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codeName="ThisWorkbook" autoCompressPictures="0"/>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2" documentId="8_{8E4174C4-ED6B-4409-95AB-E0CC1ECA2A3C}" xr6:coauthVersionLast="47" xr6:coauthVersionMax="47" xr10:uidLastSave="{E94FCB01-7D66-4E4E-B324-BE2F571BDEAD}"/>
  <bookViews>
    <workbookView xWindow="-120" yWindow="-120" windowWidth="29040" windowHeight="15840" tabRatio="726" activeTab="1" xr2:uid="{00000000-000D-0000-FFFF-FFFF00000000}"/>
  </bookViews>
  <sheets>
    <sheet name="Dashboard" sheetId="1" r:id="rId1"/>
    <sheet name="Results" sheetId="14" r:id="rId2"/>
    <sheet name="Instructions" sheetId="9" r:id="rId3"/>
    <sheet name="Test Cases" sheetId="17" r:id="rId4"/>
    <sheet name="Appendix" sheetId="10" r:id="rId5"/>
    <sheet name="Change Log" sheetId="11" r:id="rId6"/>
    <sheet name="Issue Code Table" sheetId="16" r:id="rId7"/>
  </sheets>
  <definedNames>
    <definedName name="_xlnm._FilterDatabase" localSheetId="6" hidden="1">'Issue Code Table'!$A$1:$U$489</definedName>
    <definedName name="_xlnm._FilterDatabase" localSheetId="3" hidden="1">'Test Cases'!$A$2:$O$297</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3" i="17" l="1"/>
  <c r="O12" i="14" l="1"/>
  <c r="M12" i="14"/>
  <c r="E12" i="14" l="1"/>
  <c r="D12" i="14"/>
  <c r="C12" i="14"/>
  <c r="B12" i="14"/>
  <c r="D21" i="14" l="1"/>
  <c r="D20" i="14"/>
  <c r="D19" i="14"/>
  <c r="D18" i="14"/>
  <c r="D17" i="14"/>
  <c r="D23" i="14"/>
  <c r="D22" i="14"/>
  <c r="D16" i="14"/>
  <c r="A29" i="14"/>
  <c r="E19" i="14"/>
  <c r="F23" i="14"/>
  <c r="E20" i="14"/>
  <c r="F21" i="14"/>
  <c r="F20" i="14"/>
  <c r="E16" i="14"/>
  <c r="C16" i="14"/>
  <c r="F17" i="14"/>
  <c r="E23" i="14"/>
  <c r="C20" i="14"/>
  <c r="C23" i="14"/>
  <c r="C19" i="14"/>
  <c r="F16" i="14"/>
  <c r="F19" i="14"/>
  <c r="E22" i="14"/>
  <c r="C22" i="14"/>
  <c r="C18" i="14"/>
  <c r="F22" i="14"/>
  <c r="F18" i="14"/>
  <c r="E21" i="14"/>
  <c r="E17" i="14"/>
  <c r="C21" i="14"/>
  <c r="C17" i="14"/>
  <c r="E18" i="14"/>
  <c r="B29" i="14"/>
  <c r="B27" i="14"/>
  <c r="N12" i="14" l="1"/>
  <c r="A27" i="14" s="1"/>
  <c r="F12" i="14"/>
  <c r="I23" i="14"/>
  <c r="I17" i="14"/>
  <c r="I21" i="14"/>
  <c r="I18" i="14"/>
  <c r="I22" i="14"/>
  <c r="I16" i="14"/>
  <c r="I20" i="14"/>
  <c r="I19" i="14"/>
  <c r="H18" i="14" l="1"/>
  <c r="H22" i="14"/>
  <c r="H23" i="14"/>
  <c r="H21" i="14"/>
  <c r="H17" i="14"/>
  <c r="H16" i="14"/>
  <c r="H20" i="14"/>
  <c r="H19" i="14"/>
  <c r="D24" i="14" l="1"/>
  <c r="G12" i="14" s="1"/>
</calcChain>
</file>

<file path=xl/sharedStrings.xml><?xml version="1.0" encoding="utf-8"?>
<sst xmlns="http://schemas.openxmlformats.org/spreadsheetml/2006/main" count="7036" uniqueCount="4671">
  <si>
    <t>Internal Revenue Service</t>
  </si>
  <si>
    <t>Office of Safeguards</t>
  </si>
  <si>
    <t xml:space="preserve"> ▪ SCSEM Subject: Microsoft Server 2016</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</si>
  <si>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</si>
  <si>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</si>
  <si>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</si>
  <si>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</si>
  <si>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</si>
  <si>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</si>
  <si>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</si>
  <si>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</si>
  <si>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</si>
  <si>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</si>
  <si>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</si>
  <si>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</si>
  <si>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</si>
  <si>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</si>
  <si>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</si>
  <si>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</si>
  <si>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</si>
  <si>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</si>
  <si>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</si>
  <si>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</si>
  <si>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</si>
  <si>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</si>
  <si>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</si>
  <si>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</si>
  <si>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</si>
  <si>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</si>
  <si>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</si>
  <si>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</si>
  <si>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</si>
  <si>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</si>
  <si>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</si>
  <si>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</si>
  <si>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</si>
  <si>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</si>
  <si>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</si>
  <si>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</si>
  <si>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</si>
  <si>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Server2016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</si>
  <si>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</si>
  <si>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</si>
  <si>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</si>
  <si>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</si>
  <si>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</si>
  <si>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</si>
  <si>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</si>
  <si>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</si>
  <si>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</si>
  <si>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</si>
  <si>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</si>
  <si>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</si>
  <si>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</si>
  <si>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</si>
  <si>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</si>
  <si>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</si>
  <si>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</si>
  <si>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</si>
  <si>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</si>
  <si>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</si>
  <si>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</si>
  <si>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</si>
  <si>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</si>
  <si>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</si>
  <si>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</si>
  <si>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</si>
  <si>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</si>
  <si>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</si>
  <si>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</si>
  <si>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</si>
  <si>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</si>
  <si>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</si>
  <si>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</si>
  <si>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</si>
  <si>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</si>
  <si>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</si>
  <si>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</si>
  <si>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</si>
  <si>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</si>
  <si>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</si>
  <si>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</si>
  <si>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</si>
  <si>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</si>
  <si>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</si>
  <si>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</si>
  <si>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</si>
  <si>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</si>
  <si>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</si>
  <si>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</si>
  <si>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</si>
  <si>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</si>
  <si>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</si>
  <si>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</si>
  <si>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</si>
  <si>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</si>
  <si>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</si>
  <si>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</si>
  <si>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</si>
  <si>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</si>
  <si>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</si>
  <si>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</si>
  <si>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</si>
  <si>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</si>
  <si>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</si>
  <si>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</si>
  <si>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</si>
  <si>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</si>
  <si>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</si>
  <si>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</si>
  <si>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</si>
  <si>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</si>
  <si>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</si>
  <si>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</si>
  <si>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</si>
  <si>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</si>
  <si>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</si>
  <si>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</si>
  <si>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</si>
  <si>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</si>
  <si>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</si>
  <si>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</si>
  <si>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</si>
  <si>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</si>
  <si>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</si>
  <si>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</si>
  <si>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</si>
  <si>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</si>
  <si>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</si>
  <si>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</si>
  <si>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</si>
  <si>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</si>
  <si>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</si>
  <si>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</si>
  <si>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</si>
  <si>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</si>
  <si>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</si>
  <si>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</si>
  <si>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</si>
  <si>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</si>
  <si>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</si>
  <si>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</si>
  <si>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</si>
  <si>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</si>
  <si>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</si>
  <si>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</si>
  <si>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</si>
  <si>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</si>
  <si>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</si>
  <si>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</si>
  <si>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</si>
  <si>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</si>
  <si>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</si>
  <si>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</si>
  <si>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</si>
  <si>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</si>
  <si>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</si>
  <si>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</si>
  <si>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Remediation Statement (Internal Use Only)</t>
  </si>
  <si>
    <t>CAP Request Statement (Internal Use Only)</t>
  </si>
  <si>
    <t>Risk Rating (Do Not Edit)</t>
  </si>
  <si>
    <t>WIN2016-001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</si>
  <si>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</si>
  <si>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</si>
  <si>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</si>
  <si>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</si>
  <si>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</si>
  <si>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</si>
  <si>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</si>
  <si>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</si>
  <si>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r>
      <t xml:space="preserve">End of General Support:
</t>
    </r>
    <r>
      <rPr>
        <sz val="10"/>
        <rFont val="Arial"/>
        <family val="2"/>
      </rPr>
      <t>Win 2016 Mainstream End: 01/11/2022
Extended Support End: 01/11/2027</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</si>
  <si>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</si>
  <si>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</si>
  <si>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</si>
  <si>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</si>
  <si>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</si>
  <si>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</si>
  <si>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WIN2016-002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</si>
  <si>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</si>
  <si>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</si>
  <si>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</si>
  <si>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</si>
  <si>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</si>
  <si>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</si>
  <si>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</si>
  <si>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</si>
  <si>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</si>
  <si>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</si>
  <si>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Obtain and install the latest windows 2016 security patches for Security-relevant software updates to include, patches, service packs, hot fixes, and Antivirus signatures.</t>
  </si>
  <si>
    <t>Apply the latest OS updates for security-relevant software to include, patches, service packs, hot fixes, and Antivirus signatures.</t>
  </si>
  <si>
    <t>To close this finding, please provide a screenshot of the updated windows version and its patch level with the agency's CAP.</t>
  </si>
  <si>
    <t>WIN2016-003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</si>
  <si>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</si>
  <si>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</si>
  <si>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</si>
  <si>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</si>
  <si>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</si>
  <si>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</si>
  <si>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</si>
  <si>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</si>
  <si>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</si>
  <si>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</si>
  <si>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</si>
  <si>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</si>
  <si>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</si>
  <si>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WIN2016-004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</si>
  <si>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</si>
  <si>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</si>
  <si>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</si>
  <si>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</si>
  <si>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</si>
  <si>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</si>
  <si>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</si>
  <si>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</si>
  <si>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</si>
  <si>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</si>
  <si>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</si>
  <si>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WIN2016-005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</si>
  <si>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</si>
  <si>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</si>
  <si>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</si>
  <si>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</si>
  <si>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</si>
  <si>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</si>
  <si>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</si>
  <si>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</si>
  <si>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</si>
  <si>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</si>
  <si>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</si>
  <si>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</si>
  <si>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</si>
  <si>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</si>
  <si>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</si>
  <si>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</si>
  <si>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CCE-37166-6</t>
  </si>
  <si>
    <t>Set "Enforce password history" to "24 or more password(s)". One method to achieve the recommended configuration via Group Policy is to perform the following:
Set the following UI path to 24 or more password(s):
Computer Configuration&gt;Policies&gt;Windows Settings&gt;Security Settings&gt;Account Policies&gt;Password Policy&gt;Enforce password history</t>
  </si>
  <si>
    <t>WIN2016-006</t>
  </si>
  <si>
    <t>Set "Maximum password age" to "90 or fewer days for Administrators and Standard Users, but not 0"</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</si>
  <si>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t>
  </si>
  <si>
    <t>Maximum password age has been set  to '90 or fewer days for Administrators and Standard Users,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</si>
  <si>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</si>
  <si>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</si>
  <si>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</si>
  <si>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</si>
  <si>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</si>
  <si>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To establish the recommended configuration via GP, set the following UI path to 90 or fewer days for Administration and  Standard Users, but not 0:
Computer Configuration&gt;Policies&gt;Windows Settings&gt;Security Settings&gt;Account Policies&gt;Password Policy&gt;Maximum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</si>
  <si>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</si>
  <si>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CCE-37167-4</t>
  </si>
  <si>
    <t>Set "Maximum password age" to "60 or fewer days for administrators or 90 or fewer days for standard users, but not 0". One method to achieve the recommended configuration via Group Policy is to perform the following:
Set the following UI path to 60 or fewer days for administrators or 90 or fewer days for standard users, but not 0:
Computer Configuration&gt;Policies&gt;Windows Settings&gt;Security Settings&gt;Account Policies&gt;Password Policy&gt;Maximum password age</t>
  </si>
  <si>
    <t>To close this finding, please provide a screenshot of the setting and/or a comprehensive group policy result report (e.g., gpresult) with the agency's CAP.</t>
  </si>
  <si>
    <t>WIN2016-007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</si>
  <si>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</si>
  <si>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</si>
  <si>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</si>
  <si>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</si>
  <si>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</si>
  <si>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</si>
  <si>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</si>
  <si>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</si>
  <si>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</si>
  <si>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</si>
  <si>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CCE-37073-4</t>
  </si>
  <si>
    <t>Set "Minimum password age" to "1 or more day(s)". One method to achieve the recommended configuration via Group Policy is to perform the following: 
Set the following UI path to 1 or more day(s):
Computer Configuration&gt;Policies&gt;Windows Settings&gt;Security Settings&gt;Account Policies&gt;Password Policy&gt;Minimum password age</t>
  </si>
  <si>
    <t>WIN2016-008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</si>
  <si>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</si>
  <si>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t>
  </si>
  <si>
    <t>Minimum password length has been set to '14 or more character(s).'</t>
  </si>
  <si>
    <t>Minimum password length has not been set to 14 or more character(s).</t>
  </si>
  <si>
    <t>Change the password minimum length of 8 to 14 characters to comply with the new publication</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</si>
  <si>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</si>
  <si>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</si>
  <si>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</si>
  <si>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</si>
  <si>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</si>
  <si>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</si>
  <si>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CCE-36534-6</t>
  </si>
  <si>
    <t>Set "Minimum password length" to "14 or more character(s)". One method to achieve the recommended configuration via Group Policy is to perform the following: 
Set the following UI path to 14 or more character(s):
Computer Configuration&gt;Policies&gt;Windows Settings&gt;Security Settings&gt;Account Policies&gt;Password Policy&gt;Minimum password length.</t>
  </si>
  <si>
    <t>WIN2016-009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</si>
  <si>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</si>
  <si>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</si>
  <si>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 xml:space="preserve">Complexity requirements have been enabled for passwords. </t>
  </si>
  <si>
    <t xml:space="preserve">Complexity requirements have not been enabled for passwords. </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</si>
  <si>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</si>
  <si>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</si>
  <si>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</si>
  <si>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</si>
  <si>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</si>
  <si>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</si>
  <si>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CCE-37063-5</t>
  </si>
  <si>
    <t>Set "Password must meet complexity requirements" to "Enabled". One method to achieve the recommended configuration via Group Policy is to perform the following: 
Set the following UI path to Enabled:
Computer Configuration&gt;Policies&gt;Windows Settings&gt;Security Settings&gt;Account Policies&gt;Password Policy&gt;Password must meet complexity requirements</t>
  </si>
  <si>
    <t>WIN2016-010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</si>
  <si>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</si>
  <si>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</si>
  <si>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</si>
  <si>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</si>
  <si>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</si>
  <si>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</si>
  <si>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</si>
  <si>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</si>
  <si>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</si>
  <si>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</si>
  <si>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CCE-36286-3</t>
  </si>
  <si>
    <t>Set "Store passwords using reversible encryption" to "Disabled". One method to achieve the recommended configuration via Group Policy is to perform the following: 
Set the following UI path to Disabled:
Computer Configuration&gt;Policies&gt;Windows Settings&gt;Security Settings&gt;Account Policies&gt;Password Policy&gt;Store passwords using reversible encryption</t>
  </si>
  <si>
    <t>WIN2016-011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</si>
  <si>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</si>
  <si>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</si>
  <si>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</si>
  <si>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</si>
  <si>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Account lockout duration has been set to '120 or more minutes.'</t>
  </si>
  <si>
    <t>Account lockout duration has not been set to 120 or more minutes.</t>
  </si>
  <si>
    <t>Updated to '120 or more minutes' - Pub 1075 9/2016</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</si>
  <si>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</si>
  <si>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</si>
  <si>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</si>
  <si>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</si>
  <si>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</si>
  <si>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</si>
  <si>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</si>
  <si>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</si>
  <si>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CCE-37034-6</t>
  </si>
  <si>
    <t>Set "Account lockout duration" to "120 or more minutes". One method to achieve the recommended configuration via Group Policy is to perform the following: 
Set the following UI path to 120 or more minute(s):
Computer Configuration&gt;Policies&gt;Windows Settings&gt;Security Settings&gt;Account Policies&gt;Account Lockout Policy&gt;Account lockout duration</t>
  </si>
  <si>
    <t>WIN2016-012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</si>
  <si>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</si>
  <si>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</si>
  <si>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Account lockout threshold has been set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</si>
  <si>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</si>
  <si>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</si>
  <si>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</si>
  <si>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</si>
  <si>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</si>
  <si>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</si>
  <si>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 xml:space="preserve">To establish the recommended configuration via GP, set the following UI path to `3 or fewer invalid login attempt(s), but not 0`:
Computer Configuration\Policies\Windows Settings\Security Settings\Account Policies\Account Lockout Policy\Account lockout threshold.
</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</si>
  <si>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</si>
  <si>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CCE-36008-1</t>
  </si>
  <si>
    <t>Set "Account lockout threshold" to "3 or fewer invalid logon attempt(s), but not 0". One method to achieve the recommended configuration via Group Policy is to perform the following: 
Set the following UI path to 3 or fewer invalid login attempt(s), but not 0:
Computer Configuration&gt;Policies&gt;Windows Settings&gt;Security Settings&gt;Account Policies&gt;Account Lockout Policy&gt;Account lockout threshold</t>
  </si>
  <si>
    <t>WIN2016-013</t>
  </si>
  <si>
    <t>Set "Reset account lockout counter after" to "120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</si>
  <si>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or more minute(s)`.</t>
  </si>
  <si>
    <t>Reset account lockout counter has been set to '120 or more minutes.'</t>
  </si>
  <si>
    <t>Reset account lockout counter has not been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</si>
  <si>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</si>
  <si>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</si>
  <si>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 xml:space="preserve">To establish the recommended configuration via GP, set the following UI path to `120 or more minute(s)`:
Computer Configuration\Policies\Windows Settings\Security Settings\Account Policies\Account Lockout Policy\Reset account lockout counter after.
</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</si>
  <si>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</si>
  <si>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CCE-36883-7</t>
  </si>
  <si>
    <t>Set "Reset account lockout counter after" to "120 or more minutes". One method to achieve the recommended configuration via Group Policy is to perform the following: 
Set the following UI path to 120 or more minute(s):
Computer Configuration&gt;Policies&gt;Windows Settings&gt;Security Settings&gt;Account Policies&gt;Account Lockout Policy&gt;Reset account lockout counter after</t>
  </si>
  <si>
    <t>WIN2016-014</t>
  </si>
  <si>
    <t>CM-6</t>
  </si>
  <si>
    <t>Configuration Settings</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</si>
  <si>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</si>
  <si>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</si>
  <si>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</si>
  <si>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</si>
  <si>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</si>
  <si>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</si>
  <si>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</si>
  <si>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</si>
  <si>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</si>
  <si>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</si>
  <si>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</si>
  <si>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CCE-37056-9</t>
  </si>
  <si>
    <t>Set "Access Credential Manager as a trusted caller" to "No One". One method to achieve the recommended configuration via Group Policy is to perform the following: 
Set the following UI path to No One:
Computer Configuration&gt;Policies&gt;Windows Settings&gt;Security Settings&gt;Local Policies&gt;User Rights Assignment&gt;Access Credential Manager as a trusted caller</t>
  </si>
  <si>
    <t>WIN2016-015</t>
  </si>
  <si>
    <t>Set "Access this computer from the network"  to "Administrators, Authenticated Users" (MS only)</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</si>
  <si>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</si>
  <si>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</si>
  <si>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</si>
  <si>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</si>
  <si>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</si>
  <si>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</si>
  <si>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</si>
  <si>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CCE-35818-4</t>
  </si>
  <si>
    <t>Set "Access this computer from the network" to "Administrators, Authenticated Users" (MS only). One method to achieve the recommended configuration via Group Policy is to perform the following: 
Set the following UI path:
Computer Configuration&gt;Policies&gt;Windows Settings&gt;Security Settings&gt;Local Policies&gt;User Rights Assignment&gt;Access this computer from the network</t>
  </si>
  <si>
    <t>WIN2016-016</t>
  </si>
  <si>
    <t>AC-3</t>
  </si>
  <si>
    <t>Access Enforcement</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</si>
  <si>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</si>
  <si>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</si>
  <si>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Act as part of the operating system' has been set to 'No One'</t>
  </si>
  <si>
    <t>Act as part of the operating system has not been set to No One.</t>
  </si>
  <si>
    <t>2.2.4</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</si>
  <si>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</si>
  <si>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</si>
  <si>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</si>
  <si>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CCE-36876-1</t>
  </si>
  <si>
    <t>Set "Act as part of the operating system" to "No One". One method to achieve the recommended configuration via Group Policy is to perform the following: 
Set the following UI path to No One:
Computer Configuration&gt;Policies&gt;Windows Settings&gt;Security Settings&gt;Local Policies&gt;User Rights Assignment&gt;Act as part of the operating system</t>
  </si>
  <si>
    <t>WIN2016-017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</si>
  <si>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</si>
  <si>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</si>
  <si>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</si>
  <si>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</si>
  <si>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</si>
  <si>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</si>
  <si>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</si>
  <si>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</si>
  <si>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</si>
  <si>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</si>
  <si>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CCE-37071-8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</si>
  <si>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Configuration&gt;Policies&gt;Windows Settings&gt;Security Settings&gt;Local Policies&gt;User Rights Assignment&gt;Adjust memory quotas for a process</t>
  </si>
  <si>
    <t>WIN2016-018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</si>
  <si>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</si>
  <si>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The recommended state for this setting is: `Administrators`.</t>
  </si>
  <si>
    <t>Allow log on locally has been configured properly.</t>
  </si>
  <si>
    <t>Allow log on locally has not been configured property.</t>
  </si>
  <si>
    <t>2.2.7</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</si>
  <si>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</si>
  <si>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</si>
  <si>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</si>
  <si>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CCE-37659-0</t>
  </si>
  <si>
    <t>Set "Allow log on locally" to "Administrators". One method to achieve the recommended configuration via Group Policy is to perform the following: 
Set the following UI path to Administrators:
Computer Configuration&gt;Policies&gt;Windows Settings&gt;Security Settings&gt;Local Policies&gt;User Rights Assignment&gt;Allow log on locally</t>
  </si>
  <si>
    <t>WIN2016-019</t>
  </si>
  <si>
    <t>Set "Allow log on through Remote Desktop Services" to "Administrators, Remote Desktop Users" (MS only)</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</si>
  <si>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</si>
  <si>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Allow log on through Remote Desktop Services has been configured appropriately.</t>
  </si>
  <si>
    <t>Allow log on through Remote Desktop Services has not been configured appropriately.</t>
  </si>
  <si>
    <t>2.2.9</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</si>
  <si>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</si>
  <si>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through Remote Desktop Services.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</si>
  <si>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</si>
  <si>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CCE-37072-6</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</si>
  <si>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Configuration&gt;Policies&gt;Windows Settings&gt;Security Settings&gt;Local Policies&gt;User Rights Assignment&gt;Allow log on through Remote Desktop Services</t>
  </si>
  <si>
    <t>WIN2016-020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</si>
  <si>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</si>
  <si>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</si>
  <si>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</si>
  <si>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</si>
  <si>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</si>
  <si>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</si>
  <si>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</si>
  <si>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</si>
  <si>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CCE-35912-5</t>
  </si>
  <si>
    <t>Set "Back up files and directories" to "Administrators". One method to achieve the recommended configuration via Group Policy is to perform the following: 
Set the following UI path to Administrators:
Computer Configuration&gt;Policies&gt;Windows Settings&gt;Security Settings&gt;Local Policies&gt;User Rights Assignment&gt;Back up files and directories</t>
  </si>
  <si>
    <t>WIN2016-021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</si>
  <si>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</si>
  <si>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</si>
  <si>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</si>
  <si>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</si>
  <si>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</si>
  <si>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</si>
  <si>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</si>
  <si>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</si>
  <si>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CCE-37452-0</t>
  </si>
  <si>
    <t>Set "Change the system time" to "Administrators, LOCAL SERVICE". One method to achieve the recommended configuration via Group Policy is to perform the following: 
Set the following UI path to Administrators, LOCAL SERVICE:
Computer Configuration&gt;Policies&gt;Windows Settings&gt;Security Settings&gt;Local Policies&gt;User Rights Assignment&gt;Change the system time</t>
  </si>
  <si>
    <t>WIN2016-022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</si>
  <si>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</si>
  <si>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</si>
  <si>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</si>
  <si>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</si>
  <si>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</si>
  <si>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</si>
  <si>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</si>
  <si>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CCE-37700-2</t>
  </si>
  <si>
    <t>Set "Change the time zone" to "Administrators, LOCAL SERVICE". One method to achieve the recommended configuration via Group Policy is to perform the following: 
Set the following UI path to Administrators, LOCAL SERVICE:
Computer Configuration&gt;Policies&gt;Windows Settings&gt;Security Settings&gt;Local Policies&gt;User Rights Assignment&gt;Change the time zone</t>
  </si>
  <si>
    <t>WIN2016-023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</si>
  <si>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</si>
  <si>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</si>
  <si>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</si>
  <si>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</si>
  <si>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</si>
  <si>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</si>
  <si>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</si>
  <si>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CCE-35821-8</t>
  </si>
  <si>
    <t>Set "Create a pagefile" to "Administrators". One method to achieve the recommended configuration via Group Policy is to perform the following: 
Set the following UI path to Administrators:
Computer Configuration&gt;Policies&gt;Windows Settings&gt;Security Settings&gt;Local Policies&gt;User Rights Assignment&gt;Create a pagefile.</t>
  </si>
  <si>
    <t>WIN2016-024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</si>
  <si>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</si>
  <si>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</si>
  <si>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</si>
  <si>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</si>
  <si>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</si>
  <si>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</si>
  <si>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</si>
  <si>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CCE-36861-3</t>
  </si>
  <si>
    <t>Set "Create a token object" to "No One". One method to achieve the recommended configuration via Group Policy is to perform the following:
Set the following UI path to No One:
Computer Configuration&gt;Policies&gt;Windows Settings&gt;Security Settings&gt;Local Policies&gt;User Rights Assignment&gt;Create a token object</t>
  </si>
  <si>
    <t>WIN2016-025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</si>
  <si>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</si>
  <si>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</si>
  <si>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</si>
  <si>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</si>
  <si>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</si>
  <si>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</si>
  <si>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</si>
  <si>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CCE-37453-8</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</si>
  <si>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Configuration&gt;Policies&gt;Windows Settings&gt;Security Settings&gt;Local Policies&gt;User Rights Assignment&gt;Create global objects</t>
  </si>
  <si>
    <t>WIN2016-026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</si>
  <si>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</si>
  <si>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</si>
  <si>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</si>
  <si>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</si>
  <si>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</si>
  <si>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</si>
  <si>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</si>
  <si>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CCE-36532-0</t>
  </si>
  <si>
    <t>Set "Create permanent shared objects" to "No One". One method to achieve the recommended configuration via Group Policy is to perform the following:
Set the following UI path to No One:
Computer Configuration&gt;Policies&gt;Windows Settings&gt;Security Settings&gt;Local Policies&gt;User Rights Assignment&gt;Create permanent shared objects</t>
  </si>
  <si>
    <t>WIN2016-027</t>
  </si>
  <si>
    <t>Set "Create symbolic links" to "Administrators, NT VIRTUAL MACHINE\Virtual Machines" (MS only)</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</si>
  <si>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Role is installed) `NT VIRTUAL MACHINE\Virtual Machines`.</t>
  </si>
  <si>
    <t>The Create symbolic links option has been configured appropriately.</t>
  </si>
  <si>
    <t>The Create symbolic links option has not been configured appropriately.</t>
  </si>
  <si>
    <t>2.2.18</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</si>
  <si>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</si>
  <si>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</si>
  <si>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</si>
  <si>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CCE-35823-4</t>
  </si>
  <si>
    <t>Set "Create symbolic links" to "Administrators, NT VIRTUAL MACHINE\Virtual Machines". One method to achieve the recommended configuration via Group Policy is to perform the following:
Set the following UI path to Administrators, NT VIRTUAL MACHINE\Virtual Machines:
Computer Configuration&gt;Policies&gt;Windows Settings&gt;Security Settings&gt;Local Policies&gt;User Rights Assignment&gt;Create symbolic links</t>
  </si>
  <si>
    <t>WIN2016-028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</si>
  <si>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</si>
  <si>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</si>
  <si>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</si>
  <si>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</si>
  <si>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</si>
  <si>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</si>
  <si>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</si>
  <si>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</si>
  <si>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CCE-37075-9</t>
  </si>
  <si>
    <t>Set "Debug programs" to "Administrators". One method to achieve the recommended configuration via Group Policy is to perform the following:
Set the following UI path to Administrators:
Computer Configuration&gt;Policies&gt;Windows Settings&gt;Security Settings&gt;Local Policies&gt;User Rights Assignment&gt;Debug programs</t>
  </si>
  <si>
    <t>WIN2016-029</t>
  </si>
  <si>
    <t>Set "Deny access to this computer from the network" to "Guests, Local account and member of Administrators group" (MS only)</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</si>
  <si>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</si>
  <si>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'Deny access to this computer from the network' option has been configured properly.</t>
  </si>
  <si>
    <t>The Deny access to this computer from the network option has not been configured properly.</t>
  </si>
  <si>
    <t>HAC59</t>
  </si>
  <si>
    <t>HAC59: The guest account has improper access to data and/or resources</t>
  </si>
  <si>
    <t>2.2.21</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</si>
  <si>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</si>
  <si>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configure the following UI path: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</si>
  <si>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</si>
  <si>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CCE-37954-5</t>
  </si>
  <si>
    <t>Set "Deny access to this computer from the network" to "Guests, Local account and member of Administrators group". One method to achieve the recommended configuration via Group Policy is to perform the following: 
Configure the following UI path to Guests, Local account and member of Administrators group:
Computer Configuration&gt;Policies&gt;Windows Settings&gt;Security Settings&gt;Local Policies&gt;User Rights Assignment&gt;Deny access to this computer from the network</t>
  </si>
  <si>
    <t>WIN2016-030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</si>
  <si>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</si>
  <si>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</si>
  <si>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</si>
  <si>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</si>
  <si>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</si>
  <si>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</si>
  <si>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</si>
  <si>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</si>
  <si>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CCE-36923-1</t>
  </si>
  <si>
    <t>Set "Deny log on as a batch job"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as a batch job</t>
  </si>
  <si>
    <t>WIN2016-031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</si>
  <si>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</si>
  <si>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</si>
  <si>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</si>
  <si>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</si>
  <si>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</si>
  <si>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</si>
  <si>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</si>
  <si>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</si>
  <si>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CCE-36877-9</t>
  </si>
  <si>
    <t>Set "Deny log on as a service"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as a service</t>
  </si>
  <si>
    <t>WIN2016-032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</si>
  <si>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</si>
  <si>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</si>
  <si>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</si>
  <si>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</si>
  <si>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</si>
  <si>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</si>
  <si>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</si>
  <si>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</si>
  <si>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CCE-37146-8</t>
  </si>
  <si>
    <t>Set "Deny log on locally"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locally</t>
  </si>
  <si>
    <t>WIN2016-033</t>
  </si>
  <si>
    <t>Set "Deny log on through Remote Desktop Services" to "Guests, Local account" (MS only)</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</si>
  <si>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</si>
  <si>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'Deny log on through Remote Desktop Services' option has been set to include 'Guests, Local account.'</t>
  </si>
  <si>
    <t>The Deny log on through Remote Desktop Services option has not been set to include Guests, Local account.</t>
  </si>
  <si>
    <t>2.2.26</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</si>
  <si>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</si>
  <si>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configure the following UI path: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</si>
  <si>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</si>
  <si>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CCE-36867-0</t>
  </si>
  <si>
    <t>Set "Deny log on through Remote Desktop Services" to include "Guests, Local account". One method to achieve the recommended configuration via Group Policy is to perform the following: 
Set the following UI path to include Guests, Local account:
Computer Configuration&gt;Policies&gt;Windows Settings&gt;Security Settings&gt;Local Policies&gt;User Rights Assignment&gt;Deny log on through Remote Desktop Services</t>
  </si>
  <si>
    <t>WIN2016-034</t>
  </si>
  <si>
    <t>Set "Enable computer and user accounts to be trusted for delegation" to "No One" (MS only)</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</si>
  <si>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</si>
  <si>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'Enable computer and user accounts to be trusted for delegation' option has been configured appropriately.</t>
  </si>
  <si>
    <t>The Enable computer and user accounts to be trusted for delegation option has not been configured appropriately.</t>
  </si>
  <si>
    <t>2.2.28</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</si>
  <si>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</si>
  <si>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</si>
  <si>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CCE-36860-5</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</si>
  <si>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</si>
  <si>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WIN2016-035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</si>
  <si>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</si>
  <si>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</si>
  <si>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</si>
  <si>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</si>
  <si>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</si>
  <si>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</si>
  <si>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</si>
  <si>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</si>
  <si>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CCE-37877-8</t>
  </si>
  <si>
    <t>Set "Force shutdown from a remote system" to "Administrators". One method to achieve the recommended configuration via Group Policy is to perform the following: 
Set the following UI path to Administrators:
Computer Configuration&gt;Policies&gt;Windows Settings&gt;Security Settings&gt;Local Policies&gt;User Rights Assignment&gt;Force shutdown from a remote system</t>
  </si>
  <si>
    <t>WIN2016-036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</si>
  <si>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</si>
  <si>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</si>
  <si>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</si>
  <si>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</si>
  <si>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</si>
  <si>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</si>
  <si>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</si>
  <si>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the _Web Server (IIS)_ Role with _Web Services_ Role Service, you will need to allow the IIS application pool(s) to be granted this user right.</t>
  </si>
  <si>
    <t>CCE-37639-2</t>
  </si>
  <si>
    <t>Set "Generate security audits" to "LOCAL SERVICE, NETWORK SERVICE" One method to achieve the recommended configuration via Group Policy is to perform the following: 
Set the following UI path to LOCAL SERVICE, NETWORK SERVICE:
Computer Configuration&gt;Policies&gt;Windows Settings&gt;Security Settings&gt;Local Policies&gt;User Rights Assignment&gt;Generate security audits</t>
  </si>
  <si>
    <t>WIN2016-037</t>
  </si>
  <si>
    <t>Set "Impersonate a client after authentication" to "Administrators, LOCAL SERVICE, NETWORK SERVICE, SERVICE" and (when the Web Server (IIS) Role with Web Services Role Service is installed) "IIS_IUSRS" (MS only)</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</si>
  <si>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</si>
  <si>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'Impersonate a client after authentication' option has been configured appropriately.</t>
  </si>
  <si>
    <t>The Impersonate a client after authentication option has not been configured appropriately.</t>
  </si>
  <si>
    <t>2.2.32</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</si>
  <si>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</si>
  <si>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configure the following UI path:
Computer Configuration\Policies\Windows Settings\Security Settings\Local Policies\User Rights Assignment\Impersonate a client after authentication.</t>
  </si>
  <si>
    <t>In most cases this configuration will have no impact. If you have installed the _Web Server (IIS)_ Role with _Web Services_ Role Service, you will need to also assign the user right to `IIS_IUSRS`.</t>
  </si>
  <si>
    <t>CCE-37106-2</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</si>
  <si>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Set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</si>
  <si>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WIN2016-038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</si>
  <si>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</si>
  <si>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</si>
  <si>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'Increase scheduling priority' option has been set to 'Administrators.'</t>
  </si>
  <si>
    <t>The Increase scheduling priority option has not been set to Administrators.</t>
  </si>
  <si>
    <t>2.2.33</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</si>
  <si>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</si>
  <si>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Configuration\Policies\Windows Settings\Security Settings\Local Policies\User Rights Assignment\Increase scheduling priority.</t>
  </si>
  <si>
    <t>CCE-38326-5</t>
  </si>
  <si>
    <t>Set "Increase scheduling priority" to "Administrators". One method to achieve the recommended configuration via Group Policy is to perform the following: 
Set the following UI path to Administrators:
Computer Configuration&gt;Policies&gt;Windows Settings&gt;Security Settings&gt;Local Policies&gt;User Rights Assignment&gt;Increase scheduling priority</t>
  </si>
  <si>
    <t>WIN2016-039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</si>
  <si>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</si>
  <si>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</si>
  <si>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</si>
  <si>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</si>
  <si>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</si>
  <si>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</si>
  <si>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</si>
  <si>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</si>
  <si>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CCE-36318-4</t>
  </si>
  <si>
    <t>Set "Load and unload device drivers" to "Administrators". One method to achieve the recommended configuration via Group Policy is to perform the following: 
Set the following UI path to Administrators:
Computer Configuration&gt;Policies&gt;Windows Settings&gt;Security Settings&gt;Local Policies&gt;User Rights Assignment&gt;Load and unload device drivers</t>
  </si>
  <si>
    <t>WIN2016-040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</si>
  <si>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</si>
  <si>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</si>
  <si>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</si>
  <si>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</si>
  <si>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</si>
  <si>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</si>
  <si>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</si>
  <si>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CCE-36495-0</t>
  </si>
  <si>
    <t>Set "Lock pages in memory" to "No One". One method to achieve the recommended configuration via Group Policy is to perform the following: 
Set the following UI path to No One:
Computer Configuration&gt;Policies&gt;Windows Settings&gt;Security Settings&gt;Local Policies&gt;User Rights Assignment&gt;Lock pages in memory</t>
  </si>
  <si>
    <t>WIN2016-041</t>
  </si>
  <si>
    <t>Set "Manage auditing and security log" to "Administrators" (MS only)</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</si>
  <si>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**Note:** This user right is considered a "sensitive privilege" for the purposes of auditing.</t>
  </si>
  <si>
    <t>The 'Manage auditing and security log' option has been configured appropriately.</t>
  </si>
  <si>
    <t>The Manage auditing and security log option has not been configured appropriately.</t>
  </si>
  <si>
    <t>2.2.38</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</si>
  <si>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</si>
  <si>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</si>
  <si>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CCE-35906-7</t>
  </si>
  <si>
    <t>Set "Manage auditing and security log" to "Administrators". One method to achieve the recommended configuration via Group Policy is to perform the following: 
Set the following UI path to Administrators:
Computer Configuration&gt;Policies&gt;Windows Settings&gt;Security Settings&gt;Local Policies&gt;User Rights Assignment&gt;Manage auditing and security log</t>
  </si>
  <si>
    <t>WIN2016-042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</si>
  <si>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</si>
  <si>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</si>
  <si>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</si>
  <si>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</si>
  <si>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</si>
  <si>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</si>
  <si>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 xml:space="preserve">To establish the recommended configuration via GP, set the following UI path to `No One`:
Computer Configuration\Policies\Windows Settings\Security Settings\Local Policies\User Rights Assignment\Modify an object label.
</t>
  </si>
  <si>
    <t>CCE-36054-5</t>
  </si>
  <si>
    <t>Set "Modify an object label" to "No One". One method to achieve the recommended configuration via Group Policy is to perform the following: 
Set the following UI path to No One:
Computer Configuration&gt;Policies&gt;Windows Settings&gt;Security Settings&gt;Local Policies&gt;User Rights Assignment&gt;Modify an object label</t>
  </si>
  <si>
    <t>WIN2016-043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</si>
  <si>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</si>
  <si>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</si>
  <si>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</si>
  <si>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</si>
  <si>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</si>
  <si>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</si>
  <si>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</si>
  <si>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CCE-38113-7</t>
  </si>
  <si>
    <t>Set "Modify firmware environment values" to "Administrators". One method to achieve the recommended configuration via Group Policy is to perform the following: 
Set the following UI path to Administrators:
Computer Configuration&gt;Policies&gt;Windows Settings&gt;Security Settings&gt;Local Policies&gt;User Rights Assignment&gt;Modify firmware environment values</t>
  </si>
  <si>
    <t>WIN2016-044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</si>
  <si>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</si>
  <si>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</si>
  <si>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</si>
  <si>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</si>
  <si>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</si>
  <si>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</si>
  <si>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</si>
  <si>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CCE-36143-6</t>
  </si>
  <si>
    <t>Set "Perform volume maintenance tasks" to "Administrators". One method to achieve the recommended configuration via Group Policy is to perform the following: 
Set the following UI path to Administrators:
Computer Configuration&gt;Policies&gt;Windows Settings&gt;Security Settings&gt;Local Policies&gt;User Rights Assignment&gt;Perform volume maintenance tasks</t>
  </si>
  <si>
    <t>WIN2016-045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</si>
  <si>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</si>
  <si>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</si>
  <si>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'Profile single process' option has been set to 'Administrators.'</t>
  </si>
  <si>
    <t>The Profile single process option has not been set to Administrators.</t>
  </si>
  <si>
    <t>2.2.42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</si>
  <si>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</si>
  <si>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</si>
  <si>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</si>
  <si>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CCE-37131-0</t>
  </si>
  <si>
    <t>Set "Profile single process" to "Administrators". One method to achieve the recommended configuration via Group Policy is to perform the following: 
Set the following UI path to Administrators:
Computer Configuration&gt;Policies&gt;Windows Settings&gt;Security Settings&gt;Local Policies&gt;User Rights Assignment&gt;Profile single process</t>
  </si>
  <si>
    <t>WIN2016-046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</si>
  <si>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</si>
  <si>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</si>
  <si>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'Profile system performance' option has been set to 'Administrators, NT SERVICE&gt;WdiServiceHost.'</t>
  </si>
  <si>
    <t>The Profile system performance option has not been set to Administrators, NT SERVICE&gt;WdiServiceHost.</t>
  </si>
  <si>
    <t>2.2.43</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</si>
  <si>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</si>
  <si>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</si>
  <si>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CCE-36052-9</t>
  </si>
  <si>
    <t>Set "Profile system performance" to "Administrators, NT SERVICE&gt;WdiServiceHost". One method to achieve the recommended configuration via Group Policy is to perform the following: 
Set the following UI path to Administrators, NT SERVICE&gt;WdiServiceHost:
Computer Configuration&gt;Policies&gt;Windows Settings&gt;Security Settings&gt;Local Policies&gt;User Rights Assignment&gt;Profile system performance</t>
  </si>
  <si>
    <t>WIN2016-047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</si>
  <si>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</si>
  <si>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</si>
  <si>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</si>
  <si>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</si>
  <si>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</si>
  <si>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</si>
  <si>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</si>
  <si>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</si>
  <si>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CCE-37430-6</t>
  </si>
  <si>
    <t>Set "Replace a process level token" to "LOCAL SERVICE, NETWORK SERVICE". One method to achieve the recommended configuration via Group Policy is to perform the following: 
Set the following UI path to LOCAL SERVICE, NETWORK SERVICE:
Computer Configuration&gt;Policies&gt;Windows Settings&gt;Security Settings&gt;Local Policies&gt;User Rights Assignment&gt;Replace a process level token</t>
  </si>
  <si>
    <t>WIN2016-048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</si>
  <si>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</si>
  <si>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</si>
  <si>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</si>
  <si>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</si>
  <si>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</si>
  <si>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</si>
  <si>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</si>
  <si>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</si>
  <si>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CCE-37613-7</t>
  </si>
  <si>
    <t>Set "Restore files and directories" to "Administrators". One method to achieve the recommended configuration via Group Policy is to perform the following: 
Set the following UI path to Administrators:
Computer Configuration&gt;Policies&gt;Windows Settings&gt;Security Settings&gt;Local Policies&gt;User Rights Assignment&gt;Restore files and directories</t>
  </si>
  <si>
    <t>WIN2016-049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</si>
  <si>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</si>
  <si>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</si>
  <si>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</si>
  <si>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</si>
  <si>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</si>
  <si>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</si>
  <si>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To establish the recommended configuration via GP, set the following UI path to `Administrators`: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</si>
  <si>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</si>
  <si>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CCE-38328-1</t>
  </si>
  <si>
    <t>Set "Shut down the system" to "Administrators". One method to achieve the recommended configuration via Group Policy is to perform the following: 
Set the following UI path to Administrators:
Computer Configuration&gt;Policies&gt;Windows Settings&gt;Security Settings&gt;Local Policies&gt;User Rights Assignment&gt;Shut down the system</t>
  </si>
  <si>
    <t>WIN2016-050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</si>
  <si>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</si>
  <si>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</si>
  <si>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</si>
  <si>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</si>
  <si>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</si>
  <si>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</si>
  <si>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</si>
  <si>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CCE-38325-7</t>
  </si>
  <si>
    <t>Set "Take ownership of files or other objects" to "Administrators". One method to achieve the recommended configuration via Group Policy is to perform the following: 
Set the following UI path to Administrators:
Computer Configuration&gt;Policies&gt;Windows Settings&gt;Security Settings&gt;Local Policies&gt;User Rights Assignment&gt;Take ownership of files or other objects</t>
  </si>
  <si>
    <t>WIN2016-051</t>
  </si>
  <si>
    <t>AC-2</t>
  </si>
  <si>
    <t>Account Management</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</si>
  <si>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</si>
  <si>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</si>
  <si>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 xml:space="preserve">The 'Accounts: Administrator account status' option has been disabled. </t>
  </si>
  <si>
    <t xml:space="preserve">The Accounts: Administrator account status option has not been disabled. </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</si>
  <si>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</si>
  <si>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</si>
  <si>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</si>
  <si>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</si>
  <si>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</si>
  <si>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</si>
  <si>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</si>
  <si>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CCE-37953-7</t>
  </si>
  <si>
    <t>Set "Accounts: Administrator account status" to "Disabled". One method to achieve the recommended configuration via Group Policy is to perform the following: 
Set the following UI path to Disabled:
Computer Configuration&gt;Policies&gt;Windows Settings&gt;Security Settings&gt;Local Policies&gt;Security Options&gt;Accounts: Administrator account status</t>
  </si>
  <si>
    <t>WIN2016-052</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</si>
  <si>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</si>
  <si>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</si>
  <si>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</si>
  <si>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</si>
  <si>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</si>
  <si>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</si>
  <si>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</si>
  <si>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</si>
  <si>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</si>
  <si>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</si>
  <si>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Users will not be able to log onto the computer with their Microsoft account.</t>
  </si>
  <si>
    <t>CCE-36147-7</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</si>
  <si>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Configuration&gt;Policies&gt;Windows Settings&gt;Security Settings&gt;Local Policies&gt;Security Options&gt;Accounts: Block Microsoft accounts</t>
  </si>
  <si>
    <t>WIN2016-053</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</si>
  <si>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</si>
  <si>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</si>
  <si>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</si>
  <si>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</si>
  <si>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</si>
  <si>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</si>
  <si>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</si>
  <si>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</si>
  <si>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CCE-37432-2</t>
  </si>
  <si>
    <t>Set "Accounts: Guest account status" to "Disabled". One method to achieve the recommended configuration via Group Policy is to perform the following: 
Set the following UI path to Disabled:
Computer Configuration&gt;Policies&gt;Windows Settings&gt;Security Settings&gt;Local Policies&gt;Security Options&gt;Accounts: Guest account status</t>
  </si>
  <si>
    <t>WIN2016-054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</si>
  <si>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</si>
  <si>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</si>
  <si>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HKEY_LOCAL_MACHINE\SYSTEM\CurrentControlSet\Control\Lsa:LimitBlankPasswordUse
</t>
  </si>
  <si>
    <t xml:space="preserve">The 'Accounts: Limit local account use of blank passwords to console logon only' option has been enabled. </t>
  </si>
  <si>
    <t xml:space="preserve">The Accounts: Limit local account use of blank passwords to console logon only option has not been enabled. </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</si>
  <si>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</si>
  <si>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</si>
  <si>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</si>
  <si>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</si>
  <si>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</si>
  <si>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CCE-37615-2</t>
  </si>
  <si>
    <t>Set "Accounts: Limit local account use of blank passwords to console logon only" to "Enabled". One method to achieve the recommended configuration via Group Policy is to perform the following: 
Set the following UI path to Enabled:
Computer Configuration&gt;Policies&gt;Windows Settings&gt;Security Settings&gt;Local Policies&gt;Security Options&gt;Accounts: Limit local account use of blank passwords to console logon only</t>
  </si>
  <si>
    <t>WIN2016-055</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</si>
  <si>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</si>
  <si>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</si>
  <si>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</si>
  <si>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</si>
  <si>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</si>
  <si>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</si>
  <si>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</si>
  <si>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</si>
  <si>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CCE-38233-3</t>
  </si>
  <si>
    <t>Configure "Accounts: Rename administrator account". One method to achieve the recommended configuration via Group Policy is to perform the following: 
Configure the following UI path:
Computer Configuration&gt;Policies&gt;Windows Settings&gt;Security Settings&gt;Local Policies&gt;Security Options&gt;Accounts: Rename administrator account</t>
  </si>
  <si>
    <t>WIN2016-056</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</si>
  <si>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</si>
  <si>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</si>
  <si>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'Accounts: Rename guest account' option has been configured appropriately.</t>
  </si>
  <si>
    <t>The Accounts: Rename guest account option has not been configured appropriately.</t>
  </si>
  <si>
    <t>2.3.1.6</t>
  </si>
  <si>
    <t>The Guest account exists on all computers that run the Windows 2000 or newer operating systems. If you rename this account, it is slightly more difficult for unauthorized persons to guess this privileged user name and password combination.</t>
  </si>
  <si>
    <t xml:space="preserve">To establish the recommended configuration via GP, configure the following UI path:
Computer Configuration\Policies\Windows Settings\Security Settings\Local Policies\Security Options\Accounts: Rename guest account.
</t>
  </si>
  <si>
    <t>There should be little impact, because the Guest account is disabled by default.</t>
  </si>
  <si>
    <t>CCE-38027-9</t>
  </si>
  <si>
    <t>Configure "Accounts: Rename guest account". One method to achieve the recommended configuration via Group Policy is to perform the following: 
Configure the following UI path:
Computer Configuration&gt;Policies&gt;Windows Settings&gt;Security Settings&gt;Local Policies&gt;Security Options&gt;Accounts: Rename guest account</t>
  </si>
  <si>
    <t>WIN2016-057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</si>
  <si>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</si>
  <si>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</si>
  <si>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</si>
  <si>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</si>
  <si>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Navigate to the UI Path articulated in the Remediation section and confirm it is set as prescribed. This group policy setting is backed by the following registry location:
HKEY_LOCAL_MACHINE\SYSTEM\CurrentControlSet\Control\Lsa:SCENoApplyLegacyAuditPolicy
</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</si>
  <si>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</si>
  <si>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</si>
  <si>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</si>
  <si>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</si>
  <si>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</si>
  <si>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</si>
  <si>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</si>
  <si>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</si>
  <si>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CCE-37850-5</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</si>
  <si>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Configuration&gt;Policies&gt;Windows Settings&gt;Security Settings&gt;Local Policies&gt;Security Options&gt;Audit: Force audit policy subcategory settings (Windows Vista or later) to override audit policy category settings</t>
  </si>
  <si>
    <t>WIN2016-058</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</si>
  <si>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</si>
  <si>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</si>
  <si>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HKEY_LOCAL_MACHINE\SYSTEM\CurrentControlSet\Control\Lsa:CrashOnAuditFail
</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</si>
  <si>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</si>
  <si>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</si>
  <si>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</si>
  <si>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</si>
  <si>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</si>
  <si>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</si>
  <si>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</si>
  <si>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CCE-35907-5</t>
  </si>
  <si>
    <t>Set "Audit: Shut down system immediately if unable to log security audits" to "Disabled". One method to achieve the recommended configuration via Group Policy is to perform the following: 
Set the following UI path to Disabled:
Computer Configuration&gt;Policies&gt;Windows Settings&gt;Security Settings&gt;Local Policies&gt;Security Options&gt;Audit: Shut down system immediately if unable to log security audits</t>
  </si>
  <si>
    <t>WIN2016-059</t>
  </si>
  <si>
    <t>CM-7</t>
  </si>
  <si>
    <t>Least Functionality</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</si>
  <si>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</si>
  <si>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</si>
  <si>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 xml:space="preserve">Navigate to the UI Path articulated in the Remediation section and confirm it is set as prescribed. This group policy setting is backed by the following registry location:
HKEY_LOCAL_MACHINE\SOFTWARE\Microsoft\Windows NT\CurrentVersion\Winlogon:AllocateDASD
</t>
  </si>
  <si>
    <t>The 'Devices: Allowed to format and eject removable media' option has been set to 'Administrators.'</t>
  </si>
  <si>
    <t>The Devices: Allowed to format and eject removable media option has not been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</si>
  <si>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</si>
  <si>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</si>
  <si>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</si>
  <si>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</si>
  <si>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CCE-37701-0</t>
  </si>
  <si>
    <t>Set "Devices: Allowed to format and eject removable media" to "Administrators". One method to achieve the recommended configuration via Group Policy is to perform the following: 
Set the following UI path to Administrators:
Computer Configuration&gt;Policies&gt;Windows Settings&gt;Security Settings&gt;Local Policies&gt;Security Options&gt;Devices: Allowed to format and eject removable media</t>
  </si>
  <si>
    <t>WIN2016-060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</si>
  <si>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</si>
  <si>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</si>
  <si>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</si>
  <si>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 xml:space="preserve">The 'Devices: Prevent users from installing printer drivers' option has been enabled. </t>
  </si>
  <si>
    <t xml:space="preserve">The Devices: Prevent users from installing printer drivers option has not been enabled. </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</si>
  <si>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</si>
  <si>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</si>
  <si>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Configuration\Policies\Windows Settings\Security Settings\Local Policies\Security Options\Devices: Prevent users from installing printer drivers.</t>
  </si>
  <si>
    <t>CCE-37942-0</t>
  </si>
  <si>
    <t>Set "Devices: Prevent users from installing printer drivers" to "Enabled". One method to achieve the recommended configuration via Group Policy is to perform the following: 
Set the following UI path to Enabled:
Computer Configuration&gt;Policies&gt;Windows Settings&gt;Security Settings&gt;Local Policies&gt;Security Options&gt;Devices: Prevent users from installing printer drivers</t>
  </si>
  <si>
    <t>WIN2016-061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</si>
  <si>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</si>
  <si>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</si>
  <si>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HKEY_LOCAL_MACHINE\SYSTEM\CurrentControlSet\Services\Netlogon\Parameters:RequireSignOrSeal
</t>
  </si>
  <si>
    <t xml:space="preserve">The 'Domain member: Digitally encrypt or sign secure channel data (always)'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</si>
  <si>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</si>
  <si>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</si>
  <si>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</si>
  <si>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</si>
  <si>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</si>
  <si>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</si>
  <si>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</si>
  <si>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</si>
  <si>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CCE-36142-8</t>
  </si>
  <si>
    <t>Set "Domain member: Digitally encrypt or sign secure channel data (always)" to "Enabled". One method to achieve the recommended configuration via Group Policy is to perform the following: 
Set the following UI path to Enabled:
Computer Configuration&gt;Policies&gt;Windows Settings&gt;Security Settings&gt;Local Policies&gt;Security Options&gt;Domain member: Digitally encrypt or sign secure channel data (always)</t>
  </si>
  <si>
    <t>WIN2016-062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</si>
  <si>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</si>
  <si>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</si>
  <si>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</si>
  <si>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 xml:space="preserve">The 'Domain member: Digitally encrypt secure channel data (when possible)' option has been enabled. </t>
  </si>
  <si>
    <t xml:space="preserve">The Domain member: Digitally encrypt secure channel data (when possible) option has not been enabled. </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</si>
  <si>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</si>
  <si>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</si>
  <si>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</si>
  <si>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CCE-37130-2</t>
  </si>
  <si>
    <t>Set "Domain member: Digitally encrypt secure channel data (when possible)" to "Enabled". One method to achieve the recommended configuration via Group Policy is to perform the following: 
Set the following UI path to Enabled:
Computer Configuration&gt;Policies&gt;Windows Settings&gt;Security Settings&gt;Local Policies&gt;Security Options&gt;Domain member: Digitally encrypt secure channel data (when possible)</t>
  </si>
  <si>
    <t>WIN2016-063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</si>
  <si>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</si>
  <si>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</si>
  <si>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HKEY_LOCAL_MACHINE\SYSTEM\CurrentControlSet\Services\Netlogon\Parameters:SignSecureChannel
</t>
  </si>
  <si>
    <t xml:space="preserve">The 'Domain member: Digitally sign secure channel data (when possible)' option has been enabled. </t>
  </si>
  <si>
    <t xml:space="preserve">The Domain member: Digitally sign secure channel data (when possible) option has not been enabled. </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</si>
  <si>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</si>
  <si>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</si>
  <si>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</si>
  <si>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CCE-37222-7</t>
  </si>
  <si>
    <t>Set "Domain member: Digitally sign secure channel data (when possible)" to "Enabled". One method to achieve the recommended configuration via Group Policy is to perform the following: 
Set the following UI path to Enabled:
Computer Configuration&gt;Policies&gt;Windows Settings&gt;Security Settings&gt;Local Policies&gt;Security Options&gt;Domain member: Digitally sign secure channel data (when possible)</t>
  </si>
  <si>
    <t>WIN2016-064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</si>
  <si>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</si>
  <si>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</si>
  <si>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HKEY_LOCAL_MACHINE\SYSTEM\CurrentControlSet\Services\Netlogon\Parameters:DisablePasswordChange
</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</si>
  <si>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</si>
  <si>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</si>
  <si>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</si>
  <si>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</si>
  <si>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</si>
  <si>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CCE-37508-9</t>
  </si>
  <si>
    <t>Set "Domain member: Disable machine account password changes" to "Disabled". One method to achieve the recommended configuration via Group Policy is to perform the following: 
Set the following UI path to Disabled:
Computer Configuration&gt;Policies&gt;Windows Settings&gt;Security Settings&gt;Local Policies&gt;Security Options&gt;Domain member: Disable machine account password changes</t>
  </si>
  <si>
    <t>WIN2016-065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</si>
  <si>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</si>
  <si>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</si>
  <si>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</si>
  <si>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</si>
  <si>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</si>
  <si>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</si>
  <si>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</si>
  <si>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CCE-37431-4</t>
  </si>
  <si>
    <t>Set "Domain member: Maximum machine account password age" to "30 or fewer days, but not 0". One method to achieve the recommended configuration via Group Policy is to perform the following: 
Set the following UI path to 30 or fewer days, but not 0:
Computer Configuration&gt;Policies&gt;Windows Settings&gt;Security Settings&gt;Local Policies&gt;Security Options&gt;Domain member: Maximum machine account password age</t>
  </si>
  <si>
    <t>WIN2016-066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</si>
  <si>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</si>
  <si>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</si>
  <si>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</si>
  <si>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</si>
  <si>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HKEY_LOCAL_MACHINE\SYSTEM\CurrentControlSet\Services\Netlogon\Parameters:RequireStrongKey
</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</si>
  <si>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</si>
  <si>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</si>
  <si>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</si>
  <si>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</si>
  <si>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</si>
  <si>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</si>
  <si>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CCE-37614-5</t>
  </si>
  <si>
    <t>Set "Domain member: Require strong (Windows 2000 or later) session key" to "Enabled". One method to achieve the recommended configuration via Group Policy is to perform the following: 
Set the following UI path to Enabled:
Computer Configuration&gt;Policies&gt;Windows Settings&gt;Security Settings&gt;Local Policies&gt;Security Options&gt;Domain member: Require strong (Windows 2000 or later) session key</t>
  </si>
  <si>
    <t>WIN2016-067</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</si>
  <si>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</si>
  <si>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</si>
  <si>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</si>
  <si>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 xml:space="preserve">The 'Interactive logon: Do not display last user name' option has been enabled. </t>
  </si>
  <si>
    <t xml:space="preserve">The Interactive logon: Do not display last user name option has been enabled. </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</si>
  <si>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</si>
  <si>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</si>
  <si>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</si>
  <si>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</si>
  <si>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</si>
  <si>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CCE-36056-0</t>
  </si>
  <si>
    <t>Set "Interactive logon: Do not display last user name" to "Enabled". One method to achieve the recommended configuration via Group Policy is to perform the following: 
Set the following UI path to Enabled:
Computer Configuration&gt;Policies&gt;Windows Settings&gt;Security Settings&gt;Local Policies&gt;Security Options&gt;Interactive logon: Do not display last user name</t>
  </si>
  <si>
    <t>WIN2016-068</t>
  </si>
  <si>
    <t>Set "Interactive logon: Do not require CTRL+ALT+DEL" to "Disabled"</t>
  </si>
  <si>
    <t>This policy setting determines whether users must press CTRL+ALT+DEL before they log 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</si>
  <si>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HKEY_LOCAL_MACHINE\SOFTWARE\Microsoft\Windows\CurrentVersion\Policies\System:DisableCAD
</t>
  </si>
  <si>
    <t xml:space="preserve">The 'Interactive logon: Do not require CTRL+ALT+DEL' option has been enabled. </t>
  </si>
  <si>
    <t xml:space="preserve">The Interactive logon: Do not require CTRL+ALT+DEL option has not been enabled. </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</si>
  <si>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</si>
  <si>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</si>
  <si>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</si>
  <si>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</si>
  <si>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CCE-37637-6</t>
  </si>
  <si>
    <t>Set "Interactive logon: Do not require CTRL+ALT+DEL" to "Disabled". One method to achieve the recommended configuration via Group Policy is to perform the following: 
Set the following UI path to Disabled:
Computer Configuration&gt;Policies&gt;Windows Settings&gt;Security Settings&gt;Local Policies&gt;Security Options&gt;Interactive logon: Do not require CTRL+ALT+DEL</t>
  </si>
  <si>
    <t>WIN2016-069</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</si>
  <si>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</si>
  <si>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</si>
  <si>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</si>
  <si>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'Interactive logon: Machine inactivity limit' option has been set to '900 or fewer second(s), but not 0.'</t>
  </si>
  <si>
    <t>The Interactive logon: Machine inactivity limit option has not been set to 900 or fewer second(s), but not 0.</t>
  </si>
  <si>
    <t>HAC2</t>
  </si>
  <si>
    <t>HAC2: User sessions do not lock after the Publication 1075 required timeframe</t>
  </si>
  <si>
    <t>2.3.7.3</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</si>
  <si>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</si>
  <si>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</si>
  <si>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The screen saver will automatically activate when the computer has been unattended for the amount of time specified. The impact should be minimal since the screen saver is enabled by default.</t>
  </si>
  <si>
    <t>CCE-38235-8</t>
  </si>
  <si>
    <t>Set "Interactive logon: Machine inactivity limit" to "900 or fewer second(s), but not 0". One method to achieve the recommended configuration via Group Policy is to perform the following:
Set the following UI path to 900 or fewer seconds, but not 0:
Computer Configuration&gt;Policies&gt;Windows Settings&gt;Security Settings&gt;Local Policies&gt;Security Options&gt;Interactive logon: Machine inactivity limit</t>
  </si>
  <si>
    <t>WIN2016-070</t>
  </si>
  <si>
    <t>AC-8</t>
  </si>
  <si>
    <t>System Use Notification</t>
  </si>
  <si>
    <t>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</si>
  <si>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</si>
  <si>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HKEY_LOCAL_MACHINE\SOFTWARE\Microsoft\Windows\CurrentVersion\Policies\System:LegalNoticeText</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</si>
  <si>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</si>
  <si>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compliant with IRS requirements. </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</si>
  <si>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</si>
  <si>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</si>
  <si>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</si>
  <si>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</si>
  <si>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</si>
  <si>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implement the recommended configuration state: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Exhibit 8 for examples.
Computer Configuration&gt;Windows Settings&gt;Security Settings&gt;Local Policies&gt;Security Options&gt;Interactive logon: Message title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</si>
  <si>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</si>
  <si>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CCE-37226-8</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</si>
  <si>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Computer Configuration&gt;Windows Settings&gt;Security Settings&gt;Local Policies&gt;Security Options&gt;Interactive logon: Message title for users attempting to log on</t>
  </si>
  <si>
    <t>WIN2016-071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</si>
  <si>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</si>
  <si>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</si>
  <si>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</si>
  <si>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</si>
  <si>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</si>
  <si>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</si>
  <si>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</si>
  <si>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</si>
  <si>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Users will have to acknowledge a dialog box with the configured title before they can log on to the computer.</t>
  </si>
  <si>
    <t>CCE-37512-1</t>
  </si>
  <si>
    <t>Set "Interactive logon: Message title for users attempting to log on" to "a value that is consistent with the security and operational requirements of your organization". One method to achieve the recommended configuration via Group Policy is to perform the following:
Set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</si>
  <si>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WIN2016-072</t>
  </si>
  <si>
    <t>Set "Interactive logon: Prompt user to change password before expiration" to "14 days"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</si>
  <si>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`14 days`.</t>
  </si>
  <si>
    <t xml:space="preserve">Navigate to the UI Path articulated in the Remediation section and confirm it is set as prescribed. This group policy setting is backed by the following registry location:
HKEY_LOCAL_MACHINE\SOFTWARE\Microsoft\Windows NT\CurrentVersion\Winlogon:PasswordExpiryWarning
</t>
  </si>
  <si>
    <t>The 'Interactive logon: Prompt user to change password before expiration' option has been set to '14 days or greater.'</t>
  </si>
  <si>
    <t>The Interactive logon: Prompt user to change password before expiration option has not been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</si>
  <si>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</si>
  <si>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</si>
  <si>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</si>
  <si>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</si>
  <si>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</si>
  <si>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to `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</si>
  <si>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between 5 and 14 days.</t>
  </si>
  <si>
    <t>CCE-37622-8</t>
  </si>
  <si>
    <t>Set "Interactive logon: Prompt user to change password before expiration" to "14 days or more". One method to achieve the recommended configuration via Group Policy is to perform the following: 
Set the following UI path to a value of 14 days or greater:
Computer Configuration&gt;Policies&gt;Windows Settings&gt;Security Settings&gt;Local Policies&gt;Security Options&gt;Interactive logon: Prompt user to change password before expiration</t>
  </si>
  <si>
    <t>WIN2016-073</t>
  </si>
  <si>
    <t>Set "Interactive logon: Require Domain Controller Authentication to unlock workstation" to "Enabled" (MS only)</t>
  </si>
  <si>
    <t>Logon information is required to unlock a locked computer. For domain accounts, this security setting determines whether it is necessary to contact a Domain Controller to unlock a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</si>
  <si>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 NT\CurrentVersion\Winlogon:ForceUnlockLogon
</t>
  </si>
  <si>
    <t xml:space="preserve">The 'Interactive logon: Require Domain Controller Authentication to unlock workstation' option has been enabled. </t>
  </si>
  <si>
    <t xml:space="preserve">The Interactive logon: Require Domain Controller Authentication to unlock workstation option has not been enabled. </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</si>
  <si>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</si>
  <si>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</si>
  <si>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To implement the recommended configuration via GP, set the following UI path to `Enabled:`
Computer Configuration\Policies\Windows Settings\Security Settings\Local Policies\Security Options\Interactive logon: Require Domain Controller Authentication to unlock workstation.</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</si>
  <si>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</si>
  <si>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CCE-38240-8</t>
  </si>
  <si>
    <t>Set "Interactive logon: Require Domain Controller Authentication to unlock workstation" to "Enabled" (MS only). One method to achieve the recommended configuration via Group Policy is to perform the following:
Set the following UI path to Enabled:
Computer Configuration&gt;Policies&gt;Windows Settings&gt;Security Settings&gt;Local Policies&gt;Security Options&gt;Interactive logon: Require Domain Controller Authentication to unlock workstation</t>
  </si>
  <si>
    <t>WIN2016-074</t>
  </si>
  <si>
    <t>Set "Interactive logon: Smart card removal behavior"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</si>
  <si>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</si>
  <si>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</si>
  <si>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</si>
  <si>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</si>
  <si>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</si>
  <si>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</si>
  <si>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</si>
  <si>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</si>
  <si>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CCE-38333-1</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</si>
  <si>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</si>
  <si>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WIN2016-075</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</si>
  <si>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</si>
  <si>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</si>
  <si>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</si>
  <si>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 xml:space="preserve">The 'Microsoft network client: Digitally sign communications (always)' option has been enabled. </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</si>
  <si>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</si>
  <si>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</si>
  <si>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</si>
  <si>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</si>
  <si>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</si>
  <si>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</si>
  <si>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CCE-36325-9</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</si>
  <si>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</si>
  <si>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WIN2016-076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</si>
  <si>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</si>
  <si>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</si>
  <si>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HKEY_LOCAL_MACHINE\SYSTEM\CurrentControlSet\Services\LanmanWorkstation\Parameters:EnableSecuritySignature
</t>
  </si>
  <si>
    <t xml:space="preserve">The 'Microsoft network client: Digitally sign communications (if server agrees)' option has been enabled. </t>
  </si>
  <si>
    <t xml:space="preserve">The Microsoft network client: Digitally sign communications (if server agrees) option has not been enabled. </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</si>
  <si>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</si>
  <si>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</si>
  <si>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</si>
  <si>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CCE-36269-9</t>
  </si>
  <si>
    <t>Set "Microsoft network client: Digitally sign communications (if server agrees)" to "Enabled". One method to achieve the recommended configuration via Group Policy is to perform the following: 
Set the following UI path to Enabled:
Computer Configuration&gt;Policies&gt;Windows Settings&gt;Security Settings&gt;Local Policies&gt;Security Options&gt;Microsoft network client: Digitally sign communications (if server agrees)</t>
  </si>
  <si>
    <t>WIN2016-077</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</si>
  <si>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</si>
  <si>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</si>
  <si>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HKEY_LOCAL_MACHINE\SYSTEM\CurrentControlSet\Services\LanmanWorkstation\Parameters:EnablePlainTextPassword
</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</si>
  <si>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</si>
  <si>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</si>
  <si>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</si>
  <si>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</si>
  <si>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</si>
  <si>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</si>
  <si>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CCE-37863-8</t>
  </si>
  <si>
    <t>Set "Microsoft network client: Send unencrypted password to third-party SMB servers" to "Disabled". One method to achieve the recommended configuration via Group Policy is to perform the following: 
Set the following UI path to Disabled:
Computer Configuration&gt;Policies&gt;Windows Settings&gt;Security Settings&gt;Local Policies&gt;Security Options&gt;Microsoft network client: Send unencrypted password to third-party SMB servers</t>
  </si>
  <si>
    <t>WIN2016-078</t>
  </si>
  <si>
    <t>AC-12</t>
  </si>
  <si>
    <t>Session Termination</t>
  </si>
  <si>
    <t>Set "Microsoft network server: Amount of idle time required before suspending session" to "30 or fewer minute(s), but not 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</si>
  <si>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appears to allow sessions to persist indefinitely. The maximum value is 99999, which is over 69 days; in effect, this value disables the setting.
The recommended state for this setting is: `30 or fewer minute(s), but not 0`.</t>
  </si>
  <si>
    <t xml:space="preserve">Navigate to the UI Path articulated in the Remediation section and confirm it is set as prescribed. This group policy setting is backed by the following registry location:
HKEY_LOCAL_MACHINE\SYSTEM\CurrentControlSet\Services\LanManServer\Parameters:AutoDisconnect
</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</si>
  <si>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</si>
  <si>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</si>
  <si>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</si>
  <si>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</si>
  <si>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</si>
  <si>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</si>
  <si>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</si>
  <si>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</si>
  <si>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</si>
  <si>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There will be little impact because SMB sessions will be re-established automatically if the client resumes activity.</t>
  </si>
  <si>
    <t>CCE-38046-9</t>
  </si>
  <si>
    <t>Set "Microsoft network server: Amount of idle time required before suspending session" to "15 or fewer minute(s), but not 0". One method to achieve the recommended configuration via Group Policy is to perform the following: 
Set the following UI path to 15 or fewer minute(s), but not 0:
Computer Configuration&gt;Policies&gt;Windows Settings&gt;Security Settings&gt;Local Policies&gt;Security Options&gt;Microsoft network server: Amount of idle time required before suspending session</t>
  </si>
  <si>
    <t>WIN2016-079</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</si>
  <si>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</si>
  <si>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</si>
  <si>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HKEY_LOCAL_MACHINE\SYSTEM\CurrentControlSet\Services\LanManServer\Parameters:RequireSecuritySignature
</t>
  </si>
  <si>
    <t>The 'Microsoft network server: Digitally sign communications (always)' option has been enabled.</t>
  </si>
  <si>
    <t>The Microsoft network server: Digitally sign communications (always) option has not been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</si>
  <si>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</si>
  <si>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</si>
  <si>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</si>
  <si>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CCE-37864-6</t>
  </si>
  <si>
    <t>Set "Microsoft network server: Digitally sign communications (always)" to "Enabled". One method to achieve the recommended configuration via Group Policy is to perform the following: 
Set the following UI path to Enabled:
Computer Configuration&gt;Policies&gt;Windows Settings&gt;Security Settings&gt;Local Policies&gt;Security Options&gt;Microsoft network server: Digitally sign communications (always)</t>
  </si>
  <si>
    <t>WIN2016-080</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</si>
  <si>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</si>
  <si>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</si>
  <si>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HKEY_LOCAL_MACHINE\SYSTEM\CurrentControlSet\Services\LanManServer\Parameters:EnableSecuritySignature
</t>
  </si>
  <si>
    <t>The 'Microsoft network server: Digitally sign communications (if client agrees)' option has been enabled.</t>
  </si>
  <si>
    <t>The Microsoft network server: Digitally sign communications (if client agrees) option has not been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</si>
  <si>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</si>
  <si>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</si>
  <si>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</si>
  <si>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CCE-35988-5</t>
  </si>
  <si>
    <t>Set "Microsoft network server: Digitally sign communications (if client agrees)" to "Enabled". One method to achieve the recommended configuration via Group Policy is to perform the following: 
Set the following UI path to Enabled:
Computer Configuration&gt;Policies&gt;Windows Settings&gt;Security Settings&gt;Local Policies&gt;Security Options&gt;Microsoft network server: Digitally sign communications (if client agrees)</t>
  </si>
  <si>
    <t>WIN2016-081</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</si>
  <si>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</si>
  <si>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</si>
  <si>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HKEY_LOCAL_MACHINE\SYSTEM\CurrentControlSet\Services\LanManServer\Parameters:enableforcedlogoff
</t>
  </si>
  <si>
    <t xml:space="preserve">The 'Microsoft network server: Disconnect clients when logon hours expire' option has been enabled. </t>
  </si>
  <si>
    <t xml:space="preserve">The Microsoft network server: Disconnect clients when logon hours expire option has not been enabled. </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</si>
  <si>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</si>
  <si>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</si>
  <si>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</si>
  <si>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</si>
  <si>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CCE-37972-7</t>
  </si>
  <si>
    <t>Set "Microsoft network server: Disconnect clients when logon hours expire" to "Enabled". One method to achieve the recommended configuration via Group Policy is to perform the following: 
Set the following UI path to Enabled:
Computer Configuration&gt;Policies&gt;Windows Settings&gt;Security Settings&gt;Local Policies&gt;Security Options&gt;Microsoft network server: Disconnect clients when logon hours expire</t>
  </si>
  <si>
    <t>WIN2016-082</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</si>
  <si>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</si>
  <si>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</si>
  <si>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 xml:space="preserve">Navigate to the UI Path articulated in the Remediation section and confirm it is set as prescribed. This group policy setting is backed by the following registry location:
HKEY_LOCAL_MACHINE\SYSTEM\CurrentControlSet\Services\LanManServer\Parameters:SMBServerNameHardeningLevel
</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</si>
  <si>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</si>
  <si>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</si>
  <si>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</si>
  <si>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</si>
  <si>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</si>
  <si>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</si>
  <si>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CCE-36170-9</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</si>
  <si>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</si>
  <si>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WIN2016-083</t>
  </si>
  <si>
    <t>SC-8</t>
  </si>
  <si>
    <t>Transmission Confidentiality and Integrity</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</si>
  <si>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</si>
  <si>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</si>
  <si>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</si>
  <si>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</si>
  <si>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</si>
  <si>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</si>
  <si>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</si>
  <si>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</si>
  <si>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CCE-36065-1</t>
  </si>
  <si>
    <t>Set "Network access: Allow anonymous SID/Name translation" to "Disabled". One method to achieve the recommended configuration via Group Policy is to perform the following: 
Set the following UI path to Disabled:
Computer Configuration&gt;Policies&gt;Windows Settings&gt;Security Settings&gt;Local Policies&gt;Security Options&gt;Network access: Allow anonymous SID/Name translation</t>
  </si>
  <si>
    <t>WIN2016-084</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</si>
  <si>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</si>
  <si>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</si>
  <si>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HKEY_LOCAL_MACHINE\SYSTEM\CurrentControlSet\Control\Lsa:RestrictAnonymousSAM
</t>
  </si>
  <si>
    <t xml:space="preserve">The 'Network access: Do not allow anonymous enumeration of SAM accounts' option has been enabled. </t>
  </si>
  <si>
    <t xml:space="preserve">The Network access: Do not allow anonymous enumeration of SAM accounts option has not been enabled. </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</si>
  <si>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</si>
  <si>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</si>
  <si>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</si>
  <si>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</si>
  <si>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CCE-36316-8</t>
  </si>
  <si>
    <t>Set "Network access: Do not allow anonymous enumeration of SAM accounts"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t>
  </si>
  <si>
    <t>WIN2016-085</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</si>
  <si>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</si>
  <si>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</si>
  <si>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HKEY_LOCAL_MACHINE\SYSTEM\CurrentControlSet\Control\Lsa:RestrictAnonymous
</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</si>
  <si>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</si>
  <si>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</si>
  <si>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</si>
  <si>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</si>
  <si>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</si>
  <si>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</si>
  <si>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CCE-36077-6</t>
  </si>
  <si>
    <t>Set "Network access: Do not allow anonymous enumeration of SAM accounts and shares"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 and shares</t>
  </si>
  <si>
    <t>WIN2016-086</t>
  </si>
  <si>
    <t>Set "Network access: Let Everyone permissions apply to anonymous users" to "Disabled"</t>
  </si>
  <si>
    <t>This policy setting determines what additional permissions are assigned for anonymous connections to the computer.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</si>
  <si>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HKEY_LOCAL_MACHINE\SYSTEM\CurrentControlSet\Control\Lsa:EveryoneIncludesAnonymous
</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</si>
  <si>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</si>
  <si>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</si>
  <si>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</si>
  <si>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</si>
  <si>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</si>
  <si>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CCE-36148-5</t>
  </si>
  <si>
    <t>Set "Network access: Let Everyone permissions apply to anonymous users" to "Disabled". One method to achieve the recommended configuration via Group Policy is to perform the following: 
Set the following UI path to Disabled:
Computer Configuration&gt;Policies&gt;Windows Settings&gt;Security Settings&gt;Local Policies&gt;Security Options&gt;Network access: Let Everyone permissions apply to anonymous users</t>
  </si>
  <si>
    <t>WIN2016-087</t>
  </si>
  <si>
    <t>Configure "Network access: Named Pipes that can be accessed anonymously" (MS only)</t>
  </si>
  <si>
    <t>This policy setting determines which communication sessions, or pipes, will have attributes and permissions that allow anonymous access.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</si>
  <si>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 xml:space="preserve">Navigate to the UI Path articulated in the Remediation section and confirm it is set as prescribed. This group policy setting is backed by the following registry location:
HKEY_LOCAL_MACHINE\SYSTEM\CurrentControlSet\Services\LanManServer\Parameters:NullSessionPipes
</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</si>
  <si>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</si>
  <si>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</si>
  <si>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</si>
  <si>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</si>
  <si>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To establish the recommended configuration via GP, configure the following UI path:
Computer Configuration\Policies\Windows Settings\Security Settings\Local Policies\Security Options\Network access: Named Pipes that can be accessed anonymously.</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</si>
  <si>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</si>
  <si>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CCE-38258-0</t>
  </si>
  <si>
    <t>Set "Network access: Named Pipes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Named Pipes that can be accessed anonymously</t>
  </si>
  <si>
    <t>WIN2016-088</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</si>
  <si>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</si>
  <si>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</si>
  <si>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 xml:space="preserve">Navigate to the UI Path articulated in the Remediation section and confirm it is set as prescribed. This group policy setting is backed by the following registry location:
HKEY_LOCAL_MACHINE\SYSTEM\CurrentControlSet\Control\SecurePipeServers\Winreg\AllowedExactPaths:Machine
</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</si>
  <si>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</si>
  <si>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</si>
  <si>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</si>
  <si>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</si>
  <si>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</si>
  <si>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</si>
  <si>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CCE-37194-8</t>
  </si>
  <si>
    <t>Set "Network access: Remotely accessible registry paths" to "System&gt;CurrentControlSet&gt;Control&gt;ProductOptions System&gt;CurrentControlSet&gt;Control&gt;Server Applications Software&gt;Microsoft&gt;Windows NT&gt;CurrentVersion". One method to achieve the recommended configuration via Group Policy is to perform the following:
Set the following UI path to System&gt;CurrentControlSet&gt;Control&gt;ProductOptions System&gt;CurrentControlSet&gt;Control&gt;Server Applications Software&gt;Microsoft&gt;Windows NT&gt;CurrentVersion:
Computer Configuration&gt;Policies&gt;Windows Settings&gt;Security Settings&gt;Local Policies&gt;Security Options&gt;Network access: Remotely accessible registry paths</t>
  </si>
  <si>
    <t>WIN2016-089</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</si>
  <si>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</si>
  <si>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</si>
  <si>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 xml:space="preserve">Navigate to the UI Path articulated in the Remediation section and confirm it is set as prescribed. This group policy setting is backed by the following registry location:
HKEY_LOCAL_MACHINE\SYSTEM\CurrentControlSet\Control\SecurePipeServers\Winreg\AllowedPaths:Machine
</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</si>
  <si>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</si>
  <si>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</si>
  <si>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</si>
  <si>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</si>
  <si>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</si>
  <si>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CCE-36347-3</t>
  </si>
  <si>
    <t>Set "Network access: Remotely accessible registry paths and sub-paths"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One method to achieve the recommended configuration via Group Policy is to perform the following:
Set the following Group Policy setting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Configuration&gt;Policies&gt;Windows Settings&gt;Security Settings&gt;Local Policies&gt;Security Options&gt;Network access
Remotely accessible registry paths and sub-paths When a server holds the _Active Directory Certificate Services_ Role with _Certification Authority_ Role Service, the above list should also include:
System&gt;CurrentControlSet&gt;Services&gt;CertSvc 
When a server has the _WINS Server_ Feature installed, the above list should also include:
System&gt;CurrentControlSet&gt;Services&gt;WINS</t>
  </si>
  <si>
    <t>WIN2016-090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</si>
  <si>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</si>
  <si>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</si>
  <si>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HKEY_LOCAL_MACHINE\SYSTEM\CurrentControlSet\Services\LanManServer\Parameters:RestrictNullSessAccess
</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</si>
  <si>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</si>
  <si>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</si>
  <si>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</si>
  <si>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</si>
  <si>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</si>
  <si>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</si>
  <si>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CCE-36021-4</t>
  </si>
  <si>
    <t>Set "Network access: Restrict anonymous access to Named Pipes and Shares" to "Enabled". One method to achieve the recommended configuration via Group Policy is to perform the following: 
Set the following UI path to Enabled:
Computer Configuration&gt;Policies&gt;Windows Settings&gt;Security Settings&gt;Local Policies&gt;Security Options&gt;Network access: Restrict anonymous access to Named Pipes and Shares</t>
  </si>
  <si>
    <t>WIN2016-091</t>
  </si>
  <si>
    <t>IA-3</t>
  </si>
  <si>
    <t>Device Identification and Authentication</t>
  </si>
  <si>
    <t>Set "Network access: Restrict clients allowed to make remote calls to SAM" to "Administrators: Remote Access: Allow" (MS only)</t>
  </si>
  <si>
    <t>This policy setting allows you to restrict remote RPC connections to SAM.
The recommended state for this setting is: `Administrators: Remote Access: Allow`.
**Note:** A Windows 10 R1607,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</si>
  <si>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HKEY_LOCAL_MACHINE\SYSTEM\CurrentControlSet\Control\Lsa:restrictremotesam
</t>
  </si>
  <si>
    <t>The 'Network access: Restrict clients allowed to make remote calls to SAM' option has been set to 'Administrators: Remote Access: Allow.'</t>
  </si>
  <si>
    <t>The Network access: Restrict clients allowed to make remote calls to SAM option has not been set to Administrators: Remote Access: Allow.</t>
  </si>
  <si>
    <t>2.3.10.11</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</si>
  <si>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</si>
  <si>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</si>
  <si>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</si>
  <si>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WIN2016-092</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</si>
  <si>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</si>
  <si>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</si>
  <si>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 xml:space="preserve">Navigate to the UI Path articulated in the Remediation section and confirm it is set as prescribed. This group policy setting is backed by the following registry location:
HKEY_LOCAL_MACHINE\SYSTEM\CurrentControlSet\Services\LanManServer\Parameters:NullSessionShares
</t>
  </si>
  <si>
    <t>The 'Network access: Shares that can be accessed anonymously' option has been set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</si>
  <si>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</si>
  <si>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</si>
  <si>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</si>
  <si>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 (i.e. None):
Computer Configuration\Policies\Windows Settings\Security Settings\Local Policies\Security Options\Network access: Shares that can be accessed anonymously.</t>
  </si>
  <si>
    <t>CCE-38095-6</t>
  </si>
  <si>
    <t>Set "Network access: Shares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Shares that can be accessed anonymously</t>
  </si>
  <si>
    <t>WIN2016-093</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</si>
  <si>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</si>
  <si>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</si>
  <si>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 xml:space="preserve">Navigate to the UI Path articulated in the Remediation section and confirm it is set as prescribed. This group policy setting is backed by the following registry location:
HKEY_LOCAL_MACHINE\SYSTEM\CurrentControlSet\Control\Lsa:ForceGuest
</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</si>
  <si>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</si>
  <si>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</si>
  <si>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HAC22</t>
  </si>
  <si>
    <t>HAC22: Administrators do not use su or sudo command to access root privileges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</si>
  <si>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</si>
  <si>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</si>
  <si>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</si>
  <si>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</si>
  <si>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CCE-37623-6</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</si>
  <si>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Configuration&gt;Policies&gt;Windows Settings&gt;Security Settings&gt;Local Policies&gt;Security Options&gt;Network access: Sharing and security model for local accounts</t>
  </si>
  <si>
    <t>WIN2016-094</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</si>
  <si>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</si>
  <si>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</si>
  <si>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HKEY_LOCAL_MACHINE\SYSTEM\CurrentControlSet\Control\Lsa:UseMachineId
</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</si>
  <si>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</si>
  <si>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</si>
  <si>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</si>
  <si>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</si>
  <si>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</si>
  <si>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</si>
  <si>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</si>
  <si>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CCE-38341-4</t>
  </si>
  <si>
    <t>Set "Network security: Allow Local System to use computer identity for NTLM" to "Enabled". One method to achieve the recommended configuration via Group Policy is to perform the following: 
Set the following UI path to Enabled:
Computer Configuration&gt;Policies&gt;Windows Settings&gt;Security Settings&gt;Local Policies&gt;Security Options&gt;Network security: Allow Local System to use computer identity for NTLM</t>
  </si>
  <si>
    <t>WIN2016-095</t>
  </si>
  <si>
    <t>AC-6</t>
  </si>
  <si>
    <t>Least Privilege</t>
  </si>
  <si>
    <t>Set "Network security: Allow LocalSystem NULL session fallback" to "Disabled"</t>
  </si>
  <si>
    <t>This policy setting determines whether NTLM is allowed to fall back to a NULL session when used with LocalSystem.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</si>
  <si>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</si>
  <si>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 xml:space="preserve">The 'Network security: Allow Local System NULL session fallback' option has been disabled. </t>
  </si>
  <si>
    <t xml:space="preserve">The Network security: Allow LocalSystem NULL session fallback option has not been disabled. </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</si>
  <si>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</si>
  <si>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</si>
  <si>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</si>
  <si>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Any applications that require NULL sessions for Local System will not work as designed.</t>
  </si>
  <si>
    <t>CCE-37035-3</t>
  </si>
  <si>
    <t>Set "Network security: Allow LocalSystem NULL session fallback" to "Disabled". One method to achieve the recommended configuration via Group Policy is to perform the following: 
Set the following UI path to Disabled:
Computer Configuration&gt;Policies&gt;Windows Settings&gt;Security Settings&gt;Local Policies&gt;Security Options&gt;Network security: Allow LocalSystem NULL session fallback</t>
  </si>
  <si>
    <t>WIN2016-096</t>
  </si>
  <si>
    <t>IA-8</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</si>
  <si>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</si>
  <si>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</si>
  <si>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</si>
  <si>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HKEY_LOCAL_MACHINE\SYSTEM\CurrentControlSet\Control\Lsa\pku2u:AllowOnlineID
</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</si>
  <si>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</si>
  <si>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</si>
  <si>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</si>
  <si>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</si>
  <si>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</si>
  <si>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CCE-38047-7</t>
  </si>
  <si>
    <t>Set "Network Security: Allow PKU2U authentication requests to this computer to use online identities" to "Disabled". One method to achieve the recommended configuration via Group Policy is to perform the following: 
Set the following UI path to Disabled:
Computer Configuration&gt;Policies&gt;Windows Settings&gt;Security Settings&gt;Local Policies&gt;Security Options&gt;Network Security: Allow PKU2U authentication requests to this computer to use online identities</t>
  </si>
  <si>
    <t>WIN2016-097</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</si>
  <si>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</si>
  <si>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</si>
  <si>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</si>
  <si>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require `RC4_HMAC_MD5` - we recommend you test in your environment and verify whether you can safely remove it. For the purposes of scoring we have allowed the use of `RC4_HMAC_MD5` as an optional setting.</t>
  </si>
  <si>
    <t xml:space="preserve">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
</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</si>
  <si>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</si>
  <si>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</si>
  <si>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</si>
  <si>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</si>
  <si>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</si>
  <si>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Server 2008 (non-R2) and below allow DES for Kerberos by default, but later OS versions do not.</t>
  </si>
  <si>
    <t>CCE-37755-6</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</si>
  <si>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Configuration&gt;Policies&gt;Windows Settings&gt;Security Settings&gt;Local Policies&gt;Security Options&gt;Network security: Configure encryption types allowed for Kerberos</t>
  </si>
  <si>
    <t>WIN2016-098</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</si>
  <si>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</si>
  <si>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</si>
  <si>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HKEY_LOCAL_MACHINE\SYSTEM\CurrentControlSet\Control\Lsa:NoLMHash
</t>
  </si>
  <si>
    <t xml:space="preserve">The 'Network security: Do not store LAN Manager hash value on next password change' option has been enabled. </t>
  </si>
  <si>
    <t xml:space="preserve">The Network security: Do not store LAN Manager hash value on next password change option has not been enabled. </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</si>
  <si>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</si>
  <si>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</si>
  <si>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</si>
  <si>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</si>
  <si>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</si>
  <si>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</si>
  <si>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CCE-36326-7</t>
  </si>
  <si>
    <t>Set "Network security: Do not store LAN Manager hash value on next password change" to "Enabled". One method to achieve the recommended configuration via Group Policy is to perform the following:
Set the following UI path to Enabled:
Computer Configuration&gt;Policies&gt;Windows Settings&gt;Security Settings&gt;Local Policies&gt;Security Options&gt;Network security: Do not store LAN Manager hash value on next password change</t>
  </si>
  <si>
    <t>WIN2016-099</t>
  </si>
  <si>
    <t>AC-11</t>
  </si>
  <si>
    <t>Device Lock</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</si>
  <si>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</si>
  <si>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
**Note:** This recommendation is unscored because there is not a documented registry value that corresponds to it. We still strongly encourage that it be configured as `Enabled`, to ensure that logon hours (when configured) are properly enforced.</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</si>
  <si>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</si>
  <si>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</si>
  <si>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</si>
  <si>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</si>
  <si>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</si>
  <si>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CCE-36270-7</t>
  </si>
  <si>
    <t>Set "Network security: Force logoff when logon hours expire" to "Enabled". One method to achieve the recommended configuration via Group Policy is to perform the following: 
Set the following UI path to Enabled:
Computer Configuration&gt;Policies&gt;Windows Settings&gt;Security Settings&gt;Local Policies&gt;Security Options&gt;Network security: Force logoff when logon hours expire</t>
  </si>
  <si>
    <t>WIN2016-100</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</si>
  <si>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</si>
  <si>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</si>
  <si>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 xml:space="preserve">Navigate to the UI Path articulated in the Remediation section and confirm it is set as prescribed. This group policy setting is backed by the following registry location:
HKEY_LOCAL_MACHINE\SYSTEM\CurrentControlSet\Control\Lsa:LmCompatibilityLevel
</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</si>
  <si>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</si>
  <si>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</si>
  <si>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</si>
  <si>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</si>
  <si>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</si>
  <si>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</si>
  <si>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CCE-36173-3</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</si>
  <si>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Configuration&gt;Policies&gt;Windows Settings&gt;Security Settings&gt;Local Policies&gt;Security Options&gt;Network security: LAN Manager authentication level</t>
  </si>
  <si>
    <t>WIN2016-101</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</si>
  <si>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</si>
  <si>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</si>
  <si>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 xml:space="preserve">Navigate to the UI Path articulated in the Remediation section and confirm it is set as prescribed. This group policy setting is backed by the following registry location:
HKEY_LOCAL_MACHINE\SYSTEM\CurrentControlSet\Services\LDAP:LDAPClientIntegrity
</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</si>
  <si>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</si>
  <si>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</si>
  <si>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</si>
  <si>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</si>
  <si>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</si>
  <si>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</si>
  <si>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CCE-36858-9</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</si>
  <si>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Configuration&gt;Policies&gt;Windows Settings&gt;Security Settings&gt;Local Policies&gt;Security Options&gt;Network security: LDAP client signing requirements</t>
  </si>
  <si>
    <t>WIN2016-102</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</si>
  <si>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</si>
  <si>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</si>
  <si>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HKEY_LOCAL_MACHINE\SYSTEM\CurrentControlSet\Control\Lsa\MSV1_0:NTLMMinClientSec
</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</si>
  <si>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</si>
  <si>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</si>
  <si>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</si>
  <si>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</si>
  <si>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</si>
  <si>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</si>
  <si>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CCE-37553-5</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</si>
  <si>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Configuration&gt;Policies&gt;Windows Settings&gt;Security Settings&gt;Local Policies&gt;Security Options&gt;Network security: Minimum session security for NTLM SSP based (including secure RPC) clients</t>
  </si>
  <si>
    <t>WIN2016-103</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</si>
  <si>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</si>
  <si>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</si>
  <si>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</si>
  <si>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</si>
  <si>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</si>
  <si>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</si>
  <si>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</si>
  <si>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</si>
  <si>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</si>
  <si>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CCE-37835-6</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</si>
  <si>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Configuration&gt;Policies&gt;Windows Settings&gt;Security Settings&gt;Local Policies&gt;Security Options&gt;Network security: Minimum session security for NTLM SSP based (including secure RPC) servers</t>
  </si>
  <si>
    <t>WIN2016-104</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</si>
  <si>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</si>
  <si>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</si>
  <si>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 xml:space="preserve">Navigate to the UI Path articulated in the Remediation section and confirm it is set as prescribed. This group policy setting is backed by the following registry location:
HKEY_LOCAL_MACHINE\SOFTWARE\Microsoft\Windows\CurrentVersion\Policies\System:ShutdownWithoutLogon
</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</si>
  <si>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</si>
  <si>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</si>
  <si>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</si>
  <si>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</si>
  <si>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</si>
  <si>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</si>
  <si>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CCE-36788-8</t>
  </si>
  <si>
    <t>Set "Shutdown: Allow system to be shut down without having to log on" to "Disabled". One method to achieve the recommended configuration via Group Policy is to perform the following: 
Set the following UI path to Disabled:
Computer Configuration&gt;Policies&gt;Windows Settings&gt;Security Settings&gt;Local Policies&gt;Security Options&gt;Shutdown: Allow system to be shut down without having to log on</t>
  </si>
  <si>
    <t>WIN2016-105</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</si>
  <si>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</si>
  <si>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</si>
  <si>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Manager\Kernel:ObCaseInsensitive
</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</si>
  <si>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</si>
  <si>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</si>
  <si>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</si>
  <si>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</si>
  <si>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</si>
  <si>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</si>
  <si>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CCE-37885-1</t>
  </si>
  <si>
    <t>Set "System objects: Require case insensitivity for non-Windows subsystems" to "Enabled". One method to achieve the recommended configuration via Group Policy is to perform the following: 
Set the following UI path to Enabled:
Computer Configuration&gt;Policies&gt;Windows Settings&gt;Security Settings&gt;Local Policies&gt;Security Options&gt;System objects: Require case insensitivity for non-Windows subsystems</t>
  </si>
  <si>
    <t>WIN2016-106</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</si>
  <si>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</si>
  <si>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</si>
  <si>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Manager:ProtectionMode
</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</si>
  <si>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</si>
  <si>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</si>
  <si>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</si>
  <si>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</si>
  <si>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</si>
  <si>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CCE-37644-2</t>
  </si>
  <si>
    <t>Set "System objects: Strengthen default permissions of internal system objects (e.g. Symbolic Links)" to "Enabled". One method to achieve the recommended configuration via Group Policy is to perform the following: 
Set the following UI path to Enabled:
Computer Configuration&gt;Policies&gt;Windows Settings&gt;Security Settings&gt;Local Policies&gt;Security Options&gt;System objects: Strengthen default permissions of internal system objects (e.g. Symbolic Links)</t>
  </si>
  <si>
    <t>WIN2016-107</t>
  </si>
  <si>
    <t>Set "User Account Control: Admin Approval Mode for the Built-in Administrator account" to "Enabled"</t>
  </si>
  <si>
    <t>This policy setting controls the behavior of Admin Approval Mode for the built-in Administrator account.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</si>
  <si>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HKEY_LOCAL_MACHINE\SOFTWARE\Microsoft\Windows\CurrentVersion\Policies\System:FilterAdministratorToken
</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</si>
  <si>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</si>
  <si>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</si>
  <si>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</si>
  <si>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</si>
  <si>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</si>
  <si>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</si>
  <si>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</si>
  <si>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CCE-36494-3</t>
  </si>
  <si>
    <t>Set "User Account Control: Admin Approval Mode for the Built-in Administrator account" to "Enabled". One method to achieve the recommended configuration via Group Policy is to perform the following: 
Set the following UI path to Enabled:
Computer Configuration&gt;Policies&gt;Windows Settings&gt;Security Settings&gt;Local Policies&gt;Security Options&gt;User Account Control: Admin Approval Mode for the Built-in Administrator account</t>
  </si>
  <si>
    <t>WIN2016-108</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</si>
  <si>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</si>
  <si>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</si>
  <si>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HKEY_LOCAL_MACHINE\SOFTWARE\Microsoft\Windows\CurrentVersion\Policies\System:EnableUIADesktopToggle
</t>
  </si>
  <si>
    <t xml:space="preserve">The 'User Account Control: Allow UIAccess applications to prompt for elevation without using the secure desktop' option has been disabled. </t>
  </si>
  <si>
    <t xml:space="preserve">The User Account Control: Allow UIAccess applications to prompt for elevation without using the secure desktop option has not been disabled. </t>
  </si>
  <si>
    <t>2.3.17.2</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</si>
  <si>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</si>
  <si>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</si>
  <si>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CCE-36863-9</t>
  </si>
  <si>
    <t>Set "User Account Control: Allow UIAccess applications to prompt for elevation without using the secure desktop" to "Disabled". One method to achieve the recommended configuration via Group Policy is to perform the following: 
Set the following UI path to Disabled:
Computer Configuration&gt;Policies&gt;Windows Settings&gt;Security Settings&gt;Local Policies&gt;Security Options&gt;User Account Control: Allow UIAccess applications to prompt for elevation without using the secure desktop</t>
  </si>
  <si>
    <t>WIN2016-109</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</si>
  <si>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</si>
  <si>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</si>
  <si>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HKEY_LOCAL_MACHINE\SOFTWARE\Microsoft\Windows\CurrentVersion\Policies\System:ConsentPromptBehaviorAdmin
</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</si>
  <si>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</si>
  <si>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</si>
  <si>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</si>
  <si>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</si>
  <si>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</si>
  <si>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</si>
  <si>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CCE-37029-6</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</si>
  <si>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Configuration&gt;Policies&gt;Windows Settings&gt;Security Settings&gt;Local Policies&gt;Security Options&gt;User Account Control: Behavior of the elevation prompt for administrators in Admin Approval Mode</t>
  </si>
  <si>
    <t>WIN2016-110</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</si>
  <si>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</si>
  <si>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</si>
  <si>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HKEY_LOCAL_MACHINE\SOFTWARE\Microsoft\Windows\CurrentVersion\Policies\System:ConsentPromptBehaviorUser
</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</si>
  <si>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</si>
  <si>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</si>
  <si>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</si>
  <si>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</si>
  <si>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</si>
  <si>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</si>
  <si>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CCE-36864-7</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</si>
  <si>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Configuration&gt;Policies&gt;Windows Settings&gt;Security Settings&gt;Local Policies&gt;Security Options&gt;User Account Control: Behavior of the elevation prompt for standard users</t>
  </si>
  <si>
    <t>WIN2016-111</t>
  </si>
  <si>
    <t>Set "User Account Control: Detect application installations and prompt for elevation" to "Enabled"</t>
  </si>
  <si>
    <t>This policy setting controls the behavior of application installation detection for the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</si>
  <si>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HKEY_LOCAL_MACHINE\SOFTWARE\Microsoft\Windows\CurrentVersion\Policies\System:EnableInstallerDetection
</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</si>
  <si>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</si>
  <si>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</si>
  <si>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</si>
  <si>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</si>
  <si>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</si>
  <si>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</si>
  <si>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</si>
  <si>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</si>
  <si>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CCE-36533-8</t>
  </si>
  <si>
    <t>Set "User Account Control: Detect application installations and prompt for elevation" to "Enabled". One method to achieve the recommended configuration via Group Policy is to perform the following: 
Set the following UI path to Enabled:
Computer Configuration&gt;Policies&gt;Windows Settings&gt;Security Settings&gt;Local Policies&gt;Security Options&gt;User Account Control: Detect application installations and prompt for elevation</t>
  </si>
  <si>
    <t>WIN2016-112</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</si>
  <si>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</si>
  <si>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</si>
  <si>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HKEY_LOCAL_MACHINE\SOFTWARE\Microsoft\Windows\CurrentVersion\Policies\System:EnableSecureUIAPaths
</t>
  </si>
  <si>
    <t xml:space="preserve">The 'User Account Control: Only elevate UIAccess applications that are installed in secure locations' option has been enabled. </t>
  </si>
  <si>
    <t xml:space="preserve">The User Account Control: Only elevate UIAccess applications that are installed in secure locations option has not been enabled. </t>
  </si>
  <si>
    <t>2.3.17.6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</si>
  <si>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 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</si>
  <si>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</si>
  <si>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CCE-37057-7</t>
  </si>
  <si>
    <t>Set "User Account Control: Only elevate UIAccess applications that are installed in secure locations" to "Enabled". One method to achieve the recommended configuration via Group Policy is to perform the following: 
Set the following UI path to Enabled:
Computer Configuration&gt;Policies&gt;Windows Settings&gt;Security Settings&gt;Local Policies&gt;Security Options&gt;User Account Control: Only elevate UIAccess applications that are installed in secure locations</t>
  </si>
  <si>
    <t>WIN2016-113</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</si>
  <si>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</si>
  <si>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</si>
  <si>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 xml:space="preserve">Navigate to the UI Path articulated in the Remediation section and confirm it is set as prescribed. This group policy setting is backed by the following registry location:
HKEY_LOCAL_MACHINE\SOFTWARE\Microsoft\Windows\CurrentVersion\Policies\System:EnableLUA
</t>
  </si>
  <si>
    <t>The 'User Account Control: Run all administrators in Admin Approval Mode' option has been enabled.</t>
  </si>
  <si>
    <t>The User Account Control: Run all administrators in Admin Approval Mode option has not been enabled.</t>
  </si>
  <si>
    <t>2.3.17.7</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</si>
  <si>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</si>
  <si>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</si>
  <si>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</si>
  <si>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CCE-36869-6</t>
  </si>
  <si>
    <t>Set "User Account Control: Run all administrators in Admin Approval Mode" to "Enabled". One method to achieve the recommended configuration via Group Policy is to perform the following: 
Set the following UI path to Enabled:
Computer Configuration&gt;Policies&gt;Windows Settings&gt;Security Settings&gt;Local Policies&gt;Security Options&gt;User Account Control: Run all administrators in Admin Approval Mode</t>
  </si>
  <si>
    <t>WIN2016-114</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</si>
  <si>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</si>
  <si>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</si>
  <si>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HKEY_LOCAL_MACHINE\SOFTWARE\Microsoft\Windows\CurrentVersion\Policies\System:PromptOnSecureDesktop
</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</si>
  <si>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</si>
  <si>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</si>
  <si>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</si>
  <si>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</si>
  <si>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</si>
  <si>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CCE-36866-2</t>
  </si>
  <si>
    <t>Set "User Account Control: Switch to the secure desktop when prompting for elevation" to "Enabled". One method to achieve the recommended configuration via Group Policy is to perform the following: 
Set the following UI path to Enabled:
Computer Configuration&gt;Policies&gt;Windows Settings&gt;Security Settings&gt;Local Policies&gt;Security Options&gt;User Account Control: Switch to the secure desktop when prompting for elevation</t>
  </si>
  <si>
    <t>WIN2016-115</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</si>
  <si>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</si>
  <si>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</si>
  <si>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</si>
  <si>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</si>
  <si>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</si>
  <si>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HAU10</t>
  </si>
  <si>
    <t>HAU10: Audit logs are not properly protected</t>
  </si>
  <si>
    <t>2.3.17.9</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</si>
  <si>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</si>
  <si>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</si>
  <si>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CCE-37064-3</t>
  </si>
  <si>
    <t>Set "User Account Control: Virtualize file and registry write failures to per-user locations" to "Enabled". One method to achieve the recommended configuration via Group Policy is to perform the following: 
Set the following UI path to Enabled:
Computer Configuration&gt;Policies&gt;Windows Settings&gt;Security Settings&gt;Local Policies&gt;Security Options&gt;User Account Control: Virtualize file and registry write failures to per-user locations</t>
  </si>
  <si>
    <t>WIN2016-116</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</si>
  <si>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</si>
  <si>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</si>
  <si>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</si>
  <si>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</si>
  <si>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 xml:space="preserve">Navigate to the UI Path articulated in the Remediation section and confirm it is set as prescribed. This group policy setting is backed by the following registry location:
HKEY_LOCAL_MACHINE\SOFTWARE\Policies\Microsoft\WindowsFirewall\DomainProfile\EnableFirewall
</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</si>
  <si>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</si>
  <si>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</si>
  <si>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</si>
  <si>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</si>
  <si>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</si>
  <si>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</si>
  <si>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</si>
  <si>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</si>
  <si>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CCE-36062-8</t>
  </si>
  <si>
    <t>Set "Windows Firewall: Domain: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Properties&gt;Domain Profile&gt;Firewall state</t>
  </si>
  <si>
    <t>WIN2016-117</t>
  </si>
  <si>
    <t>Set "Windows Firewall: Domain: Inbound connections" to "Block (default)"</t>
  </si>
  <si>
    <t>This setting determines the behavior for inbound connections that do not match an inbound firewall rule.
The recommended state for this setting is: `Block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</si>
  <si>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HKEY_LOCAL_MACHINE\SOFTWARE\Policies\Microsoft\WindowsFirewall\DomainProfile\DefaultInboundAction
</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</si>
  <si>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</si>
  <si>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</si>
  <si>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</si>
  <si>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</si>
  <si>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</si>
  <si>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CCE-38117-8</t>
  </si>
  <si>
    <t>Set "Windows Firewall: Domain: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Properties&gt;Domain Profile&gt;Inbound connections</t>
  </si>
  <si>
    <t>WIN2016-118</t>
  </si>
  <si>
    <t>Set "Windows Firewall: Domain: Outbound connections" to "Allow (default)"</t>
  </si>
  <si>
    <t>This setting determines the behavior for outbound connections that do not match an outbound firewall rule.
The recommended state for this setting is: `Allow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</si>
  <si>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HKEY_LOCAL_MACHINE\SOFTWARE\Policies\Microsoft\WindowsFirewall\DomainProfile\DefaultOutboundAction
</t>
  </si>
  <si>
    <t>The 'Windows Firewall: Domain: Outbound connections' option has been set to 'Allow (default).'</t>
  </si>
  <si>
    <t>The Windows Firewall: Domain: Outbound connections option has not been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</si>
  <si>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</si>
  <si>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</si>
  <si>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</si>
  <si>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CCE-36146-9</t>
  </si>
  <si>
    <t>Set "Windows Firewall: Domain: Outbound connections" to "Allow (default)". One method to achieve the recommended configuration via Group Policy is to perform the following: 
Set the following UI path to Allow (default):
Computer Configuration&gt;Policies&gt;Windows Settings&gt;Security Settings&gt;Windows Firewall with Advanced Security&gt;Windows Firewall with Advanced Security&gt;Windows Firewall Properties&gt;Domain Profile&gt;Outbound connections</t>
  </si>
  <si>
    <t>WIN2016-119</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</si>
  <si>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</si>
  <si>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</si>
  <si>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</si>
  <si>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</si>
  <si>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HKEY_LOCAL_MACHINE\SOFTWARE\Policies\Microsoft\WindowsFirewall\DomainProfile\DisableNotifications
</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</si>
  <si>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</si>
  <si>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</si>
  <si>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</si>
  <si>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</si>
  <si>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</si>
  <si>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</si>
  <si>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CCE-38041-0</t>
  </si>
  <si>
    <t>Set "Windows Firewall: Domain: Settings: Display a notification"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Properties&gt;Domain Profile&gt;Settings Customize&gt;Display a notification</t>
  </si>
  <si>
    <t>WIN2016-120</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</si>
  <si>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</si>
  <si>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</si>
  <si>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</si>
  <si>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</si>
  <si>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HKEY_LOCAL_MACHINE\SOFTWARE\Policies\Microsoft\WindowsFirewall\DomainProfile\Logging\LogFilePath
</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</si>
  <si>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</si>
  <si>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</si>
  <si>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</si>
  <si>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</si>
  <si>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</si>
  <si>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The log file will be stored in the specified file.</t>
  </si>
  <si>
    <t>CCE-37482-7</t>
  </si>
  <si>
    <t>Set "Windows Firewall: Domain: Logging: Name" to "%SYSTEMROOT%&gt;System32&gt;logfiles&gt;firewall&gt;domainfw.log". One method to achieve the recommended configuration via Group Policy is to perform the following: 
Set the following UI path to %SYSTEMROOT%&gt;System32&gt;logfiles&gt;firewall&gt;domainfw.log:
Computer Configuration&gt;Policies&gt;Windows Settings&gt;Security Settings&gt;Windows Firewall with Advanced Security&gt;Windows Firewall with Advanced Security&gt;Windows Firewall Properties&gt;Domain Profile&gt;Logging Customize&gt;Name</t>
  </si>
  <si>
    <t>WIN2016-121</t>
  </si>
  <si>
    <t>Set "Windows Firewall: Domain: Logging: Size limit (KB)" to "16,384 KB or greater"</t>
  </si>
  <si>
    <t>Use this option to specify the size limit of the file in which Windows Firewall will write its log information.
The recommended state for this setting is: `16,384 KB or greater`.</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</si>
  <si>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</si>
  <si>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'Windows Firewall: Domain: Logging: Size limit (KB)' option has been set to '16,384 KB or greater'.</t>
  </si>
  <si>
    <t>The Windows Firewall: Domain: Logging: Size limit (KB) option has not been set to 16,384 KB or greater.</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</si>
  <si>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</si>
  <si>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</si>
  <si>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</si>
  <si>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CCE-36088-3</t>
  </si>
  <si>
    <t>Set "Windows Firewall: Domain: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Properties&gt;Domain Profile&gt;Logging Customize&gt;Size limit (KB)</t>
  </si>
  <si>
    <t>WIN2016-122</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</si>
  <si>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</si>
  <si>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</si>
  <si>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</si>
  <si>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</si>
  <si>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 xml:space="preserve">Navigate to the UI Path articulated in the Remediation section and confirm it is set as prescribed. This group policy setting is backed by the following registry location:
HKEY_LOCAL_MACHINE\SOFTWARE\Policies\Microsoft\WindowsFirewall\DomainProfile\Logging\LogDroppedPackets
</t>
  </si>
  <si>
    <t>The 'Windows Firewall: Domain: Logging: Log dropped packets' option has been set to 'Yes'.</t>
  </si>
  <si>
    <t>The Windows Firewall: Domain: Logging: Log dropped packets option has been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</si>
  <si>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</si>
  <si>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</si>
  <si>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</si>
  <si>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CCE-37523-8</t>
  </si>
  <si>
    <t>Set "Windows Firewall: Domain: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Properties&gt;Domain Profile&gt;Logging Customize&gt;Log dropped packets</t>
  </si>
  <si>
    <t>WIN2016-123</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</si>
  <si>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</si>
  <si>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</si>
  <si>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 xml:space="preserve">Navigate to the UI Path articulated in the Remediation section and confirm it is set as prescribed. This group policy setting is backed by the following registry location:
HKEY_LOCAL_MACHINE\SOFTWARE\Policies\Microsoft\WindowsFirewall\DomainProfile\Logging\LogSuccessfulConnections
</t>
  </si>
  <si>
    <t>Th 'Windows Firewall: Domain: Logging: Log successful connections' option has been set to 'Yes'.</t>
  </si>
  <si>
    <t>Th Windows Firewall: Domain: Logging: Log successful connections option has not been set to Yes.</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</si>
  <si>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</si>
  <si>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</si>
  <si>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</si>
  <si>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CCE-36393-7</t>
  </si>
  <si>
    <t>Set "Windows Firewall: Domain: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Properties&gt;Domain Profile&gt;Logging Customize&gt;Log successful connections</t>
  </si>
  <si>
    <t>WIN2016-124</t>
  </si>
  <si>
    <t>Set "Windows Firewall: Private: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</si>
  <si>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</si>
  <si>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The 'Windows Firewall: Private: Firewall state' option has been set to 'On (recommended)'.</t>
  </si>
  <si>
    <t>The Windows Firewall: Private: Firewall state option has not been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</si>
  <si>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</si>
  <si>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</si>
  <si>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</si>
  <si>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CCE-38239-0</t>
  </si>
  <si>
    <t>Set "Windows Firewall: Private: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Properties&gt;Private Profile&gt;Firewall state</t>
  </si>
  <si>
    <t>WIN2016-125</t>
  </si>
  <si>
    <t>Set "Windows Firewall: Private: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</si>
  <si>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HKEY_LOCAL_MACHINE\SOFTWARE\Policies\Microsoft\WindowsFirewall\PrivateProfile:DefaultInboundAction
</t>
  </si>
  <si>
    <t>The 'Windows Firewall: Private: Inbound connections' option has been set to 'Block (default)'.</t>
  </si>
  <si>
    <t>The Windows Firewall: Private: Inbound connections option has been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</si>
  <si>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</si>
  <si>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</si>
  <si>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CCE-38042-8</t>
  </si>
  <si>
    <t>Set "Windows Firewall: Private: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Properties&gt;Private Profile&gt;Inbound connections</t>
  </si>
  <si>
    <t>WIN2016-126</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</si>
  <si>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</si>
  <si>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</si>
  <si>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 xml:space="preserve">Navigate to the UI Path articulated in the Remediation section and confirm it is set as prescribed. This group policy setting is backed by the following registry location:
HKEY_LOCAL_MACHINE\SOFTWARE\Policies\Microsoft\WindowsFirewall\PrivateProfile:DefaultOutboundAction
</t>
  </si>
  <si>
    <t>The 'Windows Firewall: Private: Outbound connections' option has been set to 'Allow (default)'.</t>
  </si>
  <si>
    <t>The Windows Firewall: Private: Outbound connections option has not been set to Allow (default).</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</si>
  <si>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</si>
  <si>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</si>
  <si>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CCE-38332-3</t>
  </si>
  <si>
    <t>Set "Windows Firewall: Private: Outbound connections" to "Allow (default)". One method to achieve the recommended configuration via Group Policy is to perform the following: 
Set the following UI path to Allow (default):
Computer Configuration&gt;Policies&gt;Windows Settings&gt;Security Settings&gt;Windows Firewall with Advanced Security&gt;Windows Firewall with Advanced Security&gt;Windows Firewall Properties&gt;Private Profile&gt;Outbound connections</t>
  </si>
  <si>
    <t>WIN2016-127</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</si>
  <si>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</si>
  <si>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</si>
  <si>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</si>
  <si>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The 'Windows Firewall: Private: Settings: Display a notification' option has been set to 'No'.</t>
  </si>
  <si>
    <t>The Windows Firewall: Private: Settings: Display a notification option has not been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</si>
  <si>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</si>
  <si>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</si>
  <si>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CCE-37621-0</t>
  </si>
  <si>
    <t>Set "Windows Firewall: Private: Settings: Display a notification"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Properties&gt;Private Profile&gt;Settings Customize&gt;Display a notification</t>
  </si>
  <si>
    <t>WIN2016-128</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</si>
  <si>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</si>
  <si>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</si>
  <si>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HKEY_LOCAL_MACHINE\SOFTWARE\Policies\Microsoft\WindowsFirewall\PrivateProfile\Logging:LogFilePath
</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</si>
  <si>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</si>
  <si>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</si>
  <si>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</si>
  <si>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</si>
  <si>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CCE-37569-1</t>
  </si>
  <si>
    <t>Set "Windows Firewall: Private: Logging: Name" to "%SYSTEMROOT%&gt;System32&gt;logfiles&gt;firewall&gt;privatefw.log". One method to achieve the recommended configuration via Group Policy is to perform the following: 
Set the following UI path to %SYSTEMROOT%&gt;System32&gt;logfiles&gt;firewall&gt;privatefw.log:
Computer Configuration&gt;Policies&gt;Windows Settings&gt;Security Settings&gt;Windows Firewall with Advanced Security&gt;Windows Firewall with Advanced Security&gt;Windows Firewall Properties&gt;Private Profile&gt;Logging Customize&gt;Name</t>
  </si>
  <si>
    <t>WIN2016-129</t>
  </si>
  <si>
    <t>Set "Windows Firewall: Private: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</si>
  <si>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HKEY_LOCAL_MACHINE\SOFTWARE\Policies\Microsoft\WindowsFirewall\PrivateProfile\Logging:LogFileSize
</t>
  </si>
  <si>
    <t>The 'Windows Firewall: Private: Logging: Size limit (KB)' option has been set to '16,384 KB or greater'.</t>
  </si>
  <si>
    <t>The Windows Firewall: Private: Logging: Size limit (KB) option has not been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</si>
  <si>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</si>
  <si>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</si>
  <si>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CCE-38178-0</t>
  </si>
  <si>
    <t>Set "Windows Firewall: Private: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Properties&gt;Private Profile&gt;Logging Customize&gt;Size limit (KB)</t>
  </si>
  <si>
    <t>WIN2016-130</t>
  </si>
  <si>
    <t>Set "Windows Firewall: Private: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</si>
  <si>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HKEY_LOCAL_MACHINE\SOFTWARE\Policies\Microsoft\WindowsFirewall\PrivateProfile\Logging:LogDroppedPackets
</t>
  </si>
  <si>
    <t>The 'Windows Firewall: Private: Logging: Log dropped packets' option has been set to 'Yes'.</t>
  </si>
  <si>
    <t>The Windows Firewall: Private: Logging: Log dropped packets option has not been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</si>
  <si>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</si>
  <si>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</si>
  <si>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CCE-35972-9</t>
  </si>
  <si>
    <t>Set "Windows Firewall: Private: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Properties&gt;Private Profile&gt;Logging Customize&gt;Log dropped packets</t>
  </si>
  <si>
    <t>WIN2016-131</t>
  </si>
  <si>
    <t>Set "Windows Firewall: Private: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</si>
  <si>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HKEY_LOCAL_MACHINE\SOFTWARE\Policies\Microsoft\WindowsFirewall\PrivateProfile\Logging:LogSuccessfulConnections
</t>
  </si>
  <si>
    <t>The 'Windows Firewall: Private: Logging: Log successful connections' option has been set to 'Yes'.</t>
  </si>
  <si>
    <t>The Windows Firewall: Private: Logging: Log successful connections option has not been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</si>
  <si>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</si>
  <si>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</si>
  <si>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CCE-37387-8</t>
  </si>
  <si>
    <t>Set "Windows Firewall: Private: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Properties&gt;Private Profile&gt;Logging Customize&gt;Log successful connections</t>
  </si>
  <si>
    <t>WIN2016-132</t>
  </si>
  <si>
    <t>Set "Windows Firewall: Public: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</si>
  <si>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HKEY_LOCAL_MACHINE\SOFTWARE\Policies\Microsoft\WindowsFirewall\PublicProfile:EnableFirewall
</t>
  </si>
  <si>
    <t>The 'Windows Firewall: Public: Firewall state' option has been set to 'On (recommended)'.</t>
  </si>
  <si>
    <t>The Windows Firewall: Public: Firewall state option has not been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</si>
  <si>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</si>
  <si>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</si>
  <si>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</si>
  <si>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CCE-37862-0</t>
  </si>
  <si>
    <t>Set "Windows Firewall: Public: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Properties&gt;Public Profile&gt;Firewall state</t>
  </si>
  <si>
    <t>WIN2016-133</t>
  </si>
  <si>
    <t>Set "Windows Firewall: Public: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</si>
  <si>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HKEY_LOCAL_MACHINE\SOFTWARE\Policies\Microsoft\WindowsFirewall\PublicProfile:DefaultInboundAction
</t>
  </si>
  <si>
    <t>The 'Windows Firewall: Public: Inbound connections' option has been set to 'Block (default)'.</t>
  </si>
  <si>
    <t>The Windows Firewall: Public: Inbound connections option has not been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</si>
  <si>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</si>
  <si>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</si>
  <si>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CCE-36057-8</t>
  </si>
  <si>
    <t>Set "Windows Firewall: Public: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Properties&gt;Public Profile&gt;Inbound connections</t>
  </si>
  <si>
    <t>WIN2016-134</t>
  </si>
  <si>
    <t>Set "Windows Firewall: Public: Outbound connections" to "Allow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</si>
  <si>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HKEY_LOCAL_MACHINE\SOFTWARE\Policies\Microsoft\WindowsFirewall\PublicProfile:DefaultOutboundAction
</t>
  </si>
  <si>
    <t>The 'Windows Firewall: Public: Outbound connections' option has been set to 'Allow (default)'.</t>
  </si>
  <si>
    <t>The Windows Firewall: Public: Outbound connections option has not been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</si>
  <si>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</si>
  <si>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</si>
  <si>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CCE-37434-8</t>
  </si>
  <si>
    <t>Set "Windows Firewall: Public: Outbound connections" to "Allow (default)". One method to achieve the recommended configuration via Group Policy is to perform the following: 
Set the following UI path to Allow (default):
Computer Configuration&gt;Policies&gt;Windows Settings&gt;Security Settings&gt;Windows Firewall with Advanced Security&gt;Windows Firewall with Advanced Security&gt;Windows Firewall Properties&gt;Public Profile&gt;Outbound connections</t>
  </si>
  <si>
    <t>WIN2016-135</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</si>
  <si>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</si>
  <si>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</si>
  <si>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HKEY_LOCAL_MACHINE\SOFTWARE\Policies\Microsoft\WindowsFirewall\PublicProfile:DisableNotifications
</t>
  </si>
  <si>
    <t>The 'Windows Firewall: Public: Settings: Display a notification' option has been set to 'Yes'.</t>
  </si>
  <si>
    <t>The Windows Firewall: Public: Settings: Display a notification option has not been set to Yes.</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</si>
  <si>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</si>
  <si>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</si>
  <si>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</si>
  <si>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CCE-38043-6</t>
  </si>
  <si>
    <t>Set "Windows Firewall: Public: Settings: Display a notification"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Profile&gt;Settings Customize&gt;Display a notification</t>
  </si>
  <si>
    <t>WIN2016-136</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</si>
  <si>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</si>
  <si>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</si>
  <si>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HKEY_LOCAL_MACHINE\SOFTWARE\Policies\Microsoft\WindowsFirewall\PublicProfile:AllowLocalPolicyMerge
</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</si>
  <si>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</si>
  <si>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</si>
  <si>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</si>
  <si>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</si>
  <si>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</si>
  <si>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</si>
  <si>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CCE-37861-2</t>
  </si>
  <si>
    <t>Set "Windows Firewall: Public: Settings: Apply local firewall rules"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Properties&gt;Public Profile&gt;Settings Customize&gt;Apply local firewall rules</t>
  </si>
  <si>
    <t>WIN2016-137</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</si>
  <si>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</si>
  <si>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</si>
  <si>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HKEY_LOCAL_MACHINE\SOFTWARE\Policies\Microsoft\WindowsFirewall\PublicProfile:AllowLocalIPsecPolicyMerge
</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</si>
  <si>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</si>
  <si>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</si>
  <si>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</si>
  <si>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</si>
  <si>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</si>
  <si>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</si>
  <si>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CCE-36268-1</t>
  </si>
  <si>
    <t>Set "Windows Firewall: Public: Settings: Apply local connection security rules"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Properties&gt;Public Profile&gt;Settings Customize&gt;Apply local connection security rules</t>
  </si>
  <si>
    <t>WIN2016-138</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</si>
  <si>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</si>
  <si>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</si>
  <si>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HKEY_LOCAL_MACHINE\SOFTWARE\Policies\Microsoft\WindowsFirewall\PublicProfile\Logging:LogFilePath
</t>
  </si>
  <si>
    <t>The 'Windows Firewall: Public: Logging: Name' option has been set to '%SYSTEMROOT%&gt;System32&gt;logfiles&gt;firewall&gt;publicfw.log'.</t>
  </si>
  <si>
    <t>The Windows Firewall: Public: Logging: Name option has been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</si>
  <si>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</si>
  <si>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</si>
  <si>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CCE-37266-4</t>
  </si>
  <si>
    <t>Set "Windows Firewall: Public: Logging: Name" to "%SYSTEMROOT%&gt;System32&gt;logfiles&gt;firewall&gt;publicfw.log". One method to achieve the recommended configuration via Group Policy is to perform the following: 
Set the following UI path to %SYSTEMROOT%&gt;System32&gt;logfiles&gt;firewall&gt;publicfw.log:
Computer Configuration&gt;Policies&gt;Windows Settings&gt;Security Settings&gt;Windows Firewall with Advanced Security&gt;Windows Firewall with Advanced Security&gt;Windows Firewall Properties&gt;Public Profile&gt;Logging Customize&gt;Name</t>
  </si>
  <si>
    <t>WIN2016-139</t>
  </si>
  <si>
    <t>Set "Windows Firewall: Public: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</si>
  <si>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HKEY_LOCAL_MACHINE\SOFTWARE\Policies\Microsoft\WindowsFirewall\PublicProfile\Logging:LogFileSize
</t>
  </si>
  <si>
    <t>The 'Windows Firewall: Public: Logging: Size limit (KB)' option has been set to '16,384 KB or greater'.</t>
  </si>
  <si>
    <t>The Windows Firewall: Public: Logging: Size limit (KB) option has not been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</si>
  <si>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</si>
  <si>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</si>
  <si>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CCE-36395-2</t>
  </si>
  <si>
    <t>Set "Windows Firewall: Public: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Properties&gt;Public Profile&gt;Logging Customize&gt;Size limit (KB)</t>
  </si>
  <si>
    <t>WIN2016-140</t>
  </si>
  <si>
    <t>Set "Windows Firewall: Public: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</si>
  <si>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HKEY_LOCAL_MACHINE\SOFTWARE\Policies\Microsoft\WindowsFirewall\PublicProfile\Logging:LogDroppedPackets
</t>
  </si>
  <si>
    <t>The 'Windows Firewall: Public: Logging: Log dropped packets' option has been set to 'Yes'.</t>
  </si>
  <si>
    <t>The Windows Firewall: Public: Logging: Log dropped packets option has not been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</si>
  <si>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</si>
  <si>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</si>
  <si>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CCE-37265-6</t>
  </si>
  <si>
    <t>Set "Windows Firewall: Public: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Profile&gt;Logging Customize&gt;Log dropped packets</t>
  </si>
  <si>
    <t>WIN2016-141</t>
  </si>
  <si>
    <t>Set "Windows Firewall: Public: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</si>
  <si>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HKEY_LOCAL_MACHINE\SOFTWARE\Policies\Microsoft\WindowsFirewall\PublicProfile\Logging:LogSuccessfulConnections
</t>
  </si>
  <si>
    <t>The 'Windows Firewall: Public: Logging: Log successful connections' option has been set to 'Yes'.</t>
  </si>
  <si>
    <t>The Windows Firewall: Public: Logging: Log successful connections option has not been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</si>
  <si>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</si>
  <si>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</si>
  <si>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CCE-36394-5</t>
  </si>
  <si>
    <t>Set "Windows Firewall: Public: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Profile&gt;Logging Customize&gt;Log successful connections</t>
  </si>
  <si>
    <t>WIN2016-142</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</si>
  <si>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</si>
  <si>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</si>
  <si>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</si>
  <si>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</si>
  <si>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</si>
  <si>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</si>
  <si>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</si>
  <si>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</si>
  <si>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</si>
  <si>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</si>
  <si>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</si>
  <si>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CCE-37741-6</t>
  </si>
  <si>
    <t>Set "Audit Credential Validation"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Logon&gt;Audit Credential Validation</t>
  </si>
  <si>
    <t>WIN2016-143</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</si>
  <si>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</si>
  <si>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</si>
  <si>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</si>
  <si>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</si>
  <si>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</si>
  <si>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</si>
  <si>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</si>
  <si>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</si>
  <si>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</si>
  <si>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</si>
  <si>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CCE-38329-9</t>
  </si>
  <si>
    <t>Set "Audit Application Group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Application Group Management</t>
  </si>
  <si>
    <t>WIN2016-144</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</si>
  <si>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</si>
  <si>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</si>
  <si>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The 'Audit Computer Account Management' option has been set to 'Success and Failure'.</t>
  </si>
  <si>
    <t>The Audit Computer Account Management option has not been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</si>
  <si>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</si>
  <si>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</si>
  <si>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CCE-38004-8</t>
  </si>
  <si>
    <t>Set "Audit Computer Account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Computer Account Management</t>
  </si>
  <si>
    <t>WIN2016-145</t>
  </si>
  <si>
    <t>Set "Audit Other Account Management Events" to "Success and Failure"</t>
  </si>
  <si>
    <t>This subcategory reports other account management events. Events for this subcategory include:
- 4782: The password hash an account was accessed.
- 4793: The Password Policy Checking API was called.
The recommended state for this setting is: `Success and Failure`.</t>
  </si>
  <si>
    <t>The 'Audit Other Account Management Events' option has been set to 'Success and Failure'.</t>
  </si>
  <si>
    <t>The Audit Other Account Management Events option has not been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</si>
  <si>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</si>
  <si>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</si>
  <si>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CCE-37855-4</t>
  </si>
  <si>
    <t>Set "Audit Other Account Management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Other Account Management Events</t>
  </si>
  <si>
    <t>WIN2016-146</t>
  </si>
  <si>
    <t>Set "Audit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</si>
  <si>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`Success and Failure`.</t>
  </si>
  <si>
    <t>The 'Audit Security Group Management' option has been set to 'Success and Failure'.</t>
  </si>
  <si>
    <t>The Audit Security Group Management option has not been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</si>
  <si>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</si>
  <si>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</si>
  <si>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CCE-38034-5</t>
  </si>
  <si>
    <t>Set "Audit Security Group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Security Group Management</t>
  </si>
  <si>
    <t>WIN2016-147</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</si>
  <si>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</si>
  <si>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</si>
  <si>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'Audit User Account Management' option has been set to 'Success and Failure'.</t>
  </si>
  <si>
    <t>The Audit User Account Management option has not been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</si>
  <si>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</si>
  <si>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</si>
  <si>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CCE-37856-2</t>
  </si>
  <si>
    <t>Set "Audit User Account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User Account Management</t>
  </si>
  <si>
    <t>WIN2016-148</t>
  </si>
  <si>
    <t>Set "Audit PNP Activity" to "Success"</t>
  </si>
  <si>
    <t>This policy setting allows you to audit when plug and play detects an external device.
The recommended state for this setting is: `Success`.
**Note:** A Windows 10, Server 2016 or newer OS is required to access and set this value in Group Policy.</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</si>
  <si>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</si>
  <si>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</si>
  <si>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</si>
  <si>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</si>
  <si>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</si>
  <si>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`Success`:
Computer Configuration\Policies\Windows Settings\Security Settings\Advanced Audit Policy Configuration\Audit Policies\Detailed Tracking\Audit PNP Activity.</t>
  </si>
  <si>
    <t>Set "Audit PNP Activity" to "Success". One method to achieve the recommended configuration via Group Policy is to perform the following: 
Set the following UI path to Success:
Computer Configuration&gt;Policies&gt;Windows Settings&gt;Security Settings&gt;Advanced Audit Policy Configuration&gt;Audit Policies&gt;Detailed Tracking&gt;Audit PNP Activity</t>
  </si>
  <si>
    <t>WIN2016-149</t>
  </si>
  <si>
    <t>Set "Audit Process Creation" to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</si>
  <si>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`Success`.</t>
  </si>
  <si>
    <t>The 'Audit Process Creation' option has been set to 'Success'.</t>
  </si>
  <si>
    <t>The Audit Process Creation option has not been set to Success.</t>
  </si>
  <si>
    <t>17.3.2</t>
  </si>
  <si>
    <t>To establish the recommended configuration via GP, set the following UI path to `Success`:
Computer Configuration\Policies\Windows Settings\Security Settings\Advanced Audit Policy Configuration\Audit Policies\Detailed Tracking\Audit Process Creation.</t>
  </si>
  <si>
    <t>CCE-36059-4</t>
  </si>
  <si>
    <t>Set "Audit Process Creation" to "Success". One method to achieve the recommended configuration via Group Policy is to perform the following: 
Set the following UI path to Success:
Computer Configuration&gt;Policies&gt;Windows Settings&gt;Security Settings&gt;Advanced Audit Policy Configuration&gt;Audit Policies&gt;Detailed Tracking&gt;Audit Process Creation</t>
  </si>
  <si>
    <t>WIN2016-150</t>
  </si>
  <si>
    <t>Set "Audit Account Lockout" to "Success and Failure"</t>
  </si>
  <si>
    <t>This subcategory reports when a user's account is locked out as a result of too many failed logon attempts. Events for this subcategory include:
- 4625: An account failed to log on.
The recommended state for this setting is: `Success and Failure`.</t>
  </si>
  <si>
    <t>The 'Audit Account Lockout' option has been set to 'Success and Failure'.</t>
  </si>
  <si>
    <t>The Audit Account Lockout option has not been set to Success and Failure.</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</si>
  <si>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</si>
  <si>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</si>
  <si>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</si>
  <si>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CCE-37133-6</t>
  </si>
  <si>
    <t>Set "Audit Account Lockout"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Account Lockout</t>
  </si>
  <si>
    <t>WIN2016-151</t>
  </si>
  <si>
    <t>Set "Audit Group Membership" to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</si>
  <si>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`Success`.
**Note:** A Windows 10, Server 2016 or newer OS is required to access and set this value in Group Policy.</t>
  </si>
  <si>
    <t>The 'Audit Group Membership' option has been set to 'Success'.</t>
  </si>
  <si>
    <t>The Audit Group Membership option has not been set to Success.</t>
  </si>
  <si>
    <t>17.5.2</t>
  </si>
  <si>
    <t>To establish the recommended configuration via GP, set the following UI path to `Success`:
Computer Configuration\Policies\Windows Settings\Security Settings\Advanced Audit Policy Configuration\Audit Policies\Logon/Logoff\Audit Group Membership.</t>
  </si>
  <si>
    <t>Set "Audit Group Membership"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Group Membership</t>
  </si>
  <si>
    <t>WIN2016-152</t>
  </si>
  <si>
    <t>Set "Audit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</si>
  <si>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`Success`.</t>
  </si>
  <si>
    <t>The 'Audit Logoff' option has been set to 'Success'.</t>
  </si>
  <si>
    <t>The Audit Logoff option has not been set to Success.</t>
  </si>
  <si>
    <t>17.5.3</t>
  </si>
  <si>
    <t>To establish the recommended configuration via GP, set the following UI path to `Success`:
Computer Configuration\Policies\Windows Settings\Security Settings\Advanced Audit Policy Configuration\Audit Policies\Logon/Logoff\Audit Logoff.</t>
  </si>
  <si>
    <t>CCE-38237-4</t>
  </si>
  <si>
    <t>Set "Audit Logoff"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Logoff</t>
  </si>
  <si>
    <t>WIN2016-153</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</si>
  <si>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</si>
  <si>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</si>
  <si>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'Audit Logon' option has been set to 'Success and Failure'.</t>
  </si>
  <si>
    <t>The Audit Logon option has not been set to Success and Failure.</t>
  </si>
  <si>
    <t>17.5.4</t>
  </si>
  <si>
    <t>To establish the recommended configuration via GP, set the following UI path to `Success and Failure`:
Computer Configuration\Policies\Windows Settings\Security Settings\Advanced Audit Policy Configuration\Audit Policies\Logon/Logoff\Audit Logon.</t>
  </si>
  <si>
    <t>CCE-38036-0</t>
  </si>
  <si>
    <t>Set "Audit Logon"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Logon</t>
  </si>
  <si>
    <t>WIN2016-154</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</si>
  <si>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</si>
  <si>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</si>
  <si>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'Audit Other Logon/Logoff Events' option has been set to 'Success and Failure'.</t>
  </si>
  <si>
    <t>The Audit Other Logon/Logoff Events option has not been set to Success and Failure.</t>
  </si>
  <si>
    <t>17.5.5</t>
  </si>
  <si>
    <t>To establish the recommended configuration via GP, set the following UI path to `Success and Failure`:
Computer Configuration\Policies\Windows Settings\Security Settings\Advanced Audit Policy Configuration\Audit Policies\Logon/Logoff\Audit Other Logon/Logoff Events.</t>
  </si>
  <si>
    <t>CCE-36322-6</t>
  </si>
  <si>
    <t>Set "Audit Other Logon/Logoff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Other Logon/Logoff Events</t>
  </si>
  <si>
    <t>WIN2016-155</t>
  </si>
  <si>
    <t>Set "Audit Special Logon" to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</si>
  <si>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`Success`.</t>
  </si>
  <si>
    <t>The setting 'Audit Special Logon' is set to 'Success'</t>
  </si>
  <si>
    <t>The setting Audit Special Logon is not set to Success.</t>
  </si>
  <si>
    <t>17.5.6</t>
  </si>
  <si>
    <t>To establish the recommended configuration via GP, set the following UI path to `Success`:
Computer Configuration\Policies\Windows Settings\Security Settings\Advanced Audit Policy Configuration\Audit Policies\Logon/Logoff\Audit Special Logon.</t>
  </si>
  <si>
    <t>CCE-36266-5</t>
  </si>
  <si>
    <t>Set "Audit Special Logon"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Special Logon</t>
  </si>
  <si>
    <t>WIN2016-156</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</si>
  <si>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</si>
  <si>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</si>
  <si>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option has been set to 'Success and Failure'.</t>
  </si>
  <si>
    <t>The Audit Other Object Access Events option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</si>
  <si>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</si>
  <si>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</si>
  <si>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</si>
  <si>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</si>
  <si>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CCE-37620-2</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</si>
  <si>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</si>
  <si>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WIN2016-157</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</si>
  <si>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</si>
  <si>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</si>
  <si>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'Audit Removable Storage' option has been set to 'Success and Failure'.</t>
  </si>
  <si>
    <t>The Audit Removable Storage option has not been set to Success and Failure.</t>
  </si>
  <si>
    <t>17.6.2</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</si>
  <si>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</si>
  <si>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</si>
  <si>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CCE-37617-8</t>
  </si>
  <si>
    <t>Set the "Audit Removable Storage"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Policies&gt;Object Access&gt;Audit Removable Storage</t>
  </si>
  <si>
    <t>WIN2016-158</t>
  </si>
  <si>
    <t>Set "Audit  Policy Change" to "Success and Failure"</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</si>
  <si>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`Success and Failure`.</t>
  </si>
  <si>
    <t>The 'Audit  Policy Change' option has been set to 'Success and Failure'.</t>
  </si>
  <si>
    <t>The Audit  Policy Change option has not been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</si>
  <si>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</si>
  <si>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</si>
  <si>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</si>
  <si>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CCE-38028-7</t>
  </si>
  <si>
    <t>Set "Audit  Policy Change"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Policies&gt;Policy Change&gt;Audit  Policy Change</t>
  </si>
  <si>
    <t>WIN2016-159</t>
  </si>
  <si>
    <t>Set "Audit Authentication Policy Change" to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</si>
  <si>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`Success`.</t>
  </si>
  <si>
    <t>The 'Audit Authentication Policy Change' option has been set to 'Success'.</t>
  </si>
  <si>
    <t>The Audit Authentication Policy Change option has not been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</si>
  <si>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</si>
  <si>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</si>
  <si>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CCE-38327-3</t>
  </si>
  <si>
    <t>Set "Audit Authentication Policy Change" to "Success". One method to achieve the recommended configuration via Group Policy is to perform the following: 
Set the following UI path to Success:
Computer Configuration&gt;Policies&gt;Windows Settings&gt;Security Settings&gt;Advanced Audit Policy Configuration&gt;Audit Policies&gt;Policy Change&gt;Audit Authentication Policy Change</t>
  </si>
  <si>
    <t>WIN2016-160</t>
  </si>
  <si>
    <t>Set "Audit Authorization Policy Change" to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</si>
  <si>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`Success`.</t>
  </si>
  <si>
    <t>The 'Audit Authorization Policy Change' option has been set to 'Success'.</t>
  </si>
  <si>
    <t>The Audit Authorization Policy Change option has not been set to Success.</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</si>
  <si>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</si>
  <si>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</si>
  <si>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CCE-36320-0</t>
  </si>
  <si>
    <t>Set "Audit Authorization Policy Change" to "Success". One method to achieve the recommended configuration via Group Policy is to perform the following: 
Set the following UI path to Success:
Computer Configuration&gt;Policies&gt;Windows Settings&gt;Security Settings&gt;Advanced Audit Policy Configuration&gt;Audit Policies&gt;Policy Change&gt;Audit Authorization Policy Change</t>
  </si>
  <si>
    <t>WIN2016-161</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</si>
  <si>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</si>
  <si>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</si>
  <si>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'Audit Sensitive Privilege Use' option has been set to 'Success and Failure'.</t>
  </si>
  <si>
    <t>The Audit Sensitive Privilege Use option has not been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</si>
  <si>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</si>
  <si>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</si>
  <si>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</si>
  <si>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CCE-36267-3</t>
  </si>
  <si>
    <t>Set "Audit Sensitive Privilege Use"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Policies&gt;Privilege Use&gt;Audit Sensitive Privilege Use</t>
  </si>
  <si>
    <t>WIN2016-162</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</si>
  <si>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</si>
  <si>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</si>
  <si>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'Audit IPsec Driver' option has been set to 'Success and Failure'.</t>
  </si>
  <si>
    <t>The Audit IPsec Driver option has not been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</si>
  <si>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</si>
  <si>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</si>
  <si>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</si>
  <si>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CCE-37853-9</t>
  </si>
  <si>
    <t>Set "Audit IPsec Driver"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IPsec Driver</t>
  </si>
  <si>
    <t>WIN2016-163</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</si>
  <si>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</si>
  <si>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</si>
  <si>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'Audit Other System Events' option has been set to 'Success and Failure'.</t>
  </si>
  <si>
    <t>The Audit Other System Events option has not been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</si>
  <si>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</si>
  <si>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</si>
  <si>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</si>
  <si>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CCE-38030-3</t>
  </si>
  <si>
    <t>Set "Audit Other System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Other System Events</t>
  </si>
  <si>
    <t>WIN2016-164</t>
  </si>
  <si>
    <t>Set "Audit Security State Change" to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</si>
  <si>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`Success`.</t>
  </si>
  <si>
    <t>The "Audit Security State Change" option has been set to "Success and Failure".</t>
  </si>
  <si>
    <t>The "Audit Security State Change" option has not been set to "Success and Failure".</t>
  </si>
  <si>
    <t>17.9.3</t>
  </si>
  <si>
    <t>To establish the recommended configuration via GP, set the following UI path to `Success`:
Computer Configuration\Policies\Windows Settings\Security Settings\Advanced Audit Policy Configuration\Audit Policies\System\Audit Security State Change.</t>
  </si>
  <si>
    <t>CCE-38114-5</t>
  </si>
  <si>
    <t>Set "Audit Security State Change" to "Success". One method to achieve the recommended configuration via Group Policy is to perform the following: 
Set the following UI path to Success:
Computer Configuration&gt;Policies&gt;Windows Settings&gt;Security Settings&gt;Advanced Audit Policy Configuration&gt;Audit Policies&gt;System&gt;Audit Security State Change</t>
  </si>
  <si>
    <t>WIN2016-165</t>
  </si>
  <si>
    <t>Set "Audit Security System Extension" to "Success and Failure"</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</si>
  <si>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`Success and Failure`.</t>
  </si>
  <si>
    <t>The 'Audit Security System Extension' option has been set to 'Success and Failure'.</t>
  </si>
  <si>
    <t>The Audit Security System Extension option has not been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</si>
  <si>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</si>
  <si>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</si>
  <si>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CCE-36144-4</t>
  </si>
  <si>
    <t>Set "Audit Security System Extension"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Security System Extension</t>
  </si>
  <si>
    <t>WIN2016-166</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</si>
  <si>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</si>
  <si>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</si>
  <si>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'Audit System Integrity' option has been set to 'Success and Failure'.</t>
  </si>
  <si>
    <t>The Audit System Integrity option has not been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</si>
  <si>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</si>
  <si>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</si>
  <si>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CCE-37132-8</t>
  </si>
  <si>
    <t>Set "Audit System Integrity"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System Integrity</t>
  </si>
  <si>
    <t>WIN2016-167</t>
  </si>
  <si>
    <t>Set "Prevent enabling lock screen camera" to "Enabled"</t>
  </si>
  <si>
    <t>Disables the lock screen camera toggle switch in PC Settings and prevents a camera from being invoked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</si>
  <si>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HKEY_LOCAL_MACHINE\SOFTWARE\Policies\Microsoft\Windows\Personalization:NoLockScreenCamera
</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</si>
  <si>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</si>
  <si>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</si>
  <si>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</si>
  <si>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</si>
  <si>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</si>
  <si>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To establish the recommended configuration via GP, set the following UI path to `Enabled`:
Computer Configuration\Policies\Administrative Templates\Control Panel\Personalization\Prevent enabling lock screen camera.</t>
  </si>
  <si>
    <t>If you enable this setting, users will no longer be able to enable or disable lock screen camera access in PC Settings, and the camera cannot be invoked on the lock screen.</t>
  </si>
  <si>
    <t>CCE-38347-1</t>
  </si>
  <si>
    <t>Set "Prevent enabling lock screen camera" to "Enabled". One method to achieve the recommended configuration via Group Policy is to perform the following: 
Set the following UI path to Enabled:
Computer Configuration&gt;Policies&gt;Administrative Templates&gt;Control Panel&gt;Personalization&gt;Prevent enabling lock screen camera</t>
  </si>
  <si>
    <t>WIN2016-168</t>
  </si>
  <si>
    <t>Set "Prevent enabling lock screen slide show" to "Enabled"</t>
  </si>
  <si>
    <t>Disables the lock screen slide show settings in PC Settings and prevents a slide show from playing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</si>
  <si>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HKEY_LOCAL_MACHINE\SOFTWARE\Policies\Microsoft\Windows\Personalization:NoLockScreenSlideshow
</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</si>
  <si>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</si>
  <si>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</si>
  <si>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</si>
  <si>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</si>
  <si>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To establish the recommended configuration via GP, set the following UI path to `Enabled`:
Computer Configuration\Policies\Administrative Templates\Control Panel\Personalization\Prevent enabling lock screen slide show.</t>
  </si>
  <si>
    <t>If you enable this setting, users will no longer be able to modify slide show settings in PC Settings, and no slide show will ever start.</t>
  </si>
  <si>
    <t>CCE-38348-9</t>
  </si>
  <si>
    <t>Set "Prevent enabling lock screen slide show" to "Enabled". One method to achieve the recommended configuration via Group Policy is to perform the following: 
Set the following UI path to Enabled:
Computer Configuration&gt;Policies&gt;Administrative Templates&gt;Control Panel&gt;Personalization&gt;Prevent enabling lock screen slide show</t>
  </si>
  <si>
    <t>WIN2016-169</t>
  </si>
  <si>
    <t>Set "Allow input personalization"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</si>
  <si>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</si>
  <si>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HKEY_LOCAL_MACHINE\SOFTWARE\Policies\Microsoft\InputPersonalization:AllowInputPersonalization
</t>
  </si>
  <si>
    <t xml:space="preserve">The 'Allow Input Personalization' option has been disabled. </t>
  </si>
  <si>
    <t xml:space="preserve">The Allow Input Personalization option has not been disabled. </t>
  </si>
  <si>
    <t>18.1.2</t>
  </si>
  <si>
    <t>18.1.2.2</t>
  </si>
  <si>
    <t>If this setting is Enabled sensitive information could be stored in the cloud or sent to Microsoft.</t>
  </si>
  <si>
    <t>To establish the recommended configuration via GP, set the following UI path to `Disabled`:
Computer Configuration\Policies\Administrative Templates\Control Panel\Regional and Language Options\Allow input personalization.</t>
  </si>
  <si>
    <t>Automatic learning of speech, inking, and typing stops and users cannot change its value via PC Settings.</t>
  </si>
  <si>
    <t>Set "Allow Input Personalization" to "Disabled". One method to achieve the recommended configuration via Group Policy is to perform the following: 
Set the following UI path to Disabled:
Computer Configuration&gt;Policies&gt;Administrative Templates&gt;Control Panel&gt;Regional and Language Options&gt;Allow Input Personalization</t>
  </si>
  <si>
    <t>WIN2016-170</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</si>
  <si>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</si>
  <si>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</si>
  <si>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The LAPS AdmPwd GPO Extension / CSE can be verified to be installed by the presence of the following registry value:
HKEY_LOCAL_MACHINE\SOFTWARE\Microsoft\Windows NT\CurrentVersion\Winlogon\GPExtensions\{D76B9641-3288-4f75-942D-087DE603E3EA}:DllName
</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</si>
  <si>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</si>
  <si>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</si>
  <si>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</si>
  <si>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</si>
  <si>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</si>
  <si>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</si>
  <si>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</si>
  <si>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</si>
  <si>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WIN2016-171</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</si>
  <si>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</si>
  <si>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</si>
  <si>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Services\AdmPwd:PwdExpirationProtectionEnabled
</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</si>
  <si>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</si>
  <si>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</si>
  <si>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</si>
  <si>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</si>
  <si>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</si>
  <si>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</si>
  <si>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WIN2016-172</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</si>
  <si>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</si>
  <si>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</si>
  <si>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Services\AdmPwd:AdmPwdEnabled
</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</si>
  <si>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</si>
  <si>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</si>
  <si>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</si>
  <si>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</si>
  <si>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</si>
  <si>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</si>
  <si>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WIN2016-173</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</si>
  <si>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</si>
  <si>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</si>
  <si>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</si>
  <si>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</si>
  <si>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</si>
  <si>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</si>
  <si>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</si>
  <si>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WIN2016-174</t>
  </si>
  <si>
    <t>Set "Password Settings: Password Length" to "Enabled: 14 or more"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</si>
  <si>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</si>
  <si>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</si>
  <si>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‘Password Settings: Password Length' has been set to '14 or more character(s).'</t>
  </si>
  <si>
    <t>The ‘Password Settings: Password Length' has not been set to '14 or more character(s).'</t>
  </si>
  <si>
    <t>Updated from "15" to "8"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</si>
  <si>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</si>
  <si>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</si>
  <si>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14 characters (or more, if selected).</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</si>
  <si>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</si>
  <si>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WIN2016-175</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</si>
  <si>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</si>
  <si>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</si>
  <si>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</si>
  <si>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</si>
  <si>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</si>
  <si>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</si>
  <si>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t>
  </si>
  <si>
    <t>LAPS-generated passwords will be required to have a maximum age of 30 days (or fewer, if selected).</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</si>
  <si>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</si>
  <si>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WIN2016-176</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</si>
  <si>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</si>
  <si>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</si>
  <si>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</si>
  <si>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</si>
  <si>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</si>
  <si>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</si>
  <si>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</si>
  <si>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</si>
  <si>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</si>
  <si>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CCE-37069-2</t>
  </si>
  <si>
    <t>Set the "Apply UAC restrictions to local accounts on network logons". One method to achieve the recommended configuration via Group Policy is to perform the following:
Set the following UI path to Enabled:
Computer Configuration\Policies\Administrative Templates\MS Security Guide\Apply UAC restrictions to local accounts on network logons</t>
  </si>
  <si>
    <t>WIN2016-177</t>
  </si>
  <si>
    <t>Set "Configure SMB v1 client driver" to "Enabled: Disable driver"</t>
  </si>
  <si>
    <t>This setting configures the start type for the Server Message Block version 1 (SMBv1) client driver service (`MRxSmb10`), which is recommended to be disabled.
The recommended state for this setting is: `Enabled: Disable driver`.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</si>
  <si>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</si>
  <si>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Enabled: Disable driver.</t>
  </si>
  <si>
    <t>The Configure SMB v1 client driver has not been set to Enabled: Disable driver.</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</si>
  <si>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</si>
  <si>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</si>
  <si>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</si>
  <si>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</si>
  <si>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Group Policy is to perform the following:
Set the following UI path to Enabled: Disable driver:
Computer Configuration\Policies\Administrative Templates\MS Security Guide\Configure SMB v1 client driver</t>
  </si>
  <si>
    <t>WIN2016-178</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</si>
  <si>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</si>
  <si>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</si>
  <si>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</si>
  <si>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client driver' has been set to disabled.</t>
  </si>
  <si>
    <t>The Configure SMB v1 client driver has not been set to disabled.</t>
  </si>
  <si>
    <t>HCM10</t>
  </si>
  <si>
    <t>HCM10: System has unneeded functionality installed</t>
  </si>
  <si>
    <t>18.3.3</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</si>
  <si>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</si>
  <si>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</si>
  <si>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WIN2016-179</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</si>
  <si>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</si>
  <si>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</si>
  <si>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</si>
  <si>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</si>
  <si>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</si>
  <si>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</si>
  <si>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</si>
  <si>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</si>
  <si>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</si>
  <si>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</si>
  <si>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WIN2016-180</t>
  </si>
  <si>
    <t>Set "Turn on Windows Defender protection against Potentially Unwanted Applications" to "Enabled"</t>
  </si>
  <si>
    <t>Enabling this Windows Defender feature will protect against Potentially Unwanted Applications (PUA), which are sneaky unwanted application bundlers or their bundled applications to deliver adware or malware.
The recommended state for this setting is: `Enabled`.
For more information, see this link: [Block Potentially Unwanted Applications with Windows Defender AV | Microsoft Docs](https://docs.microsoft.com/en-us/windows/threat-protection/windows-defender-Antivirus/detect-block-potentially-unwanted-apps-windows-defender-Antivirus)</t>
  </si>
  <si>
    <t xml:space="preserve">Navigate to the UI Path articulated in the Remediation section and confirm it is set as prescribed. This group policy setting is backed by the following registry location:
HKEY_LOCAL_MACHINE\SOFTWARE\Policies\Microsoft\Windows Defender\MpEngine:MpEnablePus
</t>
  </si>
  <si>
    <t xml:space="preserve">The "Turn on Windows Defender protection against Potentially Unwanted Applications" has been set to enable. </t>
  </si>
  <si>
    <t xml:space="preserve">The "Turn on Windows Defender protection against Potentially Unwanted Applications" has not been set to enable. </t>
  </si>
  <si>
    <t>18.3.5</t>
  </si>
  <si>
    <t>This opt-in feature is free and could prevent malicious software from being installed.</t>
  </si>
  <si>
    <t>To establish the recommended configuration via GP, set the following UI path to `Enabled`:
Computer Configuration\Policies\Administrative Templates\MS Security Guide\Turn on Windows Defender protection against Potentially Unwanted Applications.</t>
  </si>
  <si>
    <t>Applications that are identified by Microsoft as PUA will be blocked at download and install time.</t>
  </si>
  <si>
    <t>Set "Turn on Windows Defender protection against Potentially Unwanted Applications” to "Enabled". One method to achieve the recommended configuration via Group Policy is to perform the following:
Set the following UI path to Enabled:
Computer Configuration\Policies\Administrative Templates\MS Security Guide\Turn on Windows Defender protection against Potentially Unwanted Applications</t>
  </si>
  <si>
    <t>WIN2016-181</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</si>
  <si>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</si>
  <si>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</si>
  <si>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</si>
  <si>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</si>
  <si>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</si>
  <si>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</si>
  <si>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</si>
  <si>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</si>
  <si>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</si>
  <si>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</si>
  <si>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Server 2012 R2 and newer.</t>
  </si>
  <si>
    <t>CCE-38444-6</t>
  </si>
  <si>
    <t>Set "WDigest Authentication" to "Disabled". One method to achieve the recommended configuration via Group Policy is to perform the following: 
Set the following UI path to Disabled:
Computer Configuration&gt;Policies&gt;Administrative Templates&gt;SCM: Pass the Hash Mitigations&gt;WDigest Authentication (disabling may require KB2871997)</t>
  </si>
  <si>
    <t>WIN2016-182</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</si>
  <si>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</si>
  <si>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</si>
  <si>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</si>
  <si>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</si>
  <si>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</si>
  <si>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</si>
  <si>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</si>
  <si>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</si>
  <si>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</si>
  <si>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</si>
  <si>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</si>
  <si>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CCE-37067-6</t>
  </si>
  <si>
    <t>Set "MSS: (AutoAdminLogon) Enable Automatic Logon (not recommended)" to "Disabled". One method to achieve the recommended configuration via Group Policy is to perform the following: 
Set the following UI path to Disabled:
Computer Configuration&gt;Policies&gt;Administrative Templates&gt;MSS (Legacy)&gt;MSS: (AutoAdminLogon) Enable Automatic Logon (not recommended)</t>
  </si>
  <si>
    <t>WIN2016-183</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</si>
  <si>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</si>
  <si>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</si>
  <si>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</si>
  <si>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</si>
  <si>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</si>
  <si>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</si>
  <si>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</si>
  <si>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</si>
  <si>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</si>
  <si>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CCE-36871-2</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</si>
  <si>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Configuration&gt;Policies&gt;Administrative Templates&gt;MSS (Legacy)&gt;MSS: (DisableIPSourceRouting IPv6) IP source routing protection level (protects against packet spoofing)</t>
  </si>
  <si>
    <t>WIN2016-184</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</si>
  <si>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</si>
  <si>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</si>
  <si>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</si>
  <si>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</si>
  <si>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</si>
  <si>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</si>
  <si>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</si>
  <si>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CCE-36535-3</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</si>
  <si>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Configuration&gt;Policies&gt;Administrative Templates&gt;MSS (Legacy)&gt;MSS: (DisableIPSourceRouting) IP source routing protection level (protects against packet spoofing)</t>
  </si>
  <si>
    <t>WIN2016-185</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</si>
  <si>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</si>
  <si>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</si>
  <si>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</si>
  <si>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</si>
  <si>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</si>
  <si>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</si>
  <si>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</si>
  <si>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</si>
  <si>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</si>
  <si>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CCE-37988-3</t>
  </si>
  <si>
    <t>Set "MSS: (EnableICMPRedirect) Allow ICMP redirects to override OSPF generated routes" to "Disabled". One method to achieve the recommended configuration via Group Policy is to perform the following: 
Set the following UI path to Disabled:
Computer Configuration&gt;Policies&gt;Administrative Templates&gt;MSS (Legacy)&gt;MSS: (EnableICMPRedirect) Allow ICMP redirects to override OSPF generated routes</t>
  </si>
  <si>
    <t>WIN2016-186</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</si>
  <si>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</si>
  <si>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</si>
  <si>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</si>
  <si>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</si>
  <si>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</si>
  <si>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</si>
  <si>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</si>
  <si>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</si>
  <si>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</si>
  <si>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</si>
  <si>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</si>
  <si>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</si>
  <si>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CCE-36879-5</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</si>
  <si>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Configuration&gt;Policies&gt;Administrative Templates&gt;MSS (Legacy)&gt;MSS: (NoNameReleaseOnDemand) Allow the computer to ignore NetBIOS name release requests except from WINS servers</t>
  </si>
  <si>
    <t>WIN2016-187</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</si>
  <si>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</si>
  <si>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</si>
  <si>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</si>
  <si>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</si>
  <si>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</si>
  <si>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</si>
  <si>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</si>
  <si>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</si>
  <si>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CCE-36351-5</t>
  </si>
  <si>
    <t>Set "MSS: (SafeDllSearchMode) Enable Safe DLL search mode (recommended)" to "Enabled". One method to achieve the recommended configuration via Group Policy is to perform the following: 
Set the following UI path to Enabled:
Computer Configuration&gt;Policies&gt;Administrative Templates&gt;MSS (Legacy)&gt;MSS: (SafeDllSearchMode) Enable Safe DLL search mode (recommended)</t>
  </si>
  <si>
    <t>WIN2016-188</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</si>
  <si>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</si>
  <si>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</si>
  <si>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</si>
  <si>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</si>
  <si>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</si>
  <si>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</si>
  <si>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</si>
  <si>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</si>
  <si>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</si>
  <si>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CCE-37993-3</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</si>
  <si>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Configuration&gt;Policies&gt;Administrative Templates&gt;MSS (Legacy)&gt;MSS: (ScreenSaverGracePeriod) The time in seconds before the screen saver grace period expires (0 recommended)</t>
  </si>
  <si>
    <t>WIN2016-189</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</si>
  <si>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</si>
  <si>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</si>
  <si>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</si>
  <si>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'MSS: (WarningLevel) Percentage threshold for the security event log at which the system will generate a warning' option has been set to 'Enabled: 90% or less'.</t>
  </si>
  <si>
    <t>The MSS: (WarningLevel) Percentage threshold for the security event log at which the system will generate a warning option has not been set to Enabled: 90% or less.</t>
  </si>
  <si>
    <t>HAU23</t>
  </si>
  <si>
    <t>HAU23: Audit storage capacity threshold has not been defined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</si>
  <si>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</si>
  <si>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</si>
  <si>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</si>
  <si>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</si>
  <si>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CCE-36880-3</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</si>
  <si>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Configuration&gt;Policies&gt;Administrative Templates&gt;MSS (Legacy)&gt;MSS: (WarningLevel) Percentage threshold for the security event log at which the system will generate a warning</t>
  </si>
  <si>
    <t>WIN2016-190</t>
  </si>
  <si>
    <t>Set "NetBIOS node type" to "P-node" (Set NetBT Parameter "NodeType" to "0x2 (2)") (MS Only)</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</si>
  <si>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 (P-node / point-to-point).</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</si>
  <si>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</si>
  <si>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</si>
  <si>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</si>
  <si>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</si>
  <si>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</si>
  <si>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</si>
  <si>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</si>
  <si>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</si>
  <si>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"NetBIOS node type" to "P-node" (Ensure NetBT Parameter "NodeType" to "0x2 (2)") (MS Only). To establish the recommended configuration: 
Set the following Registry value to 0x2 (2) (DWORD):
HKEY_LOCAL_MACHINE&gt;System&gt;CurrentControlSet&gt;Services&gt;NetBT&gt;Parameters:NodeType</t>
  </si>
  <si>
    <t>WIN2016-191</t>
  </si>
  <si>
    <t>Set "Turn off multicast name resolution" to "Enabled" (MS Only)</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</si>
  <si>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</si>
  <si>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NT\DNSClient:EnableMulticast
</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</si>
  <si>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</si>
  <si>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</si>
  <si>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</si>
  <si>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</si>
  <si>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</si>
  <si>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</si>
  <si>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CCE-37450-4</t>
  </si>
  <si>
    <t>Set "Turn off multicast name resolution" to "Enabled" (MS Only). One method to achieve the recommended configuration via Group Policy is to perform the following: 
Set the following UI path to Enabled:
Computer Configuration&gt;Policies&gt;Administrative Templates&gt;Network&gt;DNS Client&gt;Turn off multicast name resolution</t>
  </si>
  <si>
    <t>WIN2016-192</t>
  </si>
  <si>
    <t>Set "Enable insecure guest logons" to "Disabled"</t>
  </si>
  <si>
    <t>This policy setting determines if the SMB client will allow insecure guest logons to an SMB server.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</si>
  <si>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HKEY_LOCAL_MACHINE\SOFTWARE\Policies\Microsoft\Windows\LanmanWorkstation:AllowInsecureGuestAuth
</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</si>
  <si>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</si>
  <si>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</si>
  <si>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</si>
  <si>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</si>
  <si>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</si>
  <si>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To establish the recommended configuration via GP, set the following UI path to `Disabled:`
Computer Configuration\Policies\Administrative Templates\Network\Lanman Workstation\Enable insecure guest logons.</t>
  </si>
  <si>
    <t>The SMB client will reject insecure guest logons.</t>
  </si>
  <si>
    <t>Set "Enable insecure guest logons" to "Disabled". One method to achieve the recommended configuration via Group Policy is to perform the following: 
Set the following UI path to Disabled:
Computer Configuration&gt;Policies&gt;Administrative Templates&gt;Network&gt;Lanman Workstation&gt;Enable insecure guest logons</t>
  </si>
  <si>
    <t>WIN2016-193</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</si>
  <si>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</si>
  <si>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</si>
  <si>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</si>
  <si>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</si>
  <si>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</si>
  <si>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</si>
  <si>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</si>
  <si>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</si>
  <si>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</si>
  <si>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</si>
  <si>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</si>
  <si>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</si>
  <si>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CCE-38002-2</t>
  </si>
  <si>
    <t>Set "Prohibit installation and configuration of Network Bridge on your DNS domain network" to "Enabled". One method to achieve the recommended configuration via Group Policy is to perform the following: 
Set the following UI path to Enabled:
Computer Configuration&gt;Policies&gt;Administrative Templates&gt;Network&gt;Network Connections&gt;Prohibit installation and configuration of Network Bridge on your DNS domain network</t>
  </si>
  <si>
    <t>WIN2016-194</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</si>
  <si>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</si>
  <si>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</si>
  <si>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Connections:NC_ShowSharedAccessUI
</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</si>
  <si>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</si>
  <si>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</si>
  <si>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</si>
  <si>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</si>
  <si>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To establish the recommended configuration via GP, set the following UI path to `Enabled`:
Computer Configuration\Policies\Administrative Templates\Network\Network Connections\Prohibit use of Internet Connection Sharing on your DNS domain network.</t>
  </si>
  <si>
    <t>Mobile Hotspot cannot be enabled or configured by Administrators and non-Administrators alike.</t>
  </si>
  <si>
    <t>Set "Prohibit use of Internet Connection Sharing on your DNS domain network" to "Enabled". One method to achieve the recommended configuration via Group Policy is to perform the following: 
Set the following UI path to Enabled:
Computer Configuration&gt;Policies&gt;Administrative Templates&gt;Network&gt;Network Connections&gt;Prohibit use of Internet Connection Sharing on your DNS domain network</t>
  </si>
  <si>
    <t>WIN2016-195</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</si>
  <si>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</si>
  <si>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</si>
  <si>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</si>
  <si>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'Require domain users to elevate when setting a network's location' option has been enabled.</t>
  </si>
  <si>
    <t>The Require domain users to elevate when setting a networks location option has not been enabled.</t>
  </si>
  <si>
    <t>18.5.11.4</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</si>
  <si>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</si>
  <si>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</si>
  <si>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</si>
  <si>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CCE-38188-9</t>
  </si>
  <si>
    <t>Set "Require domain users to elevate when setting a network's location" to "Enabled". One method to achieve the recommended configuration via Group Policy is to perform the following: 
Set the following UI path to Enabled:
Computer Configuration&gt;Policies&gt;Administrative Templates&gt;Network&gt;Network Connections&gt;Require domain users to elevate when setting a network's location</t>
  </si>
  <si>
    <t>WIN2016-196</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</si>
  <si>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</si>
  <si>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</si>
  <si>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</si>
  <si>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</si>
  <si>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</si>
  <si>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</si>
  <si>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</si>
  <si>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</si>
  <si>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</si>
  <si>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</si>
  <si>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&gt;&gt;*&gt;NETLOGON RequireMutualAuthentication=1, RequireIntegrity=1
&gt;&gt;*&gt;SYSVOL RequireMutualAuthentication=1, RequireIntegrity=1
Computer Configuration&gt;Policies&gt;Administrative Templates&gt;Network&gt;Network Provider&gt;Hardened UNC Paths</t>
  </si>
  <si>
    <t>WIN2016-197</t>
  </si>
  <si>
    <t>Set "Minimize the number of simultaneous connections to the Internet or a Windows Domain" to "Enabled"</t>
  </si>
  <si>
    <t>This policy setting prevents computers from establishing multiple simultaneous connections to either the Internet or to a Windows domain.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</si>
  <si>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</si>
  <si>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</si>
  <si>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</si>
  <si>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</si>
  <si>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</si>
  <si>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</si>
  <si>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Configuration\Policies\Administrative Templates\Network\Windows Connection Manager\Minimize the number of simultaneous connections to the Internet or a Windows Domain.</t>
  </si>
  <si>
    <t>CCE-38338-0</t>
  </si>
  <si>
    <t>Set "Minimize the number of simultaneous connections to the Internet or a Windows Domain" to "Enabled". One method to achieve the recommended configuration via Group Policy is to perform the following: 
Set the following UI path to Enabled:
Computer Configuration&gt;Policies&gt;Administrative Templates&gt;Network&gt;Windows Connection Manager&gt;Minimize the number of simultaneous connections to the Internet or a Windows Domain</t>
  </si>
  <si>
    <t>WIN2016-198</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</si>
  <si>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</si>
  <si>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</si>
  <si>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</si>
  <si>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 xml:space="preserve">The 'Include command line in process creation events' option has been disabled. </t>
  </si>
  <si>
    <t xml:space="preserve">The Include command line in process creation events option has not been disabled. </t>
  </si>
  <si>
    <t>HCM48</t>
  </si>
  <si>
    <t>HCM48: Low-risk operating system settings are not configured securely</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</si>
  <si>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</si>
  <si>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</si>
  <si>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</si>
  <si>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</si>
  <si>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CCE-36925-6</t>
  </si>
  <si>
    <t>Set "Include command line in process creation events" to "Disabled". One method to achieve the recommended configuration via Group Policy is to perform the following: 
Set the following UI path to Disabled:
Computer Configuration&gt;Policies&gt;Administrative Templates&gt;System&gt;Audit Process Creation&gt;Include command line in process creation events</t>
  </si>
  <si>
    <t>WIN2016-199</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</si>
  <si>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</si>
  <si>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</si>
  <si>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</si>
  <si>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Set 'Remote host allows delegation of non-exportable credentials' has been set to enabled.</t>
  </si>
  <si>
    <t>Set Remote host allows delegation of non-exportable credentials has not been set to enabled.</t>
  </si>
  <si>
    <t>18.8.4</t>
  </si>
  <si>
    <t>18.8.4.1</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</si>
  <si>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</si>
  <si>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</si>
  <si>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</si>
  <si>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</si>
  <si>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WIN2016-200</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</si>
  <si>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</si>
  <si>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</si>
  <si>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</si>
  <si>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</si>
  <si>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</si>
  <si>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</si>
  <si>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</si>
  <si>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</si>
  <si>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</si>
  <si>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</si>
  <si>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</si>
  <si>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</si>
  <si>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</si>
  <si>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CCE-37912-3</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</si>
  <si>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Configuration&gt;Policies&gt;Administrative Templates&gt;System&gt;Early Launch Antimalware&gt;Boot-Start Driver Initialization Policy</t>
  </si>
  <si>
    <t>WIN2016-201</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</si>
  <si>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</si>
  <si>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</si>
  <si>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</si>
  <si>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</si>
  <si>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</si>
  <si>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</si>
  <si>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</si>
  <si>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</si>
  <si>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</si>
  <si>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</si>
  <si>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</si>
  <si>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</si>
  <si>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</si>
  <si>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Group Policies will be reapplied every time they are refreshed, which could have a slight impact on performance.</t>
  </si>
  <si>
    <t>CCE-36169-1</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</si>
  <si>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Configuration&gt;Policies&gt;Administrative Templates&gt;System&gt;Group Policy&gt;Configure registry policy processing</t>
  </si>
  <si>
    <t>WIN2016-202</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</si>
  <si>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</si>
  <si>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</si>
  <si>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</si>
  <si>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</si>
  <si>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</si>
  <si>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18.8.21.3</t>
  </si>
  <si>
    <t>Setting this option to true (checked) will ensure unauthorized changes that might have been configured locally are forced to match the domain-based Group Policy settings again.</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</si>
  <si>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</si>
  <si>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Group Policies will be reapplied even if they have not been changed, which could have a slight impact on performance.</t>
  </si>
  <si>
    <t>Set "Configure registry policy processing: Process even if the Group Policy objects have not changed" to "Enabled". One method to achieve the recommended configuration via Group Policy is to perform the following: 
Set the following UI path to Enabled, then set the Process even if the Group Policy objects have not changed option to TRUE (checked):
Computer Configuration&gt;Policies&gt;Administrative Templates&gt;System&gt;Group Policy&gt;Configure registry policy processing</t>
  </si>
  <si>
    <t>WIN2016-203</t>
  </si>
  <si>
    <t>Set "Continue experiences on this device" to "Disabled"</t>
  </si>
  <si>
    <t>This policy setting determines whether the Windows device is allowed to participate in cross-device experiences (continue experiences).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</si>
  <si>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HKEY_LOCAL_MACHINE\SOFTWARE\Policies\Microsoft\Windows\System:EnableCdp
</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</si>
  <si>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</si>
  <si>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</si>
  <si>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</si>
  <si>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</si>
  <si>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To establish the recommended configuration via GP, set the following UI path to `Disabled`:
Computer Configuration\Policies\Administrative Templates\System\Group Policy\Continue experiences on this device.</t>
  </si>
  <si>
    <t>The Windows device will not be discoverable by other devices, and cannot participate in cross-device experiences.</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</si>
  <si>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</si>
  <si>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WIN2016-204</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</si>
  <si>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</si>
  <si>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</si>
  <si>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</si>
  <si>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 xml:space="preserve">The 'Turn off background refresh of Group Policy' option has been disabled. </t>
  </si>
  <si>
    <t xml:space="preserve">The Turn off background refresh of Group Policy option has not been disabled. </t>
  </si>
  <si>
    <t>18.8.21.5</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</si>
  <si>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</si>
  <si>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</si>
  <si>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CCE-37712-7</t>
  </si>
  <si>
    <t>Set "Turn off background refresh of Group Policy" to "Disabled". One method to achieve the recommended configuration via Group Policy is to perform the following: 
Set the following UI path to Disabled:
Computer Configuration&gt;Policies&gt;Administrative Templates&gt;System&gt;Group Policy&gt;Turn off background refresh of Group Policy</t>
  </si>
  <si>
    <t>WIN2016-205</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</si>
  <si>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</si>
  <si>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</si>
  <si>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</si>
  <si>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</si>
  <si>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</si>
  <si>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</si>
  <si>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18.8.22.1.1</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</si>
  <si>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</si>
  <si>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</si>
  <si>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</si>
  <si>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CCE-36625-2</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</si>
  <si>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</si>
  <si>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WIN2016-206</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</si>
  <si>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</si>
  <si>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</si>
  <si>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</si>
  <si>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</si>
  <si>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</si>
  <si>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</si>
  <si>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</si>
  <si>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</si>
  <si>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</si>
  <si>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CCE-36096-6</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</si>
  <si>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</si>
  <si>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WIN2016-207</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</si>
  <si>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</si>
  <si>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</si>
  <si>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</si>
  <si>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"Turn off printing over HTTP" has been set to enabled.</t>
  </si>
  <si>
    <t>The "Turn off printing over HTTP" has not been set to enabled.</t>
  </si>
  <si>
    <t>18.8.22.1.6</t>
  </si>
  <si>
    <t>Information that is transmitted over HTTP through this capability is not protected and can be intercepted by malicious users. For this reason, it is not often used in enterprise managed environments.</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</si>
  <si>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</si>
  <si>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</si>
  <si>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CCE-36920-7</t>
  </si>
  <si>
    <t>Set "Turn off printing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printing over HTTP</t>
  </si>
  <si>
    <t>WIN2016-208</t>
  </si>
  <si>
    <t>Set "Block user from showing account details on sign-in" to "Enabled"</t>
  </si>
  <si>
    <t>This policy prevents the user from showing account details (email address or user name) on the sign-in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</si>
  <si>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HKEY_LOCAL_MACHINE\SOFTWARE\Policies\Microsoft\Windows\System:BlockUserFromShowingAccountDetailsOnSignin
</t>
  </si>
  <si>
    <t xml:space="preserve">The 'Block user from showing account details on sign-in' option has been enabled. </t>
  </si>
  <si>
    <t xml:space="preserve">The Block user from showing account details on sign-in option has not been enabled. </t>
  </si>
  <si>
    <t>18.8.27</t>
  </si>
  <si>
    <t>18.8.27.1</t>
  </si>
  <si>
    <t>To establish the recommended configuration via GP, set the following UI path to `Enabled`:
Computer Configuration\Policies\Administrative Templates\System\Logon\Block user from showing account details on sign-in.</t>
  </si>
  <si>
    <t>The user cannot choose to show account details on the sign-in screen.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</si>
  <si>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</si>
  <si>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WIN2016-209</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</si>
  <si>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</si>
  <si>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</si>
  <si>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</si>
  <si>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 xml:space="preserve">The 'Do not display network selection UI' option has been enabled. </t>
  </si>
  <si>
    <t xml:space="preserve">The Do not display network selection UI option has not been enabled. </t>
  </si>
  <si>
    <t>18.8.27.2</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</si>
  <si>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</si>
  <si>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</si>
  <si>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</si>
  <si>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CCE-38353-9</t>
  </si>
  <si>
    <t>Set "Do not display network selection UI" to "Enabled". One method to achieve the recommended configuration via Group Policy is to perform the following:
Set the following Group Policy setting to Enabled:
Computer Configuration&gt;Policies&gt;Administrative Templates&gt;System&gt;Logon&gt;Do not display network selection UI</t>
  </si>
  <si>
    <t>WIN2016-210</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</si>
  <si>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</si>
  <si>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</si>
  <si>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</si>
  <si>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 xml:space="preserve">The 'Do not enumerate connected users on domain-joined computers' option has been enabled. </t>
  </si>
  <si>
    <t xml:space="preserve">The Do not enumerate connected users on domain-joined computers option has not been enabled. </t>
  </si>
  <si>
    <t>18.8.27.3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</si>
  <si>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</si>
  <si>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</si>
  <si>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</si>
  <si>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CCE-37838-0</t>
  </si>
  <si>
    <t>Set "Do not enumerate connected users on domain-joined computers" to "Enabled". One method to achieve the recommended configuration via Group Policy is to perform the following: 
Set the following UI path to Enabled:
Computer Configuration&gt;Policies&gt;Administrative Templates&gt;System&gt;Logon&gt;Do not enumerate connected users on domain-joined computers</t>
  </si>
  <si>
    <t>WIN2016-211</t>
  </si>
  <si>
    <t>Set "Enumerate local users on domain-joined computers" to "Disabled" (MS only)</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</si>
  <si>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</si>
  <si>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</si>
  <si>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 xml:space="preserve">The 'Enumerate local users on domain-joined computers' option has been disabled. </t>
  </si>
  <si>
    <t xml:space="preserve">The Enumerate local users on domain-joined computers option has not been disabled. </t>
  </si>
  <si>
    <t>18.8.27.4</t>
  </si>
  <si>
    <t>To establish the recommended configuration via GP, set the following UI path to `Disabled`:
Computer Configuration\Policies\Administrative Templates\System\Logon\Enumerate local users on domain-joined computers.</t>
  </si>
  <si>
    <t>CCE-35894-5</t>
  </si>
  <si>
    <t>Set "Enumerate local users on domain-joined computers" to "Disabled". One method to achieve the recommended configuration via Group Policy is to perform the following: 
Set the following UI path to Disabled:
Computer Configuration&gt;Policies&gt;Administrative Templates&gt;System&gt;Logon&gt;Enumerate local users on domain-joined computers</t>
  </si>
  <si>
    <t>WIN2016-212</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</si>
  <si>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</si>
  <si>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</si>
  <si>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</si>
  <si>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'Turn off app notifications on the lock screen' option has been enabled. </t>
  </si>
  <si>
    <t xml:space="preserve">The Turn off app notifications on the lock screen option has not been enabled. </t>
  </si>
  <si>
    <t>18.8.27.5</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</si>
  <si>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</si>
  <si>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</si>
  <si>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</si>
  <si>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CCE-35893-7</t>
  </si>
  <si>
    <t>Set "Turn off app notifications on the lock screen" to "Enabled". One method to achieve the recommended configuration via Group Policy is to perform the following: 
Set the following UI path to Enabled:
Computer Configuration&gt;Policies&gt;Administrative Templates&gt;System&gt;Logon&gt;Turn off app notifications on the lock screen</t>
  </si>
  <si>
    <t>WIN2016-213</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</si>
  <si>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</si>
  <si>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</si>
  <si>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</si>
  <si>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</si>
  <si>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</si>
  <si>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</si>
  <si>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</si>
  <si>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</si>
  <si>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</si>
  <si>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CCE-37830-7</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</si>
  <si>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</si>
  <si>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WIN2016-214</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</si>
  <si>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</si>
  <si>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</si>
  <si>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</si>
  <si>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 xml:space="preserve">The 'Turn on convenience PIN sign-in' option has been disabled. </t>
  </si>
  <si>
    <t xml:space="preserve">The Turn on convenience PIN sign-in option has not been disabled. </t>
  </si>
  <si>
    <t>18.8.27.7</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</si>
  <si>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</si>
  <si>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</si>
  <si>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CCE-37528-7</t>
  </si>
  <si>
    <t>Set "Turn on convenience PIN sign-in" to "Disabled". One method to achieve the recommended configuration via Group Policy is to perform the following: 
Set the following UI path to Disabled:
Computer Configuration&gt;Policies&gt;Administrative Templates&gt;System&gt;Logon&gt;Turn on convenience PIN sign-in</t>
  </si>
  <si>
    <t>WIN2016-215</t>
  </si>
  <si>
    <t>Set "Untrusted Font Blocking" to "Enabled: Block untrusted fonts and log events"</t>
  </si>
  <si>
    <t>This security feature provides a global setting to prevent programs from loading untrusted fonts. Untrusted fonts are any font installed outside of the `%windir%\Fonts` directory. This feature can be configured to be in 3 modes: On, Off, and Audit.
The recommended state for this setting is: `Enabled`: `Block untrusted fonts and log events`</t>
  </si>
  <si>
    <t xml:space="preserve">Navigate to the UI Path articulated in the Remediation section and confirm it is set as prescribed. This group policy setting is backed by the following registry location:
HKEY_LOCAL_MACHINE\SOFTWARE\Policies\Microsoft\Windows NT\MitigationOptions:MitigationOptions_FontBocking
</t>
  </si>
  <si>
    <t>The setting 'Untrusted Font Blocking' is set to 'Enabled: Block untrusted fonts and log events'</t>
  </si>
  <si>
    <t>The setting Untrusted Font Blocking is not set to Enabled: Block untrusted fonts and log events.</t>
  </si>
  <si>
    <t>18.8.28</t>
  </si>
  <si>
    <t>18.8.28.1</t>
  </si>
  <si>
    <t>Blocking untrusted fonts helps prevent both remote (web-based or email-based) and local EOP attacks that can happen during the font file-parsing process.</t>
  </si>
  <si>
    <t>To establish the recommended configuration via GP, set the following UI path to `Enabled: Block untrusted fonts and log events`:
Computer Configuration\Policies\Administrative Templates\System\Mitigation Options\Untrusted Font Blocking.</t>
  </si>
  <si>
    <t>Fonts not located in the `%windir%\Fonts` directory will not be loaded. This setting can temporarily be run in Audit mode ("Log events without blocking untrusted fonts") first to observe if blocking untrusted fonts would cause any usability or compatibility issues.</t>
  </si>
  <si>
    <t>Set "Untrusted Font Blocking" to "Enabled: Block untrusted fonts and log events". One method to achieve the recommended configuration via Group Policy is to perform the following: 
Set the following UI path to Enabled: Block untrusted fonts and log events:
Computer Configuration&gt;Policies&gt;Administrative Templates&gt;System&gt;Mitigation Options&gt;Untrusted Font. Blocking</t>
  </si>
  <si>
    <t>WIN2016-216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</si>
  <si>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</si>
  <si>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</si>
  <si>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</si>
  <si>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'Require a password when a computer wakes (on battery)' has been set to enabled.</t>
  </si>
  <si>
    <t>The Require a password when a computer wakes (on battery) has not been set to enabled.</t>
  </si>
  <si>
    <t>18.8.33.6</t>
  </si>
  <si>
    <t>18.8.33.6.3</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</si>
  <si>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</si>
  <si>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</si>
  <si>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CCE-36881-1</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</si>
  <si>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</si>
  <si>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WIN2016-217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</si>
  <si>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</si>
  <si>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</si>
  <si>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'Require a password when a computer wakes (plugged in)' has been set to enabled.</t>
  </si>
  <si>
    <t>The Require a password when a computer wakes (plugged in) has not been set to enabled.</t>
  </si>
  <si>
    <t>18.8.33.6.4</t>
  </si>
  <si>
    <t>To establish the recommended configuration via GP, set the following UI path to `Enabled`:
Computer Configuration\Policies\Administrative Templates\System\Power Management\Sleep Settings\Require a password when a computer wakes (plugged in).</t>
  </si>
  <si>
    <t>CCE-37066-8</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</si>
  <si>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</si>
  <si>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WIN2016-218</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</si>
  <si>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</si>
  <si>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</si>
  <si>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</si>
  <si>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</si>
  <si>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</si>
  <si>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</si>
  <si>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</si>
  <si>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</si>
  <si>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</si>
  <si>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18.8.35</t>
  </si>
  <si>
    <t>18.8.35.1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</si>
  <si>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</si>
  <si>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</si>
  <si>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CCE-36388-7</t>
  </si>
  <si>
    <t>Set "Configure Offer Remote Assistance" to "Disabled". One method to achieve the recommended configuration via Group Policy is to perform the following: 
Set the following UI path to Disabled:
Computer Configuration&gt;Policies&gt;Administrative Templates&gt;System&gt;Remote Assistance&gt;Configure Offer Remote Assistance</t>
  </si>
  <si>
    <t>WIN2016-219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</si>
  <si>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</si>
  <si>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</si>
  <si>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</si>
  <si>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 xml:space="preserve">The 'Configure Solicited Remote Assistance' option has been disabled. </t>
  </si>
  <si>
    <t xml:space="preserve">The Configure Solicited Remote Assistance option has not been disabled. </t>
  </si>
  <si>
    <t>18.8.35.2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</si>
  <si>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</si>
  <si>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</si>
  <si>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</si>
  <si>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CCE-37281-3</t>
  </si>
  <si>
    <t>Set "Configure Solicited Remote Assistance" to "Disabled". One method to achieve the recommended configuration via Group Policy is to perform the following: 
Set the following UI path to Disabled:
Computer Configuration&gt;Policies&gt;Administrative Templates&gt;System&gt;Remote Assistance&gt;Configure Solicited Remote. Assistance</t>
  </si>
  <si>
    <t>WIN2016-220</t>
  </si>
  <si>
    <t>Set "Enable RPC Endpoint Mapper Client Authentication" to "Enabled" (MS only)</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</si>
  <si>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</si>
  <si>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</si>
  <si>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 xml:space="preserve">The 'Enable RPC Endpoint Mapper Client Authentication' option has been enabled. </t>
  </si>
  <si>
    <t xml:space="preserve">The Enable RPC Endpoint Mapper Client Authentication option has not been enabled. </t>
  </si>
  <si>
    <t>18.8.36</t>
  </si>
  <si>
    <t>18.8.36.1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</si>
  <si>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</si>
  <si>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</si>
  <si>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</si>
  <si>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CCE-37346-4</t>
  </si>
  <si>
    <t>Set "Enable RPC Endpoint Mapper Client Authentication" to "Enabled" (MS only). One method to achieve the recommended configuration via Group Policy is to perform the following: 
Set the following UI path to Enabled:
Computer Configuration&gt;Policies&gt;Administrative Templates&gt;System&gt;Remote Procedure Call&gt;Enable RPC Endpoint Mapper. Client Authentication</t>
  </si>
  <si>
    <t>WIN2016-221</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</si>
  <si>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</si>
  <si>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</si>
  <si>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</si>
  <si>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 xml:space="preserve">The 'Allow Microsoft accounts to be optional' option has been enabled. </t>
  </si>
  <si>
    <t xml:space="preserve">The Allow Microsoft accounts to be optional option has not been enabled. </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</si>
  <si>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</si>
  <si>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</si>
  <si>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</si>
  <si>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To establish the recommended configuration via GP, set the following UI path to `Enabled`:
Computer Configuration\Policies\Administrative Templates\Windows Components\App runtime\Allow Microsoft accounts to be optional.</t>
  </si>
  <si>
    <t>Windows Store apps that typically require a Microsoft account to sign in will allow users to sign in with an enterprise account instead.</t>
  </si>
  <si>
    <t>CCE-38354-7</t>
  </si>
  <si>
    <t>Set "Allow Microsoft accounts to be optional" to "Enabled". One method to achieve the recommended configuration via Group Policy is to perform the following: 
Set the following UI path to Enabled:
Computer Configuration&gt;Policies&gt;Administrative Templates&gt;Windows Components&gt;App runtime&gt;Allow Microsoft accounts. to be optional</t>
  </si>
  <si>
    <t>WIN2016-222</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</si>
  <si>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</si>
  <si>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</si>
  <si>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</si>
  <si>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</si>
  <si>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</si>
  <si>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</si>
  <si>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</si>
  <si>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</si>
  <si>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</si>
  <si>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</si>
  <si>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</si>
  <si>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</si>
  <si>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</si>
  <si>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</si>
  <si>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CCE-37636-8</t>
  </si>
  <si>
    <t>Set "Disallow Autoplay for non-volume devices" to "Enabled". One method to achieve the recommended configuration via Group Policy is to perform the following: 
Set the following UI path to Enabled:
Computer Configuration&gt;Policies&gt;Administrative Templates&gt;Windows Components&gt;AutoPlay Policies&gt;Disallow Autoplay for non-volume devices</t>
  </si>
  <si>
    <t>WIN2016-223</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</si>
  <si>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</si>
  <si>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</si>
  <si>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</si>
  <si>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'Set the default behavior for AutoRun' option has been set to 'Enabled: Do not execute any autorun commands'.</t>
  </si>
  <si>
    <t>The Set the default behavior for AutoRun option has not been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</si>
  <si>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</si>
  <si>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</si>
  <si>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</si>
  <si>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</si>
  <si>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CCE-38217-6</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</si>
  <si>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Configuration&gt;Policies&gt;Administrative Templates&gt;Windows Components&gt;AutoPlay Policies&gt;Set the default behavior for AutoRun</t>
  </si>
  <si>
    <t>WIN2016-224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</si>
  <si>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</si>
  <si>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</si>
  <si>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</si>
  <si>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'Turn off Autoplay' option has been set to 'Enabled: All drives'.</t>
  </si>
  <si>
    <t>The Turn off Autoplay option has not been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</si>
  <si>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</si>
  <si>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</si>
  <si>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</si>
  <si>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CCE-36875-3</t>
  </si>
  <si>
    <t>Set "Turn off Autoplay" to "Enabled: All drives". One method to achieve the recommended configuration via Group Policy is to perform the following: 
Set the following UI path to Enabled: All drives:
Computer Configuration&gt;Policies&gt;Administrative Templates&gt;Windows Components&gt;AutoPlay Policies&gt;Turn off. Autoplay</t>
  </si>
  <si>
    <t>WIN2016-225</t>
  </si>
  <si>
    <t>Set "Configure enhanced anti-spoofing" to "Enabled"</t>
  </si>
  <si>
    <t>This policy setting determines whether enhanced anti-spoofing is configured for devices which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</si>
  <si>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HKEY_LOCAL_MACHINE\SOFTWARE\Policies\Microsoft\Biometrics\FacialFeatures:EnhancedAntiSpoofing
</t>
  </si>
  <si>
    <t xml:space="preserve">The 'Use enhanced anti-spoofing when available' option has been enabled. </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</si>
  <si>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</si>
  <si>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</si>
  <si>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</si>
  <si>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</si>
  <si>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</si>
  <si>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To establish the recommended configuration via GP, set the following UI path to `Enabled`:
Computer Configuration\Policies\Administrative Templates\Windows Components\Biometrics\Facial Features\Configure enhanced anti-spoofing.</t>
  </si>
  <si>
    <t>Windows will require all users on the device to use anti-spoofing for facial features, on devices which support it.</t>
  </si>
  <si>
    <t>Set "Use enhanced anti-spoofing when available"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</si>
  <si>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WIN2016-226</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</si>
  <si>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</si>
  <si>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</si>
  <si>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
HKEY_LOCAL_MACHINE\SOFTWARE\Policies\Microsoft\Windows\CloudContent:DisableWindowsConsumerFeatures
</t>
  </si>
  <si>
    <t xml:space="preserve">The 'Turn off Microsoft consumer experiences' option has been enabled. </t>
  </si>
  <si>
    <t xml:space="preserve">The Turn off Microsoft consumer experiences option has not been enabled. </t>
  </si>
  <si>
    <t>18.9.13</t>
  </si>
  <si>
    <t>18.9.13.1</t>
  </si>
  <si>
    <t>Having apps silently install in an enterprise managed environment is not good security practice - especially if the apps send data back to a 3rd party.</t>
  </si>
  <si>
    <t>To establish the recommended configuration via GP, set the following UI path to `Enabled`:
Computer Configuration\Policies\Administrative Templates\Windows Components\Cloud Content\Turn off Microsoft consumer experiences.</t>
  </si>
  <si>
    <t>Users will no longer see personalized recommendations from Microsoft and notifications about their Microsoft account.</t>
  </si>
  <si>
    <t>Set "Turn off Microsoft consumer experiences" to "Enabled". One method to achieve the recommended configuration via Group Policy is to perform the following: 
Set the following UI path to Enabled:
Computer Configuration&gt;Policies&gt;Administrative Templates&gt;Windows Components&gt;Cloud Content&gt;Turn off Microsoft consumer experiences</t>
  </si>
  <si>
    <t>WIN2016-227</t>
  </si>
  <si>
    <t>Set "Require pin for pairing" to "Enabled"</t>
  </si>
  <si>
    <t>This policy setting controls whether or not a PIN is required for pairing to a wireless display device.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</si>
  <si>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HKEY_LOCAL_MACHINE\SOFTWARE\Policies\Microsoft\Windows\Connect:RequirePinForPairing
</t>
  </si>
  <si>
    <t xml:space="preserve">The 'Require pin for pairing' option has been enabled. </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</si>
  <si>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</si>
  <si>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</si>
  <si>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</si>
  <si>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</si>
  <si>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To establish the recommended configuration via GP, set the following UI path to `Enabled`:
Computer Configuration\Policies\Administrative Templates\Windows Components\Connect\Require pin for pairing.</t>
  </si>
  <si>
    <t>The pairing ceremony for connecting to new wireless display devices will always require a PIN.</t>
  </si>
  <si>
    <t>Set "Require pin for pairing" to "Enabled". One method to achieve the recommended configuration via Group Policy is to perform the following: 
Set the following UI path to Enabled:
Computer Configuration&gt;Policies&gt;Administrative Templates&gt;Windows Components&gt;Connect&gt;Require pin for pairing</t>
  </si>
  <si>
    <t>WIN2016-228</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</si>
  <si>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</si>
  <si>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</si>
  <si>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</si>
  <si>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 xml:space="preserve">The 'Do not display the password reveal button' option has been enabled. </t>
  </si>
  <si>
    <t xml:space="preserve">The Do not display the password reveal button option has not been enabled. </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</si>
  <si>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</si>
  <si>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</si>
  <si>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</si>
  <si>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</si>
  <si>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</si>
  <si>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CCE-37534-5</t>
  </si>
  <si>
    <t>Set "Do not display the password reveal button" to "Enabled". One method to achieve the recommended configuration via Group Policy is to perform the following: 
Set the following UI path to Enabled:
Computer Configuration&gt;Policies&gt;Administrative Templates&gt;Windows Components&gt;Credential User Interface&gt;Do not display the password reveal button</t>
  </si>
  <si>
    <t>WIN2016-229</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</si>
  <si>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</si>
  <si>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</si>
  <si>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</si>
  <si>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 xml:space="preserve">The 'Enumerate administrator accounts on elevation' option has been disabled. </t>
  </si>
  <si>
    <t xml:space="preserve">The Enumerate administrator accounts on elevation option has not been disabled. </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</si>
  <si>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</si>
  <si>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</si>
  <si>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</si>
  <si>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CCE-36512-2</t>
  </si>
  <si>
    <t>Set "Enumerate administrator accounts on elevation" to "Disabled". One method to achieve the recommended configuration via Group Policy is to perform the following: 
Set the following UI path to Disabled:
Computer Configuration&gt;Policies&gt;Administrative Templates&gt;Windows Components&gt;Credential User Interface&gt;Enumerate administrator accounts on elevation</t>
  </si>
  <si>
    <t>WIN2016-230</t>
  </si>
  <si>
    <t>Set "Allow Telemetry" to "Enabled: 0 - Security [Enterprise Only]" or "Enabled: 1 - Basic"</t>
  </si>
  <si>
    <t>This policy setting determines the amount of diagnostic and usage data reported to Microsoft:
- A value of `0 - Security [Enterprise Only]`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 A value of `1 - Basic` sends only a basic amount of diagnostic and usage data. Note that setting values of 0 or 1 will degrade certain experiences on the device.
- A value of `2 - Enhanced` sends enhanced diagnostic and usage data.
- A value of `3 - Full` sends the same data as a value of 2, plus additional diagnostics data, including the files and content that may have caused the problem.
Windows 10 telemetry settings apply to the Windows operating system and some first party apps. This setting does not apply to third party apps running on Windows 10.
The recommended state for this setting is: `Enabled: 0 - Security [Enterprise Only]` or `Enabled: 1 - Basic`.
**Note:** If the _Allow Telemetry_ setting is configured to `0 - Security [Enterprise Only]`, then the options in Windows Update to defer upgrades and updates will have no effect.
**Note #2:** In the Microsoft Windows 10 RTM (Release 1507) Administrative Templates, the zero value was named `0 - Off [Enterprise Only]`, but it was renamed to `0 - Security [Enterprise Only]` starting with the Windows 10 Release 1511 Administrative Templates.</t>
  </si>
  <si>
    <t xml:space="preserve">Navigate to the UI Path articulated in the Remediation section and confirm it is set as prescribed. This group policy setting is backed by the following registry location:
HKEY_LOCAL_MACHINE\SOFTWARE\Policies\Microsoft\Windows\DataCollection:AllowTelemetry
</t>
  </si>
  <si>
    <t>The 'Allow Telemetry' option has been set to 'Enabled: 0 - Security [Enterprise Only]'.</t>
  </si>
  <si>
    <t>The Allow Telemetry option has not been set to Enabled: 0 - Security [Enterprise Only].</t>
  </si>
  <si>
    <t>18.9.16</t>
  </si>
  <si>
    <t>18.9.16.1</t>
  </si>
  <si>
    <t>Sending any data to a 3rd party vendor is a security concern and should only be done on an as needed basis.</t>
  </si>
  <si>
    <t>To establish the recommended configuration via GP, set the following UI path to `Enabled: 0 - Security [Enterprise Only]` or `Enabled: 1 - Basic`:
Computer Configuration\Policies\Administrative Templates\Windows Components\Data Collection and Preview Builds\Allow Telemetry.</t>
  </si>
  <si>
    <t>Note that setting values of 0 or 1 will degrade certain experiences on the device.</t>
  </si>
  <si>
    <t>Set the "Allow Telemetry" to "Enabled: 0 - Security [Enterprise Only]". One method to achieve the recommended configuration via Group Policy is to perform the following: 
Set the following UI path to "Enabled: 0 - Security [Enterprise Only]": Computer Configuration&gt;Policies&gt;Administrative Templates&gt;Windows Components&gt;Data Collection and Preview Builds&gt;Allow Telemetry.</t>
  </si>
  <si>
    <t>WIN2016-231</t>
  </si>
  <si>
    <t>Set "Disable pre-release features or settings" to "Disabled"</t>
  </si>
  <si>
    <t>This policy setting determines the level that Microsoft can experiment with the product to study user preferences or device behavior. A value of 1 permits Microsoft to configure device settings only. A value of 2 allows Microsoft to conduct full experimentations.
The recommended state for this setting is: `Disabled`.
**Note:** Although the setting of `Disabled` seems counter-intuitive (disabling a Disable setting is a double negative, which should mean Enable), this setting is incorrectly worded in the Microsoft templates. Configuring Disabled does indeed achieve the desired result of disabling the pre-release features and settings.</t>
  </si>
  <si>
    <t xml:space="preserve">Navigate to the UI Path articulated in the Remediation section and confirm it is set as prescribed. This group policy setting is backed by the following registry location:
HKEY_LOCAL_MACHINE\SOFTWARE\Policies\Microsoft\Windows\PreviewBuilds:EnableConfigFlighting
</t>
  </si>
  <si>
    <t xml:space="preserve">The 'Disable pre-release features or settings' is set to 'Disabled' option has been disabled. </t>
  </si>
  <si>
    <t xml:space="preserve">The Disable pre-release features or settings is set to Disabled option has not been disabled. </t>
  </si>
  <si>
    <t>18.9.16.3</t>
  </si>
  <si>
    <t>It can be dangerous in an enterprise managed environment if experimental features are allowed because this can introduce bugs and security holes into systems, making it easier for an attacker to gain access.</t>
  </si>
  <si>
    <t>To establish the recommended configuration via GP, set the following UI path to `Disabled`:
Computer Configuration\Policies\Administrative Templates\Windows Components\Data Collection and Preview Builds\Disable pre-release features or settings.</t>
  </si>
  <si>
    <t>All experimentations will be turned off.</t>
  </si>
  <si>
    <t>Set "Disable pre-release features or settings" to "Disabled". One method to achieve the recommended configuration via Group Policy is to perform the following: 
Set the following UI path to Disabled:
Computer Configuration&gt;Policies&gt;Administrative Templates&gt;Windows Components&gt;Data Collection and Preview Builds&gt;Disable pre-release features or settings</t>
  </si>
  <si>
    <t>WIN2016-232</t>
  </si>
  <si>
    <t>Set "Do not show feedback notifications" to "Enabled"</t>
  </si>
  <si>
    <t>This policy setting allows an organization to prevent its devices from showing feedback questions from Microsoft.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</si>
  <si>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HKEY_LOCAL_MACHINE\SOFTWARE\Policies\Microsoft\Windows\DataCollection:DoNotShowFeedbackNotifications
</t>
  </si>
  <si>
    <t xml:space="preserve">The 'Do not show feedback notifications' option has been enabled. </t>
  </si>
  <si>
    <t xml:space="preserve">The Do not show feedback notifications option has not been enabled. </t>
  </si>
  <si>
    <t>18.9.16.4</t>
  </si>
  <si>
    <t>Users should not be sending any feedback to 3rd party vendors in an enterprise managed environment.</t>
  </si>
  <si>
    <t>To establish the recommended configuration via GP, set the following UI path to `Enabled`:
Computer Configuration\Policies\Administrative Templates\Windows Components\Data Collection and Preview Builds\Do not show feedback notifications.</t>
  </si>
  <si>
    <t>Users will no longer see feedback notifications through the Windows Feedback app.</t>
  </si>
  <si>
    <t>Set "Do not show feedback notifications" to "Enabled". One method to achieve the recommended configuration via Group Policy is to perform the following: 
Set the following UI path to Enabled:
Computer Configuration&gt;Policies&gt;Administrative Templates&gt;Windows Components&gt;Data Collection and Preview Builds&gt;Do not show feedback notifications</t>
  </si>
  <si>
    <t>WIN2016-233</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</si>
  <si>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</si>
  <si>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(Rule 18.9.101.1.1). We have kept this setting in the benchmark to ensure that any older builds of Windows Server 2016 in the environment are still enforced.</t>
  </si>
  <si>
    <t xml:space="preserve">Navigate to the UI Path articulated in the Remediation section and confirm it is set as prescribed. This group policy setting is backed by the following registry location:
HKEY_LOCAL_MACHINE\SOFTWARE\Policies\Microsoft\Windows\PreviewBuilds:AllowBuildPreview
</t>
  </si>
  <si>
    <t xml:space="preserve">The 'Toggle user control over Insider builds' option has been disabled. </t>
  </si>
  <si>
    <t xml:space="preserve">The Toggle user control over Insider builds option has not been disabled. </t>
  </si>
  <si>
    <t>18.9.16.5</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</si>
  <si>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</si>
  <si>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To establish the recommended configuration via GP, set the following UI path to `Disabled`:
Computer Configuration\Policies\Administrative Templates\Windows Components\Data Collection and Preview Builds\Toggle user control over Insider builds.</t>
  </si>
  <si>
    <t>The item "Get Insider builds" will be unavailable.</t>
  </si>
  <si>
    <t>Set "Toggle user control over Insider builds" to "Disabled". One method to achieve the recommended configuration via Group Policy is to perform the following: 
Set the following UI path to Disabled:
Computer Configuration&gt;Policies&gt;Administrative Templates&gt;Windows Components&gt;Data Collection and Preview Builds&gt;Toggle user control over Insider builds</t>
  </si>
  <si>
    <t>WIN2016-234</t>
  </si>
  <si>
    <t>AU-11</t>
  </si>
  <si>
    <t>Audit Record Retention</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</si>
  <si>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</si>
  <si>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</si>
  <si>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</si>
  <si>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</si>
  <si>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</si>
  <si>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</si>
  <si>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</si>
  <si>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</si>
  <si>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</si>
  <si>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CCE-37775-4</t>
  </si>
  <si>
    <t>Set "Application: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Service&gt;Application&gt;Control Event Log behavior when the log file reaches its maximum size</t>
  </si>
  <si>
    <t>WIN2016-235</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</si>
  <si>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</si>
  <si>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</si>
  <si>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</si>
  <si>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'Application: Specify the maximum log file size (KB)' option has been set to 'Enabled: 32,768 or greater'.</t>
  </si>
  <si>
    <t>The Application: Specify the maximum log file size (KB) option has not been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</si>
  <si>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</si>
  <si>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</si>
  <si>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</si>
  <si>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CCE-37948-7</t>
  </si>
  <si>
    <t>Set "Application: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Service&gt;Application&gt;Specify the maximum log file size (KB)</t>
  </si>
  <si>
    <t>WIN2016-236</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</si>
  <si>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</si>
  <si>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</si>
  <si>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'Security: Control Event Log behavior when the log file reaches its maximum size' option has been disabled.</t>
  </si>
  <si>
    <t>The Security: Control Event Log behavior when the log file reaches its maximum size option has not been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</si>
  <si>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</si>
  <si>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</si>
  <si>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</si>
  <si>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CCE-37145-0</t>
  </si>
  <si>
    <t>Set "Security: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Service&gt;Security&gt;Control Event Log behavior when the log file reaches its maximum size</t>
  </si>
  <si>
    <t>WIN2016-237</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</si>
  <si>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</si>
  <si>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</si>
  <si>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</si>
  <si>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'Security: Specify the maximum log file size (KB)' option has been set to 'Enabled: 196,608 or greater'.</t>
  </si>
  <si>
    <t>The Security: Specify the maximum log file size (KB) option has not been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</si>
  <si>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</si>
  <si>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</si>
  <si>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CCE-37695-4</t>
  </si>
  <si>
    <t>Set "Security: Specify the maximum log file size (KB)" to "Enabled: 196,608 or greater". One method to achieve the recommended configuration via Group Policy is to perform the following: 
Set the following Group Policy setting to Enabled: 196,608 or greater:
Computer Configuration&gt;Policies&gt;Administrative Templates&gt;Windows Components&gt;Event Log Service&gt;Security&gt;Specify the maximum log file size (KB)</t>
  </si>
  <si>
    <t>WIN2016-238</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</si>
  <si>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</si>
  <si>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</si>
  <si>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 xml:space="preserve">The 'Setup: Control Event Log behavior when the log file reaches its maximum size' option has been disabled. </t>
  </si>
  <si>
    <t xml:space="preserve">The Setup: Control Event Log behavior when the log file reaches its maximum size option has not been disabled. </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</si>
  <si>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</si>
  <si>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</si>
  <si>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</si>
  <si>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CCE-38276-2</t>
  </si>
  <si>
    <t>Set "Setup: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Service&gt;Setup&gt;Control Event Log behavior when the log file reaches its maximum size</t>
  </si>
  <si>
    <t>WIN2016-239</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</si>
  <si>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</si>
  <si>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</si>
  <si>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'Setup: Specify the maximum log file size (KB)' option has been set to 'Enabled: 32,768 or greater'.</t>
  </si>
  <si>
    <t>The Setup: Specify the maximum log file size (KB) option has not been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</si>
  <si>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</si>
  <si>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</si>
  <si>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</si>
  <si>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CCE-37526-1</t>
  </si>
  <si>
    <t>Set "Setup: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Service&gt;Setup&gt;Specify the maximum log file size (KB)</t>
  </si>
  <si>
    <t>WIN2016-240</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</si>
  <si>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</si>
  <si>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</si>
  <si>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 xml:space="preserve">The 'System: Control Event Log behavior when the log file reaches its maximum size' option has been disabled. </t>
  </si>
  <si>
    <t xml:space="preserve">The System: Control Event Log behavior when the log file reaches its maximum size option has not been disabled. </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</si>
  <si>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</si>
  <si>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</si>
  <si>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</si>
  <si>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CCE-36160-0</t>
  </si>
  <si>
    <t>Set "System: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Service&gt;System&gt;Control Event Log behavior when the log file reaches its maximum size</t>
  </si>
  <si>
    <t>WIN2016-241</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</si>
  <si>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</si>
  <si>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</si>
  <si>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'System: Specify the maximum log file size (KB)' option has been set to 'Enabled: 32,768 or greater'.</t>
  </si>
  <si>
    <t>The System: Specify the maximum log file size (KB) option has not been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</si>
  <si>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</si>
  <si>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</si>
  <si>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CCE-36092-5</t>
  </si>
  <si>
    <t>Set "System: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Service&gt;System&gt;Specify the maximum log file size (KB)</t>
  </si>
  <si>
    <t>WIN2016-242</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</si>
  <si>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</si>
  <si>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</si>
  <si>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</si>
  <si>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</si>
  <si>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</si>
  <si>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</si>
  <si>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</si>
  <si>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</si>
  <si>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</si>
  <si>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</si>
  <si>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</si>
  <si>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CCE-37809-1</t>
  </si>
  <si>
    <t>Set "Turn off Data Execution Prevention for Explorer" to "Disabled". One method to achieve the recommended configuration via Group Policy is to perform the following: 
Set the following Group Policy setting to Disabled:
Computer Configuration&gt;Policies&gt;Administrative Templates&gt;Windows Components&gt;File Explorer&gt;Turn off Data Execution Prevention for Explorer</t>
  </si>
  <si>
    <t>WIN2016-243</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</si>
  <si>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</si>
  <si>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</si>
  <si>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</si>
  <si>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 xml:space="preserve">The 'Turn off heap termination on corruption' option has been disabled. </t>
  </si>
  <si>
    <t xml:space="preserve">The Turn off heap termination on corruption option has not been disabled. </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</si>
  <si>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</si>
  <si>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</si>
  <si>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</si>
  <si>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CCE-36660-9</t>
  </si>
  <si>
    <t>Set "Turn off heap termination on corruption" to "Disabled". One method to achieve the recommended configuration via Group Policy is to perform the following: 
Set the following Group Policy setting to Disabled:
Computer Configuration&gt;Policies&gt;Administrative Templates&gt;Windows Components&gt;File Explorer&gt;Turn off heap termination on corruption</t>
  </si>
  <si>
    <t>WIN2016-244</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</si>
  <si>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</si>
  <si>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</si>
  <si>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</si>
  <si>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 xml:space="preserve">The 'Turn off shell protocol protected mode' option has been disabled. </t>
  </si>
  <si>
    <t xml:space="preserve">The Turn off shell protocol protected mode option has not been disabled. </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</si>
  <si>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</si>
  <si>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</si>
  <si>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</si>
  <si>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CCE-36809-2</t>
  </si>
  <si>
    <t>Set "Turn off shell protocol protected mode" to "Disabled". One method to achieve the recommended configuration via Group Policy is to perform the following: 
Set the following Group Policy setting to Disabled:
Computer Configuration&gt;Policies&gt;Administrative Templates&gt;Windows Components&gt;File Explorer&gt;Turn off shell protocol protected mode</t>
  </si>
  <si>
    <t>WIN2016-245</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</si>
  <si>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</si>
  <si>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</si>
  <si>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</si>
  <si>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The "Block all consumer Microsoft account user authentication" has been set to enabled.</t>
  </si>
  <si>
    <t>The "Block all consumer Microsoft account user authentication" has not been set to enabled.</t>
  </si>
  <si>
    <t>18.9.44</t>
  </si>
  <si>
    <t>18.9.44.1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</si>
  <si>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</si>
  <si>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`Enabled:`
Computer Configuration\Policies\Administrative Templates\Windows Components\Microsoft accounts\Block all consumer Microsoft account user authentication.</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</si>
  <si>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</si>
  <si>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</si>
  <si>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WIN2016-246</t>
  </si>
  <si>
    <t>Set "Prevent the usage of OneDrive for file storage" to "Enabled"</t>
  </si>
  <si>
    <t>This policy setting lets you prevent apps and features from working with files on OneDrive using the Next Generation Sync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</si>
  <si>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HKEY_LOCAL_MACHINE\SOFTWARE\Policies\Microsoft\Windows\OneDrive:DisableFileSyncNGSC
</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</si>
  <si>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</si>
  <si>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</si>
  <si>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</si>
  <si>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</si>
  <si>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uploading confidential or sensitive corporate information to the OneDrive cloud service using the Next Generation Sync Client.</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</si>
  <si>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</si>
  <si>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</si>
  <si>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CCE-36939-7</t>
  </si>
  <si>
    <t>Set "Prevent the usage of OneDrive for file storage" to "Enabled". One method to achieve the recommended configuration via Group Policy is to perform the following: 
Set the following Group Policy setting to Enabled:
Computer Configuration&gt;Policies&gt;Administrative Templates&gt;Windows Components&gt;OneDrive&gt;Prevent the usage of OneDrive for file storage</t>
  </si>
  <si>
    <t>WIN2016-247</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</si>
  <si>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</si>
  <si>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</si>
  <si>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</si>
  <si>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 xml:space="preserve">The 'Do not allow passwords to be saved' option has been enabled. </t>
  </si>
  <si>
    <t xml:space="preserve">The Do not allow passwords to be saved option has not been enabled. </t>
  </si>
  <si>
    <t>18.9.58.2</t>
  </si>
  <si>
    <t>18.9.58.2.2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</si>
  <si>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</si>
  <si>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</si>
  <si>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</si>
  <si>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CCE-36223-6</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</si>
  <si>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</si>
  <si>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WIN2016-248</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</si>
  <si>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</si>
  <si>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</si>
  <si>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</si>
  <si>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 xml:space="preserve">The 'Do not allow drive redirection' option has been enabled. </t>
  </si>
  <si>
    <t xml:space="preserve">The Do not allow drive redirection option has been not enabled. </t>
  </si>
  <si>
    <t>18.9.58.3.3</t>
  </si>
  <si>
    <t>18.9.58.3.3.2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</si>
  <si>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</si>
  <si>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</si>
  <si>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</si>
  <si>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CCE-36509-8</t>
  </si>
  <si>
    <t>Set "Do not allow drive redirection"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Host&gt;Device and Resource Redirection&gt;Do not allow drive redirection</t>
  </si>
  <si>
    <t>WIN2016-249</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</si>
  <si>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</si>
  <si>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</si>
  <si>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</si>
  <si>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 xml:space="preserve">The 'Always prompt for password upon connection' option has been enabled. </t>
  </si>
  <si>
    <t xml:space="preserve">The Always prompt for password upon connection option has not been enabled. </t>
  </si>
  <si>
    <t>18.9.58.3.9</t>
  </si>
  <si>
    <t>18.9.58.3.9.1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</si>
  <si>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</si>
  <si>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</si>
  <si>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</si>
  <si>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CCE-37929-7</t>
  </si>
  <si>
    <t>Set "Always prompt for password upon connection"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Host&gt;Security&gt;Always prompt for password upon connection</t>
  </si>
  <si>
    <t>WIN2016-250</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</si>
  <si>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</si>
  <si>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</si>
  <si>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Services:fEncryptRPCTraffic
</t>
  </si>
  <si>
    <t xml:space="preserve">The 'Require secure RPC communication' option has been enabled. </t>
  </si>
  <si>
    <t xml:space="preserve">The Require secure RPC communication option has not been enabled. </t>
  </si>
  <si>
    <t>18.9.58.3.9.2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</si>
  <si>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</si>
  <si>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</si>
  <si>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</si>
  <si>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CCE-37567-5</t>
  </si>
  <si>
    <t>Set "Require secure RPC communication"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Host&gt;Security&gt;Require secure RPC communication</t>
  </si>
  <si>
    <t>WIN2016-251</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</si>
  <si>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</si>
  <si>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</si>
  <si>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 xml:space="preserve">Navigate to the UI Path articulated in the Remediation section and confirm it is set as prescribed. This group policy setting is backed by the following registry location:
HKEY_LOCAL_MACHINE\SOFTWARE\Policies\Microsoft\Windows NT\Terminal Services:MinEncryptionLevel
</t>
  </si>
  <si>
    <t>The 'Set client connection encryption level' option has been set to 'Enabled: High Level'.</t>
  </si>
  <si>
    <t>The Set client connection encryption level option has not been set to Enabled: High Level.</t>
  </si>
  <si>
    <t>18.9.58.3.9.3</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</si>
  <si>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</si>
  <si>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</si>
  <si>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CCE-36627-8</t>
  </si>
  <si>
    <t>Set "Set client connection encryption level" to "Enabled: High Level". One method to achieve the recommended configuration via Group Policy is to perform the following: 
Set the following UI path to Enabled: High Level:
Computer Configuration&gt;Policies&gt;Administrative Templates&gt;Windows Components&gt;Remote Desktop Services&gt;Remote Desktop Session Host&gt;Security&gt;Set client connection encryption level</t>
  </si>
  <si>
    <t>WIN2016-252</t>
  </si>
  <si>
    <t>Set "Do not delete temp folders upon exit" to "Disabled"</t>
  </si>
  <si>
    <t>This policy setting specifies whether Remote Desktop Services retains a user's per-session temporary folders at logoff.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</si>
  <si>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Services:DeleteTempDirsOnExit
</t>
  </si>
  <si>
    <t xml:space="preserve">The 'Do not delete temp folders upon exit' option has been disabled. </t>
  </si>
  <si>
    <t xml:space="preserve">The Do not delete temp folders upon exit option has not been disabled. </t>
  </si>
  <si>
    <t>18.9.58.3.11</t>
  </si>
  <si>
    <t>18.9.58.3.11.1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</si>
  <si>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</si>
  <si>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</si>
  <si>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CCE-37946-1</t>
  </si>
  <si>
    <t>Set "Do not delete temp folders upon exit" to "Disabled". One method to achieve the recommended configuration via Group Policy is to perform the following: 
Set the following UI path to Disabled:
Computer Configuration&gt;Policies&gt;Administrative Templates&gt;Windows Components&gt;Remote Desktop Services&gt;Remote Desktop Session Host&gt;Temporary Folders&gt;Do not delete temp folders upon exit</t>
  </si>
  <si>
    <t>WIN2016-253</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</si>
  <si>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</si>
  <si>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</si>
  <si>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Services:PerSessionTempDir
</t>
  </si>
  <si>
    <t>The 'Do not use temporary folders per session' option has been disabled.</t>
  </si>
  <si>
    <t>The Do not use temporary folders per session option has not been disabled.</t>
  </si>
  <si>
    <t>18.9.58.3.11.2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</si>
  <si>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</si>
  <si>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</si>
  <si>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CCE-38180-6</t>
  </si>
  <si>
    <t>Set "Do not use temporary folders per session" to "Disabled". One method to achieve the recommended configuration via Group Policy is to perform the following: 
Set the following UI path to Disabled:
Computer Configuration&gt;Policies&gt;Administrative Templates&gt;Windows Components&gt;Remote Desktop Services&gt;Remote Desktop Session Host&gt;Temporary Folders&gt;Do not use temporary folders per session</t>
  </si>
  <si>
    <t>WIN2016-254</t>
  </si>
  <si>
    <t>Set "Prevent downloading of enclosures" to "Enabled"</t>
  </si>
  <si>
    <t>This policy setting prevents the user from having enclosures (file attachments) downloaded from an RSS feed to the user's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</si>
  <si>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HKEY_LOCAL_MACHINE\SOFTWARE\Policies\Microsoft\Internet Explorer\Feeds:DisableEnclosureDownload
</t>
  </si>
  <si>
    <t xml:space="preserve">The 'Prevent downloading of enclosures' option has been enabled. </t>
  </si>
  <si>
    <t xml:space="preserve">The Prevent downloading of enclosures option has not been enabled. </t>
  </si>
  <si>
    <t>18.9.59</t>
  </si>
  <si>
    <t>18.9.59.1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</si>
  <si>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</si>
  <si>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</si>
  <si>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</si>
  <si>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CCE-37126-0</t>
  </si>
  <si>
    <t>Set "Prevent downloading of enclosures" to "Enabled". One method to achieve the recommended configuration via Group Policy is to perform the following: 
Set the following UI path to Enabled:
Computer Configuration&gt;Policies&gt;Administrative Templates&gt;Windows Components&gt;RSS Feeds&gt;Prevent downloading of enclosures</t>
  </si>
  <si>
    <t>WIN2016-255</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</si>
  <si>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</si>
  <si>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</si>
  <si>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 Search:AllowIndexingEncryptedStoresOrItems
</t>
  </si>
  <si>
    <t xml:space="preserve">The 'Allow indexing of encrypted files' option has been disabled. </t>
  </si>
  <si>
    <t xml:space="preserve">The Allow indexing of encrypted files option has not been disabled. </t>
  </si>
  <si>
    <t>18.9.60</t>
  </si>
  <si>
    <t>18.9.60.3</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</si>
  <si>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</si>
  <si>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</si>
  <si>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CCE-38277-0</t>
  </si>
  <si>
    <t>Set "Allow indexing of encrypted files" to "Disabled". One method to achieve the recommended configuration via Group Policy is to perform the following: 
Set the following UI path to Disabled:
Computer Configuration&gt;Policies&gt;Administrative Templates&gt;Windows Components&gt;Search&gt;Allow indexing of encrypted files</t>
  </si>
  <si>
    <t>WIN2016-256</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</si>
  <si>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</si>
  <si>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</si>
  <si>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</si>
  <si>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The 'Turn off Windows Defender Antivirus' has been set to disabled.</t>
  </si>
  <si>
    <t>The Turn off Windows Defender Antivirus has not been set to disabled.</t>
  </si>
  <si>
    <t>18.9.76</t>
  </si>
  <si>
    <t>18.9.76.14</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</si>
  <si>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</si>
  <si>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</si>
  <si>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CCE-36082-6</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</si>
  <si>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</si>
  <si>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WIN2016-257</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</si>
  <si>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</si>
  <si>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</si>
  <si>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Defender\Spynet:LocalSettingOverrideSpynetReporting
</t>
  </si>
  <si>
    <t>The 'Configure local setting override for reporting to Microsoft MAPS' has been set to disabled.</t>
  </si>
  <si>
    <t>The Configure local setting override for reporting to Microsoft MAPS has not been set to disabled.</t>
  </si>
  <si>
    <t>18.9.76.3</t>
  </si>
  <si>
    <t>18.9.76.3.1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</si>
  <si>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</si>
  <si>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</si>
  <si>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CCE-36940-5</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</si>
  <si>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</si>
  <si>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WIN2016-258</t>
  </si>
  <si>
    <t>Set "Turn on behavior monitoring" to "Enabled"</t>
  </si>
  <si>
    <t>This policy setting allows you to configure behavior monitoring for Windows Defender Antivirus.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</si>
  <si>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Defender\Real-Time Protection:DisableBehaviorMonitoring
</t>
  </si>
  <si>
    <t>The 'Turn on behavior monitoring' has been set to enabled.</t>
  </si>
  <si>
    <t>The Turn on behavior monitoring has not been set to enabled.</t>
  </si>
  <si>
    <t>18.9.76.7</t>
  </si>
  <si>
    <t>18.9.76.7.1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</si>
  <si>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</si>
  <si>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</si>
  <si>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</si>
  <si>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CCE-38389-3</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</si>
  <si>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</si>
  <si>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WIN2016-259</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</si>
  <si>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</si>
  <si>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</si>
  <si>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Defender\Scan:DisableRemovableDriveScanning
</t>
  </si>
  <si>
    <t>The 'Scan removable drives' has been set to enabled.</t>
  </si>
  <si>
    <t>The Scan removable drives has not been set to enabled.</t>
  </si>
  <si>
    <t>18.9.76.10</t>
  </si>
  <si>
    <t>18.9.76.10.1</t>
  </si>
  <si>
    <t>It is important to ensure that any present removable drives are always included in any type of scan, as removable drives are more likely to contain malicious software brought in to the enterprise managed environment from an external, unmanaged computer.</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</si>
  <si>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</si>
  <si>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</si>
  <si>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CCE-38409-9</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</si>
  <si>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</si>
  <si>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WIN2016-260</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</si>
  <si>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</si>
  <si>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</si>
  <si>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Defender\Scan:DisableEmailScanning
</t>
  </si>
  <si>
    <t>The 'Turn on e-mail scanning' has been set to enabled.</t>
  </si>
  <si>
    <t>The Turn on e-mail scanning has not been set to enabled.</t>
  </si>
  <si>
    <t>18.9.76.10.2</t>
  </si>
  <si>
    <t>Incoming e-mails should be scanned by an Antivirus solution such as Windows Defender Antivirus, as email attachments are a commonly used attack vector to infiltrate computers with malicious software.</t>
  </si>
  <si>
    <t>To establish the recommended configuration via GP, set the following UI path to `Enabled`:
Computer Configuration\Policies\Administrative Templates\Windows Components\Windows Defender Antivirus\Scan\Turn on e-mail scanning.</t>
  </si>
  <si>
    <t>E-mail scanning by Windows Defender Antivirus will be enabled.</t>
  </si>
  <si>
    <t>CCE-36958-7</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</si>
  <si>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</si>
  <si>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WIN2016-261</t>
  </si>
  <si>
    <t>Set "Configure Attack Surface Reduction rules" to "Enabled"</t>
  </si>
  <si>
    <t>This policy setting controls the state for the Attack Surface Reduction (ASR) rules.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</si>
  <si>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
</t>
  </si>
  <si>
    <t>The 'Configure Attack Surface Reduction rules' has been set to enabled.</t>
  </si>
  <si>
    <t>The Configure Attack Surface Reduction rules has not been set to enabled.</t>
  </si>
  <si>
    <t>18.9.76.13.1</t>
  </si>
  <si>
    <t>18.9.76.13.1.1</t>
  </si>
  <si>
    <t>Attack surface reduction helps prevent actions and apps that are typically used by exploit-seeking malware to infect machines.</t>
  </si>
  <si>
    <t>To establish the recommended configuration via GP, set the following UI path to `Enabled`:
Computer Configuration\Policies\Administrative Templates\Windows Components\Windows Defender Antivirus\Windows Defender Exploit Guard\Attack Surface Reduction\Configure Attack Surface Reduction rules.</t>
  </si>
  <si>
    <t>When a rule is triggered, a notification will be displayed from the Action Center.</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</si>
  <si>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</si>
  <si>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WIN2016-262</t>
  </si>
  <si>
    <t>Configure the "Configure Attack Surface Reduction rules: Set the state for each ASR rule"</t>
  </si>
  <si>
    <t>This policy setting sets the Attack Surface Reduction rules.
The recommended state for this setting is: 
`75668c1f-73b5-4cf0-bb93-3ecf5cb7cc84 - 1` (Block Office applications from injecting code into other processes)
`3b576869-a4ec-4529-8536-b80a7769e899 - 1` (Block Office applications from creating executable content)
`d4f940ab-401b-4efc-aadc-ad5f3c50688a - 1` (Block Office applications from creating child processes)
`92e97fa1-2edf-4476-bdd6-9dd0b4dddc7b - 1` (Block Win32 API calls from Office macro)
`5beb7efe-fd9a-4556-801d-275e5ffc04cc - 1` (Block execution of potentially obfuscated scripts)
`d3e037e1-3eb8-44c8-a917-57927947596d - 1` (Block JavaScript or VBScript from launching downloaded executable content)
`be9ba2d9-53ea-4cdc-84e5-9b1eeee46550 - 1` (Block executable content from email client and webmail)
**Note:** More information on ASR rules can be found at the following link: [Use Attack surface reduction rules to prevent malware infection | Microsoft Docs](https://docs.microsoft.com/en-us/windows/security/threat-protection/windows-defender-exploit-guard/attack-surface-reduction-exploit-guard)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</si>
  <si>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Guard\ASR\Rules:75668c1f-73b5-4cf0-bb93-3ecf5cb7cc84
HKEY_LOCAL_MACHINE\SOFTWARE\Policies\Microsoft\Windows Defender\Windows Defender Exploit Guard\ASR\Rules:3b576869-a4ec-4529-8536-b80a7769e899
HKEY_LOCAL_MACHINE\SOFTWARE\Policies\Microsoft\Windows Defender\Windows Defender Exploit Guard\ASR\Rules:d4f940ab-401b-4efc-aadc-ad5f3c50688a
HKEY_LOCAL_MACHINE\SOFTWARE\Policies\Microsoft\Windows Defender\Windows Defender Exploit Guard\ASR\Rules:92e97fa1-2edf-4476-bdd6-9dd0b4dddc7b
HKEY_LOCAL_MACHINE\SOFTWARE\Policies\Microsoft\Windows Defender\Windows Defender Exploit Guard\ASR\Rules:5beb7efe-fd9a-4556-801d-275e5ffc04cc
HKEY_LOCAL_MACHINE\SOFTWARE\Policies\Microsoft\Windows Defender\Windows Defender Exploit Guard\ASR\Rules:d3e037e1-3eb8-44c8-a917-57927947596d
HKEY_LOCAL_MACHINE\SOFTWARE\Policies\Microsoft\Windows Defender\Windows Defender Exploit Guard\ASR\Rules:be9ba2d9-53ea-4cdc-84e5-9b1eeee46550
</t>
  </si>
  <si>
    <t>The 'Configure Attack Surface Reduction rules: Set the state for each ASR rule' has been configured.</t>
  </si>
  <si>
    <t>The Configure Attack Surface Reduction rules: Set the state for each ASR rule has not  been configured.</t>
  </si>
  <si>
    <t>18.9.76.13.1.2</t>
  </si>
  <si>
    <t>To establish the recommended configuration via GP, set the following UI path so that `75668c1f-73b5-4cf0-bb93-3ecf5cb7cc84`, `3b576869-a4ec-4529-8536-b80a7769e899`, `d4f940ab-401b-4efc-aadc-ad5f3c50688a`, `92e97fa1-2edf-4476-bdd6-9dd0b4dddc7b`, `5beb7efe-fd9a-4556-801d-275e5ffc04cc`, `d3e037e1-3eb8-44c8-a917-57927947596d`, and `be9ba2d9-53ea-4cdc-84e5-9b1eeee46550` are each set to a value of `1`:
Computer Configuration\Policies\Administrative Templates\Windows Components\Windows Defender Antivirus\Windows Defender Exploit Guard\Attack Surface Reduction\Configure Attack Surface Reduction rules: Set the state for each ASR rule.</t>
  </si>
  <si>
    <t>Set "Configure Attack Surface Reduction rules: Set the state for each ASR rule". One method to achieve the recommended configuration via Group Policy is to perform the following:
Set the following UI path so that 75668c1f-73b5-4cf0-bb93-3ecf5cb7cc84, 3b576869-a4ec-4529-8536-b80a7769e899, d4f940ab-401b-4efc-aadc-ad5f3c50688a, 92e97fa1-2edf-4476-bdd6-9dd0b4dddc7b, 5beb7efe-fd9a-4556-801d-275e5ffc04cc, d3e037e1-3eb8-44c8-a917-57927947596d, and be9ba2d9-53ea-4cdc-84e5-9b1eeee46550 are each set to a value of 1:
Computer Configuration\Policies\Administrative Templates\Windows Components\Windows Defender Antivirus\Windows Defender Exploit Guard\Attack Surface Reduction\Configure Attack Surface Reduction rules: Set the state for each ASR rule</t>
  </si>
  <si>
    <t>WIN2016-263</t>
  </si>
  <si>
    <t>Set "Prevent users and apps from accessing dangerous websites" to "Enabled: Block"</t>
  </si>
  <si>
    <t>This policy setting controls Windows Defender Exploit Guard network protection. 
The recommended state for this setting is: `Enabled: Block`.</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</si>
  <si>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
</t>
  </si>
  <si>
    <t>The 'Prevent users and apps from accessing dangerous websites' has been set to 'Enabled: Block'.</t>
  </si>
  <si>
    <t>The Prevent users and apps from accessing dangerous websites has not been set to Enabled: Block.</t>
  </si>
  <si>
    <t>18.9.76.13.3</t>
  </si>
  <si>
    <t>18.9.76.13.3.1</t>
  </si>
  <si>
    <t>This setting can help prevent employees from using any application to access dangerous domains that may host phishing scams, exploit-hosting sites, and other malicious content on the Internet.</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</si>
  <si>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t>
  </si>
  <si>
    <t>Users and applications will not be able to access dangerous domains.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</si>
  <si>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</si>
  <si>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WIN2016-264</t>
  </si>
  <si>
    <t>Set "Prevent users from modifying settings" to "Enabled"</t>
  </si>
  <si>
    <t>This policy setting prevent users from making changes to the Exploit protection settings area in the Windows Defender Security Center.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</si>
  <si>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
</t>
  </si>
  <si>
    <t>The Set 'Prevent users from modifying settings' has been enabled.</t>
  </si>
  <si>
    <t>The Set Prevent users from modifying settings has not been enabled.</t>
  </si>
  <si>
    <t>18.9.79.1</t>
  </si>
  <si>
    <t>18.9.79.1.1</t>
  </si>
  <si>
    <t>Only authorized IT staff should be able to make changes to the exploit protection settings in order to ensure the organizations specific configuration is not modified.</t>
  </si>
  <si>
    <t>To establish the recommended configuration via GP, set the following UI path to `Enabled`:
Computer Configuration\Policies\Administrative Templates\Windows Components\Windows Defender Security Center\App and browser protection\Prevent users from modifying settings.</t>
  </si>
  <si>
    <t>Local users cannot make changes in the Exploit protection settings area.</t>
  </si>
  <si>
    <t>Set "Prevent users from modifying settings” to "Enabled". One method to achieve the recommended configuration via Group Policy is to perform the following:
Set the following UI path to Enabled:
Computer Configuration\Policies\Administrative Templates\Windows Components\Windows Defender Security Center\App and browser protection\Prevent users from modifying settings</t>
  </si>
  <si>
    <t>WIN2016-265</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</si>
  <si>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</si>
  <si>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</si>
  <si>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 xml:space="preserve">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
</t>
  </si>
  <si>
    <t>The 'Configure Windows Defender SmartScreen' has been set to 'Enabled: Warn and prevent bypass'.</t>
  </si>
  <si>
    <t>The Configure Windows Defender SmartScreen has not been set to Enabled: Warn and prevent bypass.</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</si>
  <si>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</si>
  <si>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</si>
  <si>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</si>
  <si>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</si>
  <si>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</si>
  <si>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CCE-35859-8</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</si>
  <si>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</si>
  <si>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WIN2016-266</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</si>
  <si>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</si>
  <si>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</si>
  <si>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</si>
  <si>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</si>
  <si>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</si>
  <si>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18.9.84</t>
  </si>
  <si>
    <t>18.9.84.2</t>
  </si>
  <si>
    <t>Allowing any apps to be accessed while system is locked is not recommended. If this feature is permitted, it should only be accessible once a user authenticates with the proper credentials.</t>
  </si>
  <si>
    <t>To establish the recommended configuration via GP, set the following UI path to `Enabled: On, but disallow access above lock` OR `Disabled`:
Computer Configuration\Policies\Administrative Templates\Windows Components\Windows Ink Workspace\Allow Windows Ink Workspace.</t>
  </si>
  <si>
    <t>Windows Ink Workspace will not be permitted above the lock screen.</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</si>
  <si>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Configuration&gt;Policies&gt;Administrative Templates&gt;Windows Components&gt;Windows Ink Workspace&gt;Allow Windows Ink Workspace</t>
  </si>
  <si>
    <t>WIN2016-267</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</si>
  <si>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</si>
  <si>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</si>
  <si>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HKEY_LOCAL_MACHINE\SOFTWARE\Policies\Microsoft\Windows\Installer:EnableUserControl
</t>
  </si>
  <si>
    <t xml:space="preserve">The 'Allow user control over installs' option has been disabled. </t>
  </si>
  <si>
    <t xml:space="preserve">The Allow user control over installs option has not been disabled. </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</si>
  <si>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</si>
  <si>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</si>
  <si>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</si>
  <si>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</si>
  <si>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CCE-36400-0</t>
  </si>
  <si>
    <t>Set "Allow user control over installs" to "Disabled".  One method to achieve the recommended configuration via Group Policy is to perform the following: 
Set the following UI path to Disabled:
Computer Configuration&gt;Policies&gt;Administrative Templates&gt;Windows Components&gt;Windows Installer&gt;Allow user control over installs</t>
  </si>
  <si>
    <t>WIN2016-268</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</si>
  <si>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</si>
  <si>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</si>
  <si>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</si>
  <si>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The 'Always install with elevated privileges' option has been disabled.</t>
  </si>
  <si>
    <t>The Always install with elevated privileges option has not been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</si>
  <si>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</si>
  <si>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</si>
  <si>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</si>
  <si>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CCE-36919-9</t>
  </si>
  <si>
    <t>Set "Always install with elevated privileges" to "Disabled". One method to achieve the recommended configuration via Group Policy is to perform the following: 
Set the following UI path to Disabled:
Computer Configuration&gt;Policies&gt;Administrative Templates&gt;Windows Components&gt;Windows Installer&gt;Always install with elevated privileges</t>
  </si>
  <si>
    <t>WIN2016-269</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</si>
  <si>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</si>
  <si>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</si>
  <si>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HKEY_LOCAL_MACHINE\SOFTWARE\Microsoft\Windows\CurrentVersion\Policies\System:DisableAutomaticRestartSignOn
</t>
  </si>
  <si>
    <t>The 'Sign-in last interactive user automatically after a system-initiated restart' option has been disabled.</t>
  </si>
  <si>
    <t>The Sign-in last interactive user automatically after a system-initiated restart option has not been disabled.</t>
  </si>
  <si>
    <t>18.9.86</t>
  </si>
  <si>
    <t>18.9.86.1</t>
  </si>
  <si>
    <t>Disabling this feature will prevent the caching of user's credentials and unauthorized use of the device, and also ensure the user is aware of the restart.</t>
  </si>
  <si>
    <t>To establish the recommended configuration via GP, set the following UI path to `Disabled:`
Computer Configuration\Policies\Administrative Templates\Windows Components\Windows Logon Options\Sign-in last interactive user automatically after a system-initiated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</si>
  <si>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</si>
  <si>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CCE-36977-7</t>
  </si>
  <si>
    <t>Set "Sign-in last interactive user automatically after a system-initiated restart" to "Disabled". One method to achieve the recommended configuration via Group Policy is to perform the following: 
Set the following UI path to Disabled:
Computer Configuration&gt;Policies&gt;Administrative Templates&gt;Windows Components&gt;Windows Logon Options&gt;Sign-in last interactive user automatically after a system-initiated restart</t>
  </si>
  <si>
    <t>WIN2016-270</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</si>
  <si>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</si>
  <si>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</si>
  <si>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 xml:space="preserve">Navigate to the UI Path articulated in the Remediation section and confirm it is set as prescribed. This group policy setting is backed by the following registry location:
HKEY_LOCAL_MACHINE\SOFTWARE\Policies\Microsoft\Windows\PowerShell\ScriptBlockLogging:EnableScriptBlockLogging
</t>
  </si>
  <si>
    <t xml:space="preserve">The 'Turn on PowerShell Script Block Logging' option has been disabled. </t>
  </si>
  <si>
    <t xml:space="preserve">The Turn on PowerShell Script Block Logging option has not been disabled. </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</si>
  <si>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</si>
  <si>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</si>
  <si>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</si>
  <si>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</si>
  <si>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</si>
  <si>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Set "Turn on PowerShell Script Block Logging" to "Disabled". One method to achieve the recommended configuration via Group Policy is to perform the following: 
Set the following Group Policy setting to Disabled:
Computer Configuration&gt;Policies&gt;Administrative Templates&gt;Windows Components&gt;Windows PowerShell&gt;Turn on PowerShell Script Block Logging</t>
  </si>
  <si>
    <t>WIN2016-271</t>
  </si>
  <si>
    <t>Set "Turn on PowerShell Transcription" to "Disabled"</t>
  </si>
  <si>
    <t>This Policy setting lets you capture the input and output of Windows PowerShell commands into text-based transcripts.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</si>
  <si>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HKEY_LOCAL_MACHINE\SOFTWARE\Policies\Microsoft\Windows\PowerShell\Transcription:EnableTranscripting
</t>
  </si>
  <si>
    <t xml:space="preserve">The 'Turn on PowerShell Transcription' option has been disabled. </t>
  </si>
  <si>
    <t xml:space="preserve">The Turn on PowerShell Transcription option has not been disabled. </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</si>
  <si>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</si>
  <si>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</si>
  <si>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</si>
  <si>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Set "Turn on PowerShell Transcription" to "Disabled". One method to achieve the recommended configuration via Group Policy is to perform the following: 
Set the following Group Policy setting to Disabled:
Computer Configuration&gt;Policies&gt;Administrative Templates&gt;Windows Components&gt;Windows PowerShell&gt;Turn on PowerShell Transcription</t>
  </si>
  <si>
    <t>WIN2016-272</t>
  </si>
  <si>
    <t>Set "Allow Basic authentication" to "Disabled"</t>
  </si>
  <si>
    <t>This policy setting allows you to manage whether the Windows Remote Management (WinRM) client uses Basic authentication.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</si>
  <si>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HKEY_LOCAL_MACHINE\SOFTWARE\Policies\Microsoft\Windows\WinRM\Client:AllowBasic
</t>
  </si>
  <si>
    <t xml:space="preserve">The 'Allow Basic authentication' option has been disabled. </t>
  </si>
  <si>
    <t xml:space="preserve">The Allow Basic authentication option has not been disabled. </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</si>
  <si>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</si>
  <si>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</si>
  <si>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</si>
  <si>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</si>
  <si>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CCE-36310-1</t>
  </si>
  <si>
    <t>Set "Allow Basic authentication" to "Disabled". One method to achieve the recommended configuration via Group Policy is to perform the following: 
Set the following UI path to Disabled:
Computer Configuration&gt;Policies&gt;Administrative Templates&gt;Windows Components&gt;Windows Remote Management (WinRM)&gt;WinRM Client&gt;Allow Basic authentication</t>
  </si>
  <si>
    <t>WIN2016-273</t>
  </si>
  <si>
    <t>Set "Allow unencrypted traffic" to "Disabled"</t>
  </si>
  <si>
    <t>This policy setting allows you to manage whether the Windows Remote Management (WinRM) client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</si>
  <si>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HKEY_LOCAL_MACHINE\SOFTWARE\Policies\Microsoft\Windows\WinRM\Client:AllowUnencryptedTraffic
</t>
  </si>
  <si>
    <t xml:space="preserve">The 'Allow unencrypted traffic' option has been disabled. </t>
  </si>
  <si>
    <t xml:space="preserve">The Allow unencrypted traffic option has not been disabled. </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</si>
  <si>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</si>
  <si>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</si>
  <si>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</si>
  <si>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CCE-37726-7</t>
  </si>
  <si>
    <t>Set "Allow unencrypted traffic" to "Disabled". One method to achieve the recommended configuration via Group Policy is to perform the following: 
Set the following UI path to Disabled:
Computer Configuration&gt;Policies&gt;Administrative Templates&gt;Windows Components&gt;Windows Remote Management (WinRM)&gt;WinRM Client&gt;Allow unencrypted traffic</t>
  </si>
  <si>
    <t>WIN2016-274</t>
  </si>
  <si>
    <t>Set "Disallow Digest authentication" to "Enabled"</t>
  </si>
  <si>
    <t>This policy setting allows you to manage whether the Windows Remote Management (WinRM) client will not use Digest authentication.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</si>
  <si>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</si>
  <si>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 xml:space="preserve">The 'Disallow Digest authentication' option has been enabled. </t>
  </si>
  <si>
    <t xml:space="preserve">The Disallow Digest authentication option has not been enabled. </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</si>
  <si>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</si>
  <si>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</si>
  <si>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</si>
  <si>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</si>
  <si>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CCE-38318-2</t>
  </si>
  <si>
    <t>Set "Disallow Digest authentication" to "Enabled". One method to achieve the recommended configuration via Group Policy is to perform the following: 
Set the following UI path to Enabled:
Computer Configuration&gt;Policies&gt;Administrative Templates&gt;Windows Components&gt;Windows Remote Management (WinRM)&gt;WinRM Client&gt;Disallow Digest authentication</t>
  </si>
  <si>
    <t>WIN2016-275</t>
  </si>
  <si>
    <t>This policy setting allows you to manage whether the Windows Remote Management (WinRM) service accepts Basic authentication from a remote client.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</si>
  <si>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HKEY_LOCAL_MACHINE\SOFTWARE\Policies\Microsoft\Windows\WinRM\Service:AllowBasic
</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</si>
  <si>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</si>
  <si>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</si>
  <si>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</si>
  <si>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CCE-36254-1</t>
  </si>
  <si>
    <t>Set "Allow Basic authentication" to "Disabled". One method to achieve the recommended configuration via Group Policy is to perform the following: 
Set the following UI path to Disabled:
Computer Configuration&gt;Policies&gt;Administrative Templates&gt;Windows Components&gt;Windows Remote Management (WinRM)&gt;WinRM Service&gt;Allow Basic authentication</t>
  </si>
  <si>
    <t>WIN2016-276</t>
  </si>
  <si>
    <t>This policy setting allows you to manage whether the Windows Remote Management (WinRM) service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</si>
  <si>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</si>
  <si>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18.9.97.2.3</t>
  </si>
  <si>
    <t>To establish the recommended configuration via GP, set the following UI path to `Disabled`:
Computer Configuration\Policies\Administrative Templates\Windows Components\Windows Remote Management (WinRM)\WinRM Service\Allow unencrypted traffic.</t>
  </si>
  <si>
    <t>CCE-38223-4</t>
  </si>
  <si>
    <t>Set "Allow unencrypted traffic" to "Disabled". One method to achieve the recommended configuration via Group Policy is to perform the following: 
Set the following UI path to Disabled:
Computer Configuration&gt;Policies&gt;Administrative Templates&gt;Windows Components&gt;Windows Remote Management (WinRM)&gt;WinRM Service&gt;Allow unencrypted traffic</t>
  </si>
  <si>
    <t>WIN2016-277</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</si>
  <si>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</si>
  <si>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</si>
  <si>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</si>
  <si>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 xml:space="preserve">The 'Disallow WinRM from storing RunAs credentials' option has been enabled. </t>
  </si>
  <si>
    <t xml:space="preserve">The Disallow WinRM from storing RunAs credentials option has not been enabled. </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</si>
  <si>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</si>
  <si>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</si>
  <si>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</si>
  <si>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</si>
  <si>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CCE-36000-8</t>
  </si>
  <si>
    <t>Set "Disallow WinRM from storing RunAs credentials" to "Enabled". One method to achieve the recommended configuration via Group Policy is to perform the following: 
Set the following UI path to Enabled:
Computer Configuration&gt;Policies&gt;Administrative Templates&gt;Windows Components&gt;Windows Remote Management (WinRM)&gt;WinRM Service&gt;Disallow WinRM from storing RunAs credentials</t>
  </si>
  <si>
    <t>WIN2016-278</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</si>
  <si>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</si>
  <si>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</si>
  <si>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 xml:space="preserve">Navigate to the UI Path articulated in the Remediation section and confirm it is set as prescribed. This group policy setting is backed by the following registry location:
HKEY_LOCAL_MACHINE\SOFTWARE\Policies\Microsoft\Windows\WindowsUpdate\AU:NoAutoUpdate
</t>
  </si>
  <si>
    <t xml:space="preserve">The 'Configure Automatic Updates' option has been enabled. </t>
  </si>
  <si>
    <t xml:space="preserve">The Configure Automatic Updates option has not been enabled. </t>
  </si>
  <si>
    <t>18.9.101</t>
  </si>
  <si>
    <t>18.9.101.2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</si>
  <si>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</si>
  <si>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</si>
  <si>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</si>
  <si>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CCE-36172-5</t>
  </si>
  <si>
    <t>Set "Configure Automatic Updates" to "Enabled". One method to achieve the recommended configuration via Group Policy is to perform the following: 
Set the following UI path to Enabled:
Computer Configuration&gt;Policies&gt;Administrative Templates&gt;Windows Components&gt;Windows Update&gt;Configure Automatic Updates</t>
  </si>
  <si>
    <t>WIN2016-279</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</si>
  <si>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</si>
  <si>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18.9.101.2.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</si>
  <si>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</si>
  <si>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'Configure Automatic Updates: Scheduled install day' option has been set to '0 - Every day'.</t>
  </si>
  <si>
    <t>The Configure Automatic Updates: Scheduled install day option has not been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</si>
  <si>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</si>
  <si>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</si>
  <si>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</si>
  <si>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Set "Configure Automatic Updates: Scheduled install day" to "0 - Every day". One method to achieve the recommended configuration via Group Policy is to perform the following: 
Set the following UI path to 0 - Every day:
Computer Configuration&gt;Policies&gt;Administrative Templates&gt;Windows Components&gt;Windows Update&gt;Configure Automatic Updates: Scheduled install day</t>
  </si>
  <si>
    <t>WIN2016-280</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</si>
  <si>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</si>
  <si>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</si>
  <si>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</si>
  <si>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</si>
  <si>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</si>
  <si>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18.9.101.4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</si>
  <si>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</si>
  <si>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</si>
  <si>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CCE-37027-0</t>
  </si>
  <si>
    <t>Set "No auto-restart with logged on users for scheduled automatic updates installations" to "Disabled". One method to achieve the recommended configuration via Group Policy is to perform the following: 
Set the following UI path to Disabled:
Computer Configuration&gt;Policies&gt;Administrative Templates&gt;Windows Components&gt;Windows Update&gt;No auto-restart with logged on users for scheduled automatic updates installations</t>
  </si>
  <si>
    <t>WIN2016-281</t>
  </si>
  <si>
    <t>Set "Manage preview builds" to "Enabled: Disable preview builds"</t>
  </si>
  <si>
    <t>This policy setting determines whether users can access the Windows Insider Program controls in Settings -&gt; Update and Security. These controls enable users to make their devices available for downloading and installing preview (beta) builds of Windows software.
The recommended state for this setting is: `Enabled: Disable preview builds`.</t>
  </si>
  <si>
    <t xml:space="preserve">Navigate to the UI Path articulated in the Remediation section and confirm it is set as prescribed. This group policy setting is backed by the following registry location:
HKEY_LOCAL_MACHINE\SOFTWARE\Policies\Microsoft\Windows\WindowsUpdate:ManagePreviewBuilds
HKEY_LOCAL_MACHINE\SOFTWARE\Policies\Microsoft\Windows\WindowsUpdate:ManagePreviewBuildsPolicyValue
</t>
  </si>
  <si>
    <t>The 'Manage preview builds' has been set to 'Enabled: Disable preview builds'.</t>
  </si>
  <si>
    <t>The Manage preview builds has not been set to Enabled: Disable preview builds.</t>
  </si>
  <si>
    <t>18.9.101.1</t>
  </si>
  <si>
    <t>18.9.101.1.1</t>
  </si>
  <si>
    <t>To establish the recommended configuration via GP, set the following UI path to `Enabled: Disable preview builds`:
Computer Configuration\Policies\Administrative Templates\Windows Components\Windows Update\Windows Update for Business\Manage preview builds.</t>
  </si>
  <si>
    <t>Preview builds are prevented from installing on the device.</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</si>
  <si>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</si>
  <si>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WIN2016-282</t>
  </si>
  <si>
    <t>Set "Select when Preview Builds and Feature Updates are received" to "Enabled: Semi-Annual Channel, 180 or more days"</t>
  </si>
  <si>
    <t>This policy setting determines the level of Preview Build or Feature Updates to receive, and when.
The Windows readiness level for each new Windows 10 Feature Update is classified in one of 5 categories, depending on your organizations level of comfort with receiving them: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The recommended state for this setting is: `Enabled: Semi-Annual Channel, 180 or more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Server 2016 R1709, values above 180 days are not recognized by the OS. Starting with Windows Server 2016 R1709, the maximum number of days you can defer is 365 days.</t>
  </si>
  <si>
    <t xml:space="preserve">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
HKEY_LOCAL_MACHINE\SOFTWARE\Policies\Microsoft\Windows\WindowsUpdate:BranchReadinessLevel
</t>
  </si>
  <si>
    <t>The 'Select when Feature Updates are received' option has been set to 'Enabled: Current Branch for Business, 180 days'.</t>
  </si>
  <si>
    <t>The Select when Feature Updates are received option has not been set to Enabled: Current Branch for Business, 180 days.</t>
  </si>
  <si>
    <t>18.9.101.1.2</t>
  </si>
  <si>
    <t>Forcing new features without prior testing in your environment could cause software incompatibilities as well as introducing new bugs into the operating system. In an enterprise managed environment, it is generally preferred to delay Feature Updates until thorough testing and a deployment plan is in place. This recommendation delays the _automatic_ installation of new features as long as possible.</t>
  </si>
  <si>
    <t>To establish the recommended configuration via GP, set the following UI path to `Enabled: Semi-Annual Channel, 180 or more days`:
Computer Configuration\Policies\Administrative Templates\Windows Components\Windows Update\Windows Update for Business\Select when Preview Builds and Feature Updates are received.</t>
  </si>
  <si>
    <t>Feature Updates will be delayed until 180 or more days after they are declared to have a Windows readiness level of "Semi-Annual Channel".</t>
  </si>
  <si>
    <t>Set "Select when Feature Updates are received" to "Enabled: Current Branch for Business, 180 days". One method to achieve the recommended configuration via Group Policy is to perform the following: 
Set the following UI path to Enabled: Current Branch for Business, 180 days:
Computer Configuration&gt;Policies&gt;Administrative Templates&gt;Windows Components&gt;Windows Update&gt;Defer Windows Updates&gt;Select when Feature Updates are received</t>
  </si>
  <si>
    <t>WIN2016-283</t>
  </si>
  <si>
    <t>Set "Select when Quality Updates are received" to "Enabled: 0 days"</t>
  </si>
  <si>
    <t>This settings controls when Quality Updates are received.
The recommended state for this setting is: `Enabled: 0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</si>
  <si>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 xml:space="preserve">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
</t>
  </si>
  <si>
    <t>The 'Select when Feature Updates are received' option has been set to Enabled: Semi-Annual Channel, 180 or more days.</t>
  </si>
  <si>
    <t>The 'Select when Feature Updates are received' option has not been set to Enabled: Semi-Annual Channel, 180 or more days.</t>
  </si>
  <si>
    <t>18.9.101.1.3</t>
  </si>
  <si>
    <t>Quality Updates can contain important bug fixes and/or security patches, and should be installed as soon as possible.</t>
  </si>
  <si>
    <t>To establish the recommended configuration via GP, set the following UI path to `Enabled:0 days`:
Computer Configuration\Policies\Administrative Templates\Windows Components\Windows Update\Windows Update for Business\Select when Quality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</si>
  <si>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</si>
  <si>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WIN2016-284</t>
  </si>
  <si>
    <t>Set "Enable screen saver" to "Enabled"</t>
  </si>
  <si>
    <t>This policy setting enables/disables the use of desktop screen savers.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</si>
  <si>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Panel\Desktop:ScreenSaveActive
</t>
  </si>
  <si>
    <t xml:space="preserve">The 'Enable screen saver' option has been enabled. </t>
  </si>
  <si>
    <t xml:space="preserve">The Enable screen saver option has not been enabled. </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</si>
  <si>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</si>
  <si>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</si>
  <si>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</si>
  <si>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</si>
  <si>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</si>
  <si>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CCE-37970-1</t>
  </si>
  <si>
    <t>Set "Enable screen saver" to "Enabled". One method to achieve the recommended configuration via Group Policy is to perform the following: 
Set the following UI path to Enabled:
User Configuration&gt;Policies&gt;Administrative Templates&gt;Control Panel&gt;Personalization&gt;Enable screen saver</t>
  </si>
  <si>
    <t>WIN2016-285</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</si>
  <si>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</si>
  <si>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</si>
  <si>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 xml:space="preserve">Navigate to the UI Path articulated in the Remediation section and confirm it is set as prescribed. This group policy setting is backed by the following registry location:
HKEY_USERS\[USER SID]\SOFTWARE\Policies\Microsoft\Windows\Control Panel\Desktop:SCRNSAVE.EXE
</t>
  </si>
  <si>
    <t xml:space="preserve">The 'Force specific screen saver: Screen saver executable name' option has been enabled. </t>
  </si>
  <si>
    <t xml:space="preserve">The Force specific screen saver: Screen saver executable name option has not been enabled. </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</si>
  <si>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</si>
  <si>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</si>
  <si>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</si>
  <si>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CCE-37907-3</t>
  </si>
  <si>
    <t>Set the "Force specific screen saver: Screen saver executable name" to "Enabled: scrnsave.scr". One method to achieve the recommended configuration via Group Policy is to perform the following: 
Set the following UI path to Enabled: scrnsave.scr:
User Configuration&gt;Policies&gt;Administrative Templates&gt;Control Panel&gt;Personalization&gt;Force specific screen saver</t>
  </si>
  <si>
    <t>WIN2016-286</t>
  </si>
  <si>
    <t>Set "Password protect the screen saver" to "Enabled"</t>
  </si>
  <si>
    <t>This setting determines whether screen savers used on the computer are password protected.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</si>
  <si>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Panel\Desktop:ScreenSaverIsSecure
</t>
  </si>
  <si>
    <t xml:space="preserve">The 'Password protect the screen saver' option has been enabled. </t>
  </si>
  <si>
    <t xml:space="preserve">The Password protect the screen saver option has not been enabled. </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</si>
  <si>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</si>
  <si>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</si>
  <si>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</si>
  <si>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CCE-37658-2</t>
  </si>
  <si>
    <t>Set "Password protect the screen saver" to "Enabled". One method to achieve the recommended configuration via Group Policy is to perform the following: 
Set the following UI path to Enabled:
User Configuration&gt;Policies&gt;Administrative Templates&gt;Control Panel&gt;Personalization&gt;Password protect the screen saver</t>
  </si>
  <si>
    <t>WIN2016-287</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</si>
  <si>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</si>
  <si>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</si>
  <si>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 xml:space="preserve">Navigate to the UI Path articulated in the Remediation section and confirm it is set as prescribed. This group policy setting is backed by the following registry location:
HKEY_USERS\[USER SID]\SOFTWARE\Policies\Microsoft\Windows\Control Panel\Desktop:ScreenSaveTimeOut
</t>
  </si>
  <si>
    <t>The 'Screen saver timeout' option has been set to 'Enabled: 900 seconds or fewer, but not 0'</t>
  </si>
  <si>
    <t>The Screen saver timeout option has not been set to Enabled: 900 seconds or fewer, but not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</si>
  <si>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</si>
  <si>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</si>
  <si>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</si>
  <si>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CCE-37908-1</t>
  </si>
  <si>
    <t>Set "Screen saver timeout" to "Enabled: 900 seconds or fewer, but not 0". One method to achieve the recommended configuration via Group Policy is to perform the following:
Set the following UI path to Enabled: 900 or fewer, but not 0:
User Configuration&gt;Policies&gt;Administrative Templates&gt;Control Panel&gt;Personalization&gt;Screen saver timeout</t>
  </si>
  <si>
    <t>WIN2016-288</t>
  </si>
  <si>
    <t>Set "Turn off toast notifications on the lock screen" to "Enabled"</t>
  </si>
  <si>
    <t>This policy setting turns off toast notifications on the lock screen.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</si>
  <si>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
</t>
  </si>
  <si>
    <t xml:space="preserve">The 'Turn off toast notifications on the lock screen' option has been enabled. </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</si>
  <si>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</si>
  <si>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</si>
  <si>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</si>
  <si>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</si>
  <si>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</si>
  <si>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</si>
  <si>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CCE-36332-5</t>
  </si>
  <si>
    <t>Set "Turn off toast notifications on the lock screen" to "Enabled". One method to achieve the recommended configuration via Group Policy is to perform the following: 
Set the following UI path to Enabled:
User Configuration&gt;Policies&gt;Administrative Templates&gt;Start Menu and Taskbar&gt;Notifications&gt;Turn off toast notifications on the lock screen</t>
  </si>
  <si>
    <t>WIN2016-289</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</si>
  <si>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</si>
  <si>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</si>
  <si>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Navigate to the UI Path articulated in the Remediation section and confirm it is set as prescribed. This group policy setting is backed by the following registry location:
HKEY_USERS\[USER SID]\SOFTWARE\Microsoft\Windows\CurrentVersion\Policies\Attachments:SaveZoneInformation
</t>
  </si>
  <si>
    <t xml:space="preserve">The 'Do not preserve zone information in file attachments' option has been disabled. </t>
  </si>
  <si>
    <t xml:space="preserve">The Do not preserve zone information in file attachments option has not been disabled. </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</si>
  <si>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</si>
  <si>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</si>
  <si>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</si>
  <si>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</si>
  <si>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CCE-37424-9</t>
  </si>
  <si>
    <t>Set "Do not preserve zone information in file attachments" to "Disabled". One method to achieve the recommended configuration via Group Policy is to perform the following: 
Set the following UI path to Disabled:
User Configuration&gt;Policies&gt;Administrative Templates&gt;Windows Components&gt;Attachment Manager&gt;Do not preserve zone information in file attachments</t>
  </si>
  <si>
    <t>WIN2016-290</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</si>
  <si>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</si>
  <si>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</si>
  <si>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 xml:space="preserve">Navigate to the UI Path articulated in the Remediation section and confirm it is set as prescribed. This group policy setting is backed by the following registry location:
HKEY_USERS\[USER SID]\SOFTWARE\Microsoft\Windows\CurrentVersion\Policies\Attachments:ScanWithAntivirus
</t>
  </si>
  <si>
    <t>The 'Notify Antivirus programs when opening attachments' option has been enabled.</t>
  </si>
  <si>
    <t>The Notify Antivirus programs when opening attachments option has not been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</si>
  <si>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</si>
  <si>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</si>
  <si>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</si>
  <si>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</si>
  <si>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CCE-36622-9</t>
  </si>
  <si>
    <t>Set "Notify Antivirus programs when opening attachments" to "Enabled". One method to achieve the recommended configuration via Group Policy is to perform the following: 
Set the following UI path to Enabled:
User Configuration&gt;Policies&gt;Administrative Templates&gt;Windows Components&gt;Attachment Manager&gt;Notify Antivirus programs when opening attachments</t>
  </si>
  <si>
    <t>WIN2016-291</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</si>
  <si>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</si>
  <si>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</si>
  <si>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
HKEY_USERS\[USER SID]\Software\Policies\Microsoft\Windows\CloudContent:ConfigureWindowsSpotlight
</t>
  </si>
  <si>
    <t>The "Configure Windows spotlight on lock screen" has been set to disable.</t>
  </si>
  <si>
    <t>The "Configure Windows spotlight on lock screen" has not been set to disable.</t>
  </si>
  <si>
    <t>19.7.7</t>
  </si>
  <si>
    <t>19.7.7.1</t>
  </si>
  <si>
    <t>Enabling this setting will help ensure your data is not shared with any third party. The Windows Spotlight feature collects data and uses that data to display suggested apps as well as images from the internet.</t>
  </si>
  <si>
    <t>To establish the recommended configuration via GP, set the following UI path to `Disabled`:
User Configuration\Policies\Administrative Templates\Windows Components\Cloud Content\Configure Windows spotlight on lock screen.</t>
  </si>
  <si>
    <t>Windows Spotlight will be turned off and users will no longer be able to select it as their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</si>
  <si>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</si>
  <si>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WIN2016-292</t>
  </si>
  <si>
    <t>Set "Do not suggest third-party content in Windows spotlight" to "Enabled"</t>
  </si>
  <si>
    <t>This policy setting determines whether Windows will suggest apps and content from third-party software publishers.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</si>
  <si>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SID]\Software\Policies\Microsoft\Windows\CloudContent:DisableThirdPartySuggestions
</t>
  </si>
  <si>
    <t xml:space="preserve">The 'Do not suggest third-party content in Windows spotlight' option has been enabled. </t>
  </si>
  <si>
    <t xml:space="preserve">The Do not suggest third-party content in Windows spotlight option has not been enabled. </t>
  </si>
  <si>
    <t>19.7.7.2</t>
  </si>
  <si>
    <t>To establish the recommended configuration via GP, set the following UI path to `Enabled`:
User Configuration\Policies\Administrative Templates\Windows Components\Cloud Content\Do not suggest third-party content in Windows spotlight.</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</si>
  <si>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</si>
  <si>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"Do not suggest third-party content in Windows spotlight" to "Enabled". One method to achieve the recommended configuration via Group Policy is to perform the following: 
Set the following UI path to Enabled:
User Configuration&gt;Policies&gt;Administrative Templates&gt;Windows Components&gt;Cloud Content&gt;Do not suggest third-party content in Windows spotlight</t>
  </si>
  <si>
    <t>WIN2016-293</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</si>
  <si>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</si>
  <si>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</si>
  <si>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SID]\SOFTWARE\Microsoft\Windows\CurrentVersion\Policies\Explorer:NoInplaceSharing
</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</si>
  <si>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</si>
  <si>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</si>
  <si>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</si>
  <si>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</si>
  <si>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</si>
  <si>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</si>
  <si>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</si>
  <si>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</si>
  <si>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</si>
  <si>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CCE-38070-9</t>
  </si>
  <si>
    <t>Set "Prevent users from sharing files within their profile" to "Enabled". One method to achieve the recommended configuration via Group Policy is to perform the following: 
Set the following UI path to Enabled:
User Configuration&gt;Policies&gt;Administrative Templates&gt;Windows Components&gt;Network Sharing&gt;Prevent users from sharing files within their profile</t>
  </si>
  <si>
    <t>WIN2016-294</t>
  </si>
  <si>
    <t xml:space="preserve">Navigate to the UI Path articulated in the Remediation section and confirm it is set as prescribed. This group policy setting is backed by the following registry location:
HKEY_USERS\[USER SID]\SOFTWARE\Policies\Microsoft\Windows\Installer:AlwaysInstallElevated
</t>
  </si>
  <si>
    <t>19.7.40</t>
  </si>
  <si>
    <t>19.7.40.1</t>
  </si>
  <si>
    <t>To establish the recommended configuration via GP, set the following UI path to `Disabled`:
User Configuration\Policies\Administrative Templates\Windows Components\Windows Installer\Always install with elevated privileges.</t>
  </si>
  <si>
    <t>CCE-37490-0</t>
  </si>
  <si>
    <t>Set "Always install with elevated privileges" to "Disabled". One method to achieve the recommended configuration via Group Policy is to perform the following: 
Set the following UI path to Disabled:
User Configuration&gt;Policies&gt;Administrative Templates&gt;Windows Components&gt;Windows Installer&gt;Always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</si>
  <si>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</si>
  <si>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</si>
  <si>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</si>
  <si>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</si>
  <si>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</si>
  <si>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</si>
  <si>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</si>
  <si>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</si>
  <si>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</si>
  <si>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Microsoft Windows Server 2016 RTM Release 1607 Benchmark v1.1.0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</si>
  <si>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</si>
  <si>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</si>
  <si>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</si>
  <si>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</si>
  <si>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</si>
  <si>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</si>
  <si>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</si>
  <si>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</si>
  <si>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</si>
  <si>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</si>
  <si>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</si>
  <si>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</si>
  <si>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</si>
  <si>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</si>
  <si>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</si>
  <si>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</si>
  <si>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</si>
  <si>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</si>
  <si>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</si>
  <si>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</si>
  <si>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</si>
  <si>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Tribute to "Super" Saumil Shah</t>
  </si>
  <si>
    <t>Minor content update. Removed EMET for Windows.</t>
  </si>
  <si>
    <t>Internal Update</t>
  </si>
  <si>
    <t>Internal Update and updated issue code table</t>
  </si>
  <si>
    <t>Added CIS Benchmark v1.1.0 and Updated issue code table</t>
  </si>
  <si>
    <t>Internal Update and Updated issue code table</t>
  </si>
  <si>
    <t xml:space="preserve">Updated based on IRS Publication 1075 (October 2021) Internal updates and Issue Code Table updates.  </t>
  </si>
  <si>
    <t xml:space="preserve">Internal Update, and Updated issue code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</si>
  <si>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</si>
  <si>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</si>
  <si>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</si>
  <si>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</si>
  <si>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</si>
  <si>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</si>
  <si>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</si>
  <si>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</si>
  <si>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</si>
  <si>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</si>
  <si>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</si>
  <si>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</si>
  <si>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</si>
  <si>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</si>
  <si>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</si>
  <si>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</si>
  <si>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</si>
  <si>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</si>
  <si>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</si>
  <si>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</si>
  <si>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</si>
  <si>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</si>
  <si>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</si>
  <si>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</si>
  <si>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</si>
  <si>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</si>
  <si>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</si>
  <si>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</si>
  <si>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</si>
  <si>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</si>
  <si>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</si>
  <si>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</si>
  <si>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</si>
  <si>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</si>
  <si>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</si>
  <si>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</si>
  <si>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</si>
  <si>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</si>
  <si>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</si>
  <si>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</si>
  <si>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</si>
  <si>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</si>
  <si>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</si>
  <si>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</si>
  <si>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</si>
  <si>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</si>
  <si>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</si>
  <si>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</si>
  <si>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</si>
  <si>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</si>
  <si>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</si>
  <si>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</si>
  <si>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</si>
  <si>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</si>
  <si>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</si>
  <si>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</si>
  <si>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</si>
  <si>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</si>
  <si>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</si>
  <si>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</si>
  <si>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</si>
  <si>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</si>
  <si>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</si>
  <si>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</si>
  <si>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</si>
  <si>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</si>
  <si>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</si>
  <si>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</si>
  <si>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</si>
  <si>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</si>
  <si>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</si>
  <si>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</si>
  <si>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</si>
  <si>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</si>
  <si>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</si>
  <si>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</si>
  <si>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</si>
  <si>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</si>
  <si>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</si>
  <si>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</si>
  <si>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</si>
  <si>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</si>
  <si>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</si>
  <si>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</si>
  <si>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</si>
  <si>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</si>
  <si>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</si>
  <si>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</si>
  <si>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</si>
  <si>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</si>
  <si>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</si>
  <si>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</si>
  <si>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</si>
  <si>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</si>
  <si>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</si>
  <si>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</si>
  <si>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</si>
  <si>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</si>
  <si>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</si>
  <si>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</si>
  <si>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</si>
  <si>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</si>
  <si>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</si>
  <si>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</si>
  <si>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</si>
  <si>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</si>
  <si>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</si>
  <si>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</si>
  <si>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</si>
  <si>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</si>
  <si>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</si>
  <si>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</si>
  <si>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</si>
  <si>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</si>
  <si>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</si>
  <si>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</si>
  <si>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</si>
  <si>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</si>
  <si>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</si>
  <si>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</si>
  <si>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</si>
  <si>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</si>
  <si>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</si>
  <si>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</si>
  <si>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</si>
  <si>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</si>
  <si>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</si>
  <si>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</si>
  <si>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</si>
  <si>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</si>
  <si>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</si>
  <si>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</si>
  <si>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</si>
  <si>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</si>
  <si>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</si>
  <si>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</si>
  <si>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</si>
  <si>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</si>
  <si>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</si>
  <si>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</si>
  <si>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</si>
  <si>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</si>
  <si>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</si>
  <si>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</si>
  <si>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</si>
  <si>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</si>
  <si>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</si>
  <si>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</si>
  <si>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</si>
  <si>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</si>
  <si>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</si>
  <si>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</si>
  <si>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</si>
  <si>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</si>
  <si>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</si>
  <si>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</si>
  <si>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</si>
  <si>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</si>
  <si>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</si>
  <si>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</si>
  <si>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</si>
  <si>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</si>
  <si>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</si>
  <si>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</si>
  <si>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</si>
  <si>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</si>
  <si>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</si>
  <si>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</si>
  <si>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</si>
  <si>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</si>
  <si>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</si>
  <si>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</si>
  <si>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</si>
  <si>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</si>
  <si>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</si>
  <si>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</si>
  <si>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</si>
  <si>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</si>
  <si>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</si>
  <si>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</si>
  <si>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</si>
  <si>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</si>
  <si>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</si>
  <si>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</si>
  <si>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</si>
  <si>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</si>
  <si>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</si>
  <si>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</si>
  <si>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</si>
  <si>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</si>
  <si>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</si>
  <si>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</si>
  <si>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</si>
  <si>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</si>
  <si>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</si>
  <si>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</si>
  <si>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</si>
  <si>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</si>
  <si>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</si>
  <si>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</si>
  <si>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</si>
  <si>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</si>
  <si>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</si>
  <si>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</si>
  <si>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</si>
  <si>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</si>
  <si>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</si>
  <si>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</si>
  <si>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</si>
  <si>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</si>
  <si>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</si>
  <si>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</si>
  <si>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</si>
  <si>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</si>
  <si>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</si>
  <si>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</si>
  <si>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</si>
  <si>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</si>
  <si>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</si>
  <si>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</si>
  <si>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</si>
  <si>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</si>
  <si>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</si>
  <si>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</si>
  <si>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</si>
  <si>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</si>
  <si>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</si>
  <si>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</si>
  <si>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</si>
  <si>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</si>
  <si>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</si>
  <si>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</si>
  <si>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</si>
  <si>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</si>
  <si>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</si>
  <si>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</si>
  <si>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</si>
  <si>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</si>
  <si>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</si>
  <si>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</si>
  <si>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</si>
  <si>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</si>
  <si>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</si>
  <si>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</si>
  <si>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</si>
  <si>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</si>
  <si>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</si>
  <si>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</si>
  <si>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</si>
  <si>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</si>
  <si>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</si>
  <si>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</si>
  <si>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</si>
  <si>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</si>
  <si>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</si>
  <si>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</si>
  <si>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</si>
  <si>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</si>
  <si>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</si>
  <si>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</si>
  <si>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</si>
  <si>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</si>
  <si>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</si>
  <si>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</si>
  <si>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</si>
  <si>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</si>
  <si>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</si>
  <si>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</si>
  <si>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</si>
  <si>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</si>
  <si>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</si>
  <si>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</si>
  <si>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</si>
  <si>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</si>
  <si>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</si>
  <si>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</si>
  <si>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</si>
  <si>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</si>
  <si>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</si>
  <si>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</si>
  <si>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</si>
  <si>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</si>
  <si>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</si>
  <si>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</si>
  <si>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</si>
  <si>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</si>
  <si>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</si>
  <si>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</si>
  <si>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</si>
  <si>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</si>
  <si>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</si>
  <si>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</si>
  <si>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</si>
  <si>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</si>
  <si>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</si>
  <si>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</si>
  <si>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</si>
  <si>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</si>
  <si>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</si>
  <si>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</si>
  <si>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</si>
  <si>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</si>
  <si>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</si>
  <si>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</si>
  <si>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</si>
  <si>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</si>
  <si>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</si>
  <si>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</si>
  <si>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</si>
  <si>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</si>
  <si>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</si>
  <si>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</si>
  <si>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</si>
  <si>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</si>
  <si>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</si>
  <si>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</si>
  <si>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</si>
  <si>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</si>
  <si>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</si>
  <si>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</si>
  <si>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</si>
  <si>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</si>
  <si>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</si>
  <si>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</si>
  <si>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</si>
  <si>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</si>
  <si>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</si>
  <si>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</si>
  <si>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</si>
  <si>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</si>
  <si>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</si>
  <si>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</si>
  <si>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</si>
  <si>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</si>
  <si>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</si>
  <si>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</si>
  <si>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</si>
  <si>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</si>
  <si>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</si>
  <si>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</si>
  <si>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</si>
  <si>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</si>
  <si>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</si>
  <si>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</si>
  <si>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</si>
  <si>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</si>
  <si>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</si>
  <si>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</si>
  <si>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</si>
  <si>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</si>
  <si>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</si>
  <si>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</si>
  <si>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</si>
  <si>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</si>
  <si>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</si>
  <si>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</si>
  <si>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</si>
  <si>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</si>
  <si>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</si>
  <si>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</si>
  <si>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</si>
  <si>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</si>
  <si>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</si>
  <si>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</si>
  <si>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</si>
  <si>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</si>
  <si>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</si>
  <si>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</si>
  <si>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</si>
  <si>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</si>
  <si>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</si>
  <si>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</si>
  <si>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</si>
  <si>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</si>
  <si>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</si>
  <si>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</si>
  <si>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</si>
  <si>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</si>
  <si>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</si>
  <si>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</si>
  <si>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</si>
  <si>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</si>
  <si>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</si>
  <si>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</si>
  <si>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</si>
  <si>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</si>
  <si>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</si>
  <si>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</si>
  <si>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</si>
  <si>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</si>
  <si>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</si>
  <si>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</si>
  <si>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</si>
  <si>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</si>
  <si>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</si>
  <si>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</si>
  <si>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</si>
  <si>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</si>
  <si>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</si>
  <si>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</si>
  <si>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</si>
  <si>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</si>
  <si>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</si>
  <si>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</si>
  <si>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</si>
  <si>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</si>
  <si>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</si>
  <si>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</si>
  <si>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</si>
  <si>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</si>
  <si>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</si>
  <si>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</si>
  <si>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</si>
  <si>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</si>
  <si>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</si>
  <si>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</si>
  <si>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</si>
  <si>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</si>
  <si>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</si>
  <si>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</si>
  <si>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</si>
  <si>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</si>
  <si>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</si>
  <si>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</si>
  <si>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</si>
  <si>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</si>
  <si>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</si>
  <si>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</si>
  <si>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</si>
  <si>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</si>
  <si>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</si>
  <si>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</si>
  <si>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</si>
  <si>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</si>
  <si>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</si>
  <si>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</si>
  <si>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</si>
  <si>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</si>
  <si>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</si>
  <si>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</si>
  <si>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</si>
  <si>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</si>
  <si>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</si>
  <si>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</si>
  <si>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</si>
  <si>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</si>
  <si>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</si>
  <si>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</si>
  <si>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</si>
  <si>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</si>
  <si>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</si>
  <si>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</si>
  <si>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</si>
  <si>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</si>
  <si>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</si>
  <si>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</si>
  <si>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</si>
  <si>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</si>
  <si>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</si>
  <si>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</si>
  <si>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</si>
  <si>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</si>
  <si>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</si>
  <si>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</si>
  <si>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</si>
  <si>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</si>
  <si>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</si>
  <si>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</si>
  <si>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</si>
  <si>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</si>
  <si>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</si>
  <si>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</si>
  <si>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</si>
  <si>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</si>
  <si>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</si>
  <si>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</si>
  <si>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</si>
  <si>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</si>
  <si>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</si>
  <si>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</si>
  <si>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</si>
  <si>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</si>
  <si>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</si>
  <si>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</si>
  <si>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</si>
  <si>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</si>
  <si>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</si>
  <si>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</si>
  <si>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</si>
  <si>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</si>
  <si>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</si>
  <si>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</si>
  <si>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</si>
  <si>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</si>
  <si>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</si>
  <si>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</si>
  <si>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</si>
  <si>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</si>
  <si>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</si>
  <si>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</si>
  <si>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</si>
  <si>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</si>
  <si>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</si>
  <si>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</si>
  <si>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</si>
  <si>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</si>
  <si>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</si>
  <si>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</si>
  <si>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</si>
  <si>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</si>
  <si>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</si>
  <si>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</si>
  <si>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</si>
  <si>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</si>
  <si>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</si>
  <si>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</si>
  <si>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</si>
  <si>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</si>
  <si>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</si>
  <si>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</si>
  <si>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</si>
  <si>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</si>
  <si>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</si>
  <si>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</si>
  <si>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</si>
  <si>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</si>
  <si>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</si>
  <si>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</si>
  <si>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</si>
  <si>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</si>
  <si>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</si>
  <si>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</si>
  <si>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</si>
  <si>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</si>
  <si>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</si>
  <si>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</si>
  <si>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</si>
  <si>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</si>
  <si>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</si>
  <si>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</si>
  <si>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</si>
  <si>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</si>
  <si>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</si>
  <si>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</si>
  <si>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</si>
  <si>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</si>
  <si>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</si>
  <si>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</si>
  <si>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</si>
  <si>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</si>
  <si>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</si>
  <si>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</si>
  <si>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</si>
  <si>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</si>
  <si>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</si>
  <si>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</si>
  <si>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</si>
  <si>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</si>
  <si>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</si>
  <si>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</si>
  <si>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</si>
  <si>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</si>
  <si>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</si>
  <si>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</si>
  <si>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</si>
  <si>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</si>
  <si>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</si>
  <si>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</si>
  <si>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</si>
  <si>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</si>
  <si>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</si>
  <si>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</si>
  <si>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</si>
  <si>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</si>
  <si>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</si>
  <si>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</si>
  <si>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</si>
  <si>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</si>
  <si>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</si>
  <si>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</si>
  <si>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</si>
  <si>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</si>
  <si>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</si>
  <si>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</si>
  <si>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</si>
  <si>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</si>
  <si>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</si>
  <si>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</si>
  <si>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</si>
  <si>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</si>
  <si>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</si>
  <si>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</si>
  <si>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</si>
  <si>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</si>
  <si>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</si>
  <si>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</si>
  <si>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</si>
  <si>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</si>
  <si>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</si>
  <si>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</si>
  <si>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</si>
  <si>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</si>
  <si>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</si>
  <si>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</si>
  <si>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</si>
  <si>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</si>
  <si>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</si>
  <si>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</si>
  <si>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</si>
  <si>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</si>
  <si>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</si>
  <si>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</si>
  <si>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</si>
  <si>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</si>
  <si>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</si>
  <si>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</si>
  <si>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</si>
  <si>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</si>
  <si>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</si>
  <si>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</si>
  <si>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</si>
  <si>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</si>
  <si>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</si>
  <si>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</si>
  <si>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</si>
  <si>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</si>
  <si>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</si>
  <si>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</si>
  <si>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</si>
  <si>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</si>
  <si>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</si>
  <si>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</si>
  <si>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</si>
  <si>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</si>
  <si>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</si>
  <si>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</si>
  <si>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</si>
  <si>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</si>
  <si>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</si>
  <si>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</si>
  <si>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</si>
  <si>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</si>
  <si>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</si>
  <si>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</si>
  <si>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</si>
  <si>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</si>
  <si>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</si>
  <si>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</si>
  <si>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</si>
  <si>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</si>
  <si>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</si>
  <si>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</si>
  <si>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</si>
  <si>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</si>
  <si>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</si>
  <si>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</si>
  <si>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</si>
  <si>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</si>
  <si>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</si>
  <si>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</si>
  <si>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</si>
  <si>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</si>
  <si>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</si>
  <si>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</si>
  <si>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</si>
  <si>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</si>
  <si>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</si>
  <si>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</si>
  <si>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</si>
  <si>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</si>
  <si>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</si>
  <si>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</si>
  <si>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</si>
  <si>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</si>
  <si>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</si>
  <si>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</si>
  <si>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</si>
  <si>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</si>
  <si>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</si>
  <si>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</si>
  <si>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</si>
  <si>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</si>
  <si>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</si>
  <si>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</si>
  <si>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</si>
  <si>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</si>
  <si>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</si>
  <si>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</si>
  <si>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</si>
  <si>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</si>
  <si>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</si>
  <si>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</si>
  <si>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</si>
  <si>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</si>
  <si>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</si>
  <si>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</si>
  <si>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</si>
  <si>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</si>
  <si>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</si>
  <si>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</si>
  <si>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</si>
  <si>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</si>
  <si>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</si>
  <si>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</si>
  <si>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</si>
  <si>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</si>
  <si>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</si>
  <si>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</si>
  <si>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</si>
  <si>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</si>
  <si>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</si>
  <si>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</si>
  <si>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</si>
  <si>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</si>
  <si>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</si>
  <si>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</si>
  <si>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</si>
  <si>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</si>
  <si>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</si>
  <si>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</si>
  <si>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</si>
  <si>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</si>
  <si>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</si>
  <si>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</si>
  <si>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</si>
  <si>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</si>
  <si>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</si>
  <si>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</si>
  <si>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</si>
  <si>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</si>
  <si>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</si>
  <si>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</si>
  <si>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</si>
  <si>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</si>
  <si>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</si>
  <si>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</si>
  <si>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</si>
  <si>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</si>
  <si>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</si>
  <si>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</si>
  <si>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</si>
  <si>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</si>
  <si>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</si>
  <si>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</si>
  <si>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</si>
  <si>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</si>
  <si>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</si>
  <si>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</si>
  <si>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</si>
  <si>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</si>
  <si>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</si>
  <si>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</si>
  <si>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</si>
  <si>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</si>
  <si>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</si>
  <si>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</si>
  <si>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</si>
  <si>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</si>
  <si>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</si>
  <si>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</si>
  <si>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</si>
  <si>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</si>
  <si>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</si>
  <si>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</si>
  <si>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</si>
  <si>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</si>
  <si>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</si>
  <si>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</si>
  <si>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</si>
  <si>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</si>
  <si>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</si>
  <si>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</si>
  <si>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</si>
  <si>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</si>
  <si>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</si>
  <si>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</si>
  <si>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</si>
  <si>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</si>
  <si>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</si>
  <si>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</si>
  <si>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</si>
  <si>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</si>
  <si>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</si>
  <si>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</si>
  <si>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</si>
  <si>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</si>
  <si>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</si>
  <si>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</si>
  <si>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</si>
  <si>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</si>
  <si>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</si>
  <si>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</si>
  <si>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</si>
  <si>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</si>
  <si>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</si>
  <si>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</si>
  <si>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</si>
  <si>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</si>
  <si>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</si>
  <si>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</si>
  <si>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</si>
  <si>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</si>
  <si>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</si>
  <si>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</si>
  <si>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</si>
  <si>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</si>
  <si>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</si>
  <si>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</si>
  <si>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</si>
  <si>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</si>
  <si>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</si>
  <si>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</si>
  <si>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</si>
  <si>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</si>
  <si>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</si>
  <si>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</si>
  <si>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</si>
  <si>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</si>
  <si>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</si>
  <si>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</si>
  <si>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</si>
  <si>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</si>
  <si>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</si>
  <si>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</si>
  <si>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</si>
  <si>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</si>
  <si>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</si>
  <si>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</si>
  <si>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</si>
  <si>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</si>
  <si>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</si>
  <si>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</si>
  <si>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</si>
  <si>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</si>
  <si>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</si>
  <si>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</si>
  <si>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</si>
  <si>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</si>
  <si>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</si>
  <si>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</si>
  <si>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</si>
  <si>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</si>
  <si>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</si>
  <si>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</si>
  <si>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</si>
  <si>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</si>
  <si>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</si>
  <si>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</si>
  <si>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</si>
  <si>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</si>
  <si>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</si>
  <si>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</si>
  <si>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</si>
  <si>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</si>
  <si>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</si>
  <si>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</si>
  <si>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</si>
  <si>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</si>
  <si>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</si>
  <si>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</si>
  <si>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</si>
  <si>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</si>
  <si>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</si>
  <si>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</si>
  <si>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</si>
  <si>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</si>
  <si>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</si>
  <si>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</si>
  <si>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</si>
  <si>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</si>
  <si>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</si>
  <si>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</si>
  <si>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</si>
  <si>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</si>
  <si>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</si>
  <si>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</si>
  <si>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</si>
  <si>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</si>
  <si>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</si>
  <si>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</si>
  <si>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</si>
  <si>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</si>
  <si>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</si>
  <si>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</si>
  <si>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</si>
  <si>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</si>
  <si>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</si>
  <si>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</si>
  <si>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</si>
  <si>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</si>
  <si>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</si>
  <si>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</si>
  <si>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</si>
  <si>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</si>
  <si>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</si>
  <si>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</si>
  <si>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</si>
  <si>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</si>
  <si>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</si>
  <si>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</si>
  <si>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</si>
  <si>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</si>
  <si>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</si>
  <si>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</si>
  <si>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</si>
  <si>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</si>
  <si>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</si>
  <si>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</si>
  <si>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</si>
  <si>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</si>
  <si>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</si>
  <si>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</si>
  <si>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</si>
  <si>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</si>
  <si>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</si>
  <si>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</si>
  <si>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</si>
  <si>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</si>
  <si>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</si>
  <si>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</si>
  <si>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</si>
  <si>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</si>
  <si>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</si>
  <si>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</si>
  <si>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</si>
  <si>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</si>
  <si>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</si>
  <si>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</si>
  <si>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</si>
  <si>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</si>
  <si>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</si>
  <si>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</si>
  <si>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</si>
  <si>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</si>
  <si>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</si>
  <si>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</si>
  <si>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</si>
  <si>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</si>
  <si>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</si>
  <si>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</si>
  <si>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</si>
  <si>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</si>
  <si>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</si>
  <si>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</si>
  <si>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</si>
  <si>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</si>
  <si>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</si>
  <si>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</si>
  <si>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</si>
  <si>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</si>
  <si>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</si>
  <si>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</si>
  <si>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</si>
  <si>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</si>
  <si>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</si>
  <si>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</si>
  <si>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</si>
  <si>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</si>
  <si>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</si>
  <si>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</si>
  <si>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</si>
  <si>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</si>
  <si>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</si>
  <si>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</si>
  <si>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</si>
  <si>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</si>
  <si>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</si>
  <si>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</si>
  <si>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</si>
  <si>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</si>
  <si>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</si>
  <si>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</si>
  <si>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</si>
  <si>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</si>
  <si>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</si>
  <si>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</si>
  <si>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</si>
  <si>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</si>
  <si>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</si>
  <si>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</si>
  <si>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</si>
  <si>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</si>
  <si>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</si>
  <si>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</si>
  <si>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</si>
  <si>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</si>
  <si>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</si>
  <si>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</si>
  <si>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</si>
  <si>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</si>
  <si>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</si>
  <si>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</si>
  <si>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</si>
  <si>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</si>
  <si>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</si>
  <si>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</si>
  <si>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</si>
  <si>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</si>
  <si>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</si>
  <si>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</si>
  <si>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</si>
  <si>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</si>
  <si>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</si>
  <si>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</si>
  <si>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</si>
  <si>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</si>
  <si>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</si>
  <si>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</si>
  <si>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</si>
  <si>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</si>
  <si>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</si>
  <si>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</si>
  <si>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</si>
  <si>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</si>
  <si>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</si>
  <si>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</si>
  <si>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</si>
  <si>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</si>
  <si>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Internal Updates</t>
  </si>
  <si>
    <t xml:space="preserve">Internal Revenue Service </t>
  </si>
  <si>
    <t xml:space="preserve"> ▪ SCSEM Version: 2.5</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</si>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</sst>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6"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b/>
      <i/>
      <sz val="10"/>
      <name val="Arial"/>
      <family val="2"/>
    </font>
    <font>
      <sz val="10"/>
      <color theme="0"/>
      <name val="Arial"/>
      <family val="2"/>
    </font>
    <font>
      <sz val="11"/>
      <color indexed="8"/>
      <name val="Calibri"/>
      <family val="2"/>
    </font>
    <font>
      <sz val="10"/>
      <color theme="1" tint="4.9989318521683403E-2"/>
      <name val="Arial"/>
      <family val="2"/>
    </font>
    <font>
      <sz val="8"/>
      <name val="Arial"/>
      <family val="2"/>
    </font>
    <font>
      <b/>
      <sz val="11"/>
      <color theme="1"/>
      <name val="Calibri"/>
      <family val="2"/>
      <scheme val="minor"/>
    </font>
    <font>
      <sz val="12"/>
      <color theme="1"/>
      <name val="Calibri"/>
      <family val="2"/>
      <scheme val="minor"/>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diagonal/>
    </border>
    <border>
      <left/>
      <right style="thin">
        <color indexed="64"/>
      </right>
      <top/>
      <bottom style="thin">
        <color indexed="63"/>
      </bottom>
      <diagonal/>
    </border>
    <border>
      <left style="thin">
        <color auto="1"/>
      </left>
      <right style="thin">
        <color indexed="64"/>
      </right>
      <top style="thin">
        <color indexed="63"/>
      </top>
      <bottom style="thin">
        <color auto="1"/>
      </bottom>
      <diagonal/>
    </border>
    <border>
      <left/>
      <right style="thin">
        <color indexed="64"/>
      </right>
      <top style="thin">
        <color indexed="63"/>
      </top>
      <bottom style="thin">
        <color auto="1"/>
      </bottom>
      <diagonal/>
    </border>
    <border>
      <left style="thin">
        <color indexed="64"/>
      </left>
      <right style="thin">
        <color indexed="64"/>
      </right>
      <top/>
      <bottom/>
      <diagonal/>
    </border>
    <border>
      <left/>
      <right/>
      <top style="thin">
        <color indexed="63"/>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style="thin">
        <color indexed="63"/>
      </left>
      <right/>
      <top/>
      <bottom style="thin">
        <color indexed="63"/>
      </bottom>
      <diagonal/>
    </border>
    <border>
      <left/>
      <right/>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tint="0.24994659260841701"/>
      </left>
      <right/>
      <top style="thin">
        <color theme="1" tint="0.24994659260841701"/>
      </top>
      <bottom style="thin">
        <color theme="1" tint="0.24994659260841701"/>
      </bottom>
      <diagonal/>
    </border>
  </borders>
  <cellStyleXfs count="1046">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1" fillId="0" borderId="0" applyFill="0" applyProtection="0"/>
  </cellStyleXfs>
  <cellXfs count="278">
    <xf numFmtId="0" fontId="0" fillId="0" borderId="0" xfId="0"/>
    <xf numFmtId="14" fontId="0" fillId="0" borderId="0" xfId="0" applyNumberFormat="1"/>
    <xf numFmtId="0" fontId="4" fillId="34" borderId="10" xfId="0" applyFont="1" applyFill="1" applyBorder="1"/>
    <xf numFmtId="0" fontId="4" fillId="34" borderId="11" xfId="0" applyFont="1" applyFill="1" applyBorder="1"/>
    <xf numFmtId="0" fontId="4" fillId="34" borderId="12" xfId="0" applyFont="1" applyFill="1" applyBorder="1"/>
    <xf numFmtId="0" fontId="8" fillId="0" borderId="13" xfId="0" applyFont="1" applyBorder="1" applyAlignment="1">
      <alignment vertical="top"/>
    </xf>
    <xf numFmtId="0" fontId="8" fillId="0" borderId="0" xfId="0" applyFont="1" applyAlignment="1">
      <alignment vertical="top"/>
    </xf>
    <xf numFmtId="0" fontId="4" fillId="37" borderId="10" xfId="0" applyFont="1" applyFill="1" applyBorder="1" applyAlignment="1">
      <alignment vertical="center"/>
    </xf>
    <xf numFmtId="0" fontId="4" fillId="37" borderId="11" xfId="0" applyFont="1" applyFill="1" applyBorder="1" applyAlignment="1">
      <alignment vertical="center"/>
    </xf>
    <xf numFmtId="0" fontId="4" fillId="37" borderId="12" xfId="0" applyFont="1" applyFill="1" applyBorder="1" applyAlignment="1">
      <alignment vertical="center"/>
    </xf>
    <xf numFmtId="0" fontId="10" fillId="35" borderId="0" xfId="0" applyFont="1" applyFill="1"/>
    <xf numFmtId="0" fontId="8" fillId="35" borderId="0" xfId="0" applyFont="1" applyFill="1"/>
    <xf numFmtId="0" fontId="8" fillId="36" borderId="13" xfId="0" applyFont="1" applyFill="1" applyBorder="1" applyAlignment="1">
      <alignment vertical="top"/>
    </xf>
    <xf numFmtId="0" fontId="0" fillId="36" borderId="0" xfId="0" applyFill="1" applyAlignment="1">
      <alignment vertical="top"/>
    </xf>
    <xf numFmtId="0" fontId="4" fillId="34" borderId="10" xfId="0" applyFont="1" applyFill="1" applyBorder="1" applyAlignment="1">
      <alignment vertical="center"/>
    </xf>
    <xf numFmtId="0" fontId="4" fillId="34" borderId="11" xfId="0" applyFont="1" applyFill="1" applyBorder="1" applyAlignment="1">
      <alignment vertical="center"/>
    </xf>
    <xf numFmtId="0" fontId="4" fillId="0" borderId="10" xfId="0" applyFont="1" applyBorder="1" applyAlignment="1">
      <alignment vertical="center"/>
    </xf>
    <xf numFmtId="0" fontId="0" fillId="37" borderId="10" xfId="0" applyFill="1" applyBorder="1" applyAlignment="1">
      <alignment vertical="center"/>
    </xf>
    <xf numFmtId="0" fontId="0" fillId="37" borderId="11" xfId="0" applyFill="1" applyBorder="1" applyAlignment="1">
      <alignment vertical="center"/>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11" xfId="0" applyFont="1" applyFill="1" applyBorder="1" applyAlignment="1">
      <alignment vertical="top"/>
    </xf>
    <xf numFmtId="0" fontId="4" fillId="38" borderId="12" xfId="0" applyFont="1" applyFill="1" applyBorder="1" applyAlignment="1">
      <alignment vertical="top"/>
    </xf>
    <xf numFmtId="0" fontId="4" fillId="38" borderId="13" xfId="0" applyFont="1" applyFill="1" applyBorder="1" applyAlignment="1">
      <alignment vertical="top"/>
    </xf>
    <xf numFmtId="0" fontId="4" fillId="38" borderId="0" xfId="0" applyFont="1" applyFill="1" applyAlignment="1">
      <alignment vertical="top"/>
    </xf>
    <xf numFmtId="0" fontId="8" fillId="0" borderId="13" xfId="0" applyFont="1" applyBorder="1" applyAlignment="1">
      <alignment horizontal="right" vertical="top"/>
    </xf>
    <xf numFmtId="0" fontId="4" fillId="0" borderId="13" xfId="0" applyFont="1" applyBorder="1" applyAlignment="1">
      <alignment horizontal="left" vertical="top"/>
    </xf>
    <xf numFmtId="0" fontId="6" fillId="0" borderId="0" xfId="0" applyFont="1" applyAlignment="1">
      <alignment vertical="top"/>
    </xf>
    <xf numFmtId="0" fontId="4" fillId="0" borderId="13" xfId="0" applyFont="1" applyBorder="1" applyAlignment="1">
      <alignment vertical="top"/>
    </xf>
    <xf numFmtId="0" fontId="4" fillId="0" borderId="0" xfId="0" applyFont="1" applyAlignment="1">
      <alignment vertical="top"/>
    </xf>
    <xf numFmtId="0" fontId="5" fillId="35" borderId="13" xfId="0" applyFont="1" applyFill="1" applyBorder="1"/>
    <xf numFmtId="0" fontId="23" fillId="35" borderId="13" xfId="0" applyFont="1" applyFill="1" applyBorder="1"/>
    <xf numFmtId="0" fontId="8" fillId="0" borderId="13" xfId="0" applyFont="1" applyBorder="1" applyAlignment="1">
      <alignment horizontal="left" vertical="top" indent="1"/>
    </xf>
    <xf numFmtId="0" fontId="0" fillId="37" borderId="12" xfId="0" applyFill="1" applyBorder="1" applyAlignment="1">
      <alignment vertical="center"/>
    </xf>
    <xf numFmtId="0" fontId="6" fillId="0" borderId="0" xfId="0" applyFont="1" applyAlignment="1">
      <alignment vertical="top" wrapText="1"/>
    </xf>
    <xf numFmtId="0" fontId="8" fillId="0" borderId="0" xfId="0" applyFont="1" applyAlignment="1">
      <alignment vertical="center"/>
    </xf>
    <xf numFmtId="0" fontId="0" fillId="0" borderId="15" xfId="0" applyBorder="1"/>
    <xf numFmtId="0" fontId="0" fillId="0" borderId="16" xfId="0" applyBorder="1"/>
    <xf numFmtId="0" fontId="0" fillId="0" borderId="17" xfId="0" applyBorder="1"/>
    <xf numFmtId="0" fontId="4" fillId="37" borderId="15" xfId="0" applyFont="1" applyFill="1" applyBorder="1"/>
    <xf numFmtId="0" fontId="4" fillId="37" borderId="16" xfId="0" applyFont="1" applyFill="1" applyBorder="1"/>
    <xf numFmtId="0" fontId="4" fillId="37" borderId="17" xfId="0" applyFont="1" applyFill="1" applyBorder="1"/>
    <xf numFmtId="0" fontId="8" fillId="37" borderId="18" xfId="0" applyFont="1" applyFill="1" applyBorder="1" applyAlignment="1">
      <alignment vertical="center"/>
    </xf>
    <xf numFmtId="0" fontId="9" fillId="37" borderId="8" xfId="0" applyFont="1" applyFill="1" applyBorder="1" applyAlignment="1">
      <alignment horizontal="center" vertical="center"/>
    </xf>
    <xf numFmtId="0" fontId="9" fillId="37" borderId="19" xfId="0" applyFont="1" applyFill="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4" fillId="0" borderId="0" xfId="0" applyFont="1"/>
    <xf numFmtId="0" fontId="9" fillId="41" borderId="0" xfId="0" applyFont="1" applyFill="1" applyAlignment="1">
      <alignment horizontal="center" vertical="center"/>
    </xf>
    <xf numFmtId="0" fontId="0" fillId="0" borderId="14" xfId="0" applyBorder="1" applyAlignment="1">
      <alignment horizontal="left" vertical="top" wrapText="1"/>
    </xf>
    <xf numFmtId="0" fontId="8" fillId="0" borderId="22" xfId="0" applyFont="1" applyBorder="1" applyAlignment="1">
      <alignment horizontal="left" vertical="top" indent="1"/>
    </xf>
    <xf numFmtId="0" fontId="8" fillId="0" borderId="0" xfId="0" applyFont="1"/>
    <xf numFmtId="0" fontId="8" fillId="41" borderId="10" xfId="0" applyFont="1" applyFill="1" applyBorder="1" applyAlignment="1">
      <alignment vertical="top"/>
    </xf>
    <xf numFmtId="0" fontId="8" fillId="41" borderId="11" xfId="0" applyFont="1" applyFill="1" applyBorder="1" applyAlignment="1">
      <alignment vertical="top"/>
    </xf>
    <xf numFmtId="0" fontId="8" fillId="41" borderId="12" xfId="0" applyFont="1" applyFill="1" applyBorder="1" applyAlignment="1">
      <alignment vertical="top"/>
    </xf>
    <xf numFmtId="0" fontId="8" fillId="41" borderId="13" xfId="0" applyFont="1" applyFill="1" applyBorder="1" applyAlignment="1">
      <alignment vertical="top"/>
    </xf>
    <xf numFmtId="0" fontId="8" fillId="41" borderId="0" xfId="0" applyFont="1" applyFill="1" applyAlignment="1">
      <alignment vertical="top"/>
    </xf>
    <xf numFmtId="0" fontId="4" fillId="38" borderId="22" xfId="0" applyFont="1" applyFill="1" applyBorder="1" applyAlignment="1">
      <alignment vertical="top"/>
    </xf>
    <xf numFmtId="0" fontId="4" fillId="38" borderId="23" xfId="0" applyFont="1" applyFill="1" applyBorder="1" applyAlignment="1">
      <alignment vertical="top"/>
    </xf>
    <xf numFmtId="0" fontId="8" fillId="35" borderId="27" xfId="0" applyFont="1" applyFill="1" applyBorder="1"/>
    <xf numFmtId="0" fontId="8" fillId="35" borderId="28" xfId="0" applyFont="1" applyFill="1" applyBorder="1"/>
    <xf numFmtId="0" fontId="4" fillId="36" borderId="27" xfId="0" applyFont="1" applyFill="1" applyBorder="1" applyAlignment="1">
      <alignment vertical="center"/>
    </xf>
    <xf numFmtId="0" fontId="0" fillId="36" borderId="28" xfId="0" applyFill="1" applyBorder="1" applyAlignment="1">
      <alignment vertical="top"/>
    </xf>
    <xf numFmtId="0" fontId="2" fillId="41" borderId="0" xfId="0" applyFont="1" applyFill="1"/>
    <xf numFmtId="0" fontId="0" fillId="0" borderId="22" xfId="0" applyBorder="1"/>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0" fillId="41" borderId="0" xfId="0" applyFill="1"/>
    <xf numFmtId="0" fontId="30" fillId="41" borderId="0" xfId="0" applyFont="1" applyFill="1"/>
    <xf numFmtId="0" fontId="24" fillId="41" borderId="0" xfId="0" applyFont="1" applyFill="1"/>
    <xf numFmtId="0" fontId="4" fillId="34" borderId="14" xfId="0" applyFont="1" applyFill="1" applyBorder="1"/>
    <xf numFmtId="0" fontId="4" fillId="37" borderId="14" xfId="0" applyFont="1" applyFill="1" applyBorder="1" applyAlignment="1">
      <alignment horizontal="left" vertical="center" wrapText="1"/>
    </xf>
    <xf numFmtId="0" fontId="8" fillId="0" borderId="33" xfId="0" applyFont="1" applyBorder="1" applyAlignment="1">
      <alignment horizontal="left" vertical="top" wrapText="1"/>
    </xf>
    <xf numFmtId="0" fontId="23" fillId="0" borderId="33" xfId="695" applyFont="1" applyBorder="1" applyAlignment="1">
      <alignment horizontal="left" vertical="top" wrapText="1"/>
    </xf>
    <xf numFmtId="0" fontId="8" fillId="0" borderId="33" xfId="0" applyFont="1" applyBorder="1" applyAlignment="1" applyProtection="1">
      <alignment horizontal="left" vertical="top" wrapText="1"/>
      <protection locked="0"/>
    </xf>
    <xf numFmtId="0" fontId="4" fillId="34" borderId="0" xfId="0" applyFont="1" applyFill="1" applyAlignment="1" applyProtection="1">
      <alignment horizontal="left" vertical="top" wrapText="1"/>
      <protection locked="0"/>
    </xf>
    <xf numFmtId="0" fontId="4" fillId="34" borderId="32" xfId="0" applyFont="1" applyFill="1" applyBorder="1" applyAlignment="1" applyProtection="1">
      <alignment horizontal="left" vertical="top" wrapText="1"/>
      <protection locked="0"/>
    </xf>
    <xf numFmtId="0" fontId="4" fillId="34" borderId="30" xfId="0" applyFont="1" applyFill="1" applyBorder="1" applyAlignment="1" applyProtection="1">
      <alignment horizontal="left" vertical="top" wrapText="1"/>
      <protection locked="0"/>
    </xf>
    <xf numFmtId="0" fontId="0" fillId="0" borderId="0" xfId="0" applyAlignment="1">
      <alignment horizontal="left" vertical="top" wrapText="1"/>
    </xf>
    <xf numFmtId="0" fontId="23" fillId="39" borderId="31" xfId="0" applyFont="1" applyFill="1" applyBorder="1" applyAlignment="1">
      <alignment horizontal="left" vertical="top" wrapText="1"/>
    </xf>
    <xf numFmtId="0" fontId="4" fillId="0" borderId="33" xfId="0" applyFont="1" applyBorder="1" applyAlignment="1">
      <alignment horizontal="left" vertical="top" wrapText="1"/>
    </xf>
    <xf numFmtId="0" fontId="0" fillId="0" borderId="17" xfId="0" applyBorder="1" applyAlignment="1">
      <alignment horizontal="left" vertical="top" wrapText="1"/>
    </xf>
    <xf numFmtId="0" fontId="0" fillId="0" borderId="33" xfId="0" applyBorder="1" applyAlignment="1">
      <alignment horizontal="left" vertical="top" wrapText="1"/>
    </xf>
    <xf numFmtId="0" fontId="8" fillId="0" borderId="14"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165" fontId="0" fillId="0" borderId="8" xfId="0" applyNumberFormat="1" applyBorder="1" applyAlignment="1">
      <alignment horizontal="left" vertical="top" wrapText="1"/>
    </xf>
    <xf numFmtId="14" fontId="0" fillId="0" borderId="10" xfId="0" applyNumberFormat="1" applyBorder="1" applyAlignment="1">
      <alignment horizontal="left" vertical="top" wrapText="1"/>
    </xf>
    <xf numFmtId="0" fontId="8" fillId="0" borderId="8" xfId="0" applyFont="1" applyBorder="1" applyAlignment="1">
      <alignment horizontal="left" vertical="top" wrapText="1"/>
    </xf>
    <xf numFmtId="0" fontId="8" fillId="41" borderId="0" xfId="512" applyFill="1"/>
    <xf numFmtId="0" fontId="8" fillId="0" borderId="0" xfId="512"/>
    <xf numFmtId="14" fontId="8" fillId="0" borderId="29" xfId="0" applyNumberFormat="1" applyFont="1" applyBorder="1" applyAlignment="1" applyProtection="1">
      <alignment horizontal="left" vertical="top" wrapText="1"/>
      <protection locked="0"/>
    </xf>
    <xf numFmtId="14" fontId="0" fillId="0" borderId="14" xfId="0" applyNumberFormat="1" applyBorder="1" applyAlignment="1">
      <alignment horizontal="left" vertical="top" wrapText="1"/>
    </xf>
    <xf numFmtId="165" fontId="0" fillId="0" borderId="14" xfId="0" applyNumberFormat="1" applyBorder="1" applyAlignment="1">
      <alignment horizontal="left" vertical="top" wrapText="1"/>
    </xf>
    <xf numFmtId="0" fontId="0" fillId="0" borderId="14" xfId="0" applyBorder="1" applyAlignment="1">
      <alignment wrapText="1"/>
    </xf>
    <xf numFmtId="0" fontId="4" fillId="39" borderId="35" xfId="0" applyFont="1" applyFill="1" applyBorder="1" applyAlignment="1">
      <alignment horizontal="left" vertical="top" wrapText="1"/>
    </xf>
    <xf numFmtId="0" fontId="8" fillId="0" borderId="14" xfId="0" applyFont="1" applyBorder="1" applyAlignment="1">
      <alignment wrapText="1"/>
    </xf>
    <xf numFmtId="0" fontId="23" fillId="0" borderId="34" xfId="695" applyFont="1" applyBorder="1" applyAlignment="1">
      <alignment horizontal="left" vertical="top" wrapText="1"/>
    </xf>
    <xf numFmtId="0" fontId="8" fillId="0" borderId="34" xfId="0" applyFont="1" applyBorder="1" applyAlignment="1">
      <alignment horizontal="left" vertical="top" wrapText="1"/>
    </xf>
    <xf numFmtId="0" fontId="7" fillId="0" borderId="34" xfId="0" applyFont="1" applyBorder="1" applyAlignment="1">
      <alignment horizontal="left" vertical="top" wrapText="1"/>
    </xf>
    <xf numFmtId="0" fontId="0" fillId="0" borderId="34" xfId="0" applyBorder="1" applyAlignment="1">
      <alignment horizontal="left" vertical="top" wrapText="1"/>
    </xf>
    <xf numFmtId="0" fontId="8" fillId="0" borderId="34" xfId="650" applyFont="1" applyBorder="1" applyAlignment="1">
      <alignment horizontal="left" vertical="top" wrapText="1"/>
    </xf>
    <xf numFmtId="0" fontId="8" fillId="0" borderId="34" xfId="0" applyFont="1" applyBorder="1" applyAlignment="1">
      <alignment vertical="top" wrapText="1"/>
    </xf>
    <xf numFmtId="0" fontId="23" fillId="39" borderId="31" xfId="0" applyFont="1" applyFill="1" applyBorder="1" applyAlignment="1">
      <alignment vertical="top" wrapText="1"/>
    </xf>
    <xf numFmtId="0" fontId="32" fillId="0" borderId="34" xfId="0" applyFont="1" applyBorder="1" applyAlignment="1">
      <alignment horizontal="left" vertical="top" wrapText="1"/>
    </xf>
    <xf numFmtId="0" fontId="32" fillId="0" borderId="0" xfId="0" applyFont="1" applyAlignment="1">
      <alignment horizontal="left" vertical="top" wrapText="1"/>
    </xf>
    <xf numFmtId="0" fontId="5" fillId="35" borderId="36" xfId="0" applyFont="1" applyFill="1" applyBorder="1"/>
    <xf numFmtId="0" fontId="8" fillId="35" borderId="32" xfId="0" applyFont="1" applyFill="1" applyBorder="1"/>
    <xf numFmtId="0" fontId="0" fillId="35" borderId="37" xfId="0" applyFill="1" applyBorder="1"/>
    <xf numFmtId="0" fontId="8" fillId="35" borderId="38" xfId="0" applyFont="1" applyFill="1" applyBorder="1"/>
    <xf numFmtId="0" fontId="4" fillId="36" borderId="36" xfId="0" applyFont="1" applyFill="1" applyBorder="1" applyAlignment="1">
      <alignment vertical="center"/>
    </xf>
    <xf numFmtId="0" fontId="4" fillId="36" borderId="32" xfId="0" applyFont="1" applyFill="1" applyBorder="1" applyAlignment="1">
      <alignment vertical="center"/>
    </xf>
    <xf numFmtId="0" fontId="0" fillId="36" borderId="37" xfId="0" applyFill="1" applyBorder="1" applyAlignment="1">
      <alignment vertical="top"/>
    </xf>
    <xf numFmtId="0" fontId="0" fillId="36" borderId="38" xfId="0" applyFill="1" applyBorder="1" applyAlignment="1">
      <alignment vertical="top"/>
    </xf>
    <xf numFmtId="0" fontId="4" fillId="41" borderId="10" xfId="0" applyFont="1" applyFill="1" applyBorder="1" applyAlignment="1">
      <alignment horizontal="left" vertical="center"/>
    </xf>
    <xf numFmtId="0" fontId="4" fillId="41" borderId="12" xfId="0" applyFont="1" applyFill="1" applyBorder="1" applyAlignment="1">
      <alignment vertical="center"/>
    </xf>
    <xf numFmtId="0" fontId="8" fillId="0" borderId="19" xfId="0" applyFont="1" applyBorder="1" applyAlignment="1" applyProtection="1">
      <alignment horizontal="left" vertical="top" wrapText="1"/>
      <protection locked="0"/>
    </xf>
    <xf numFmtId="14" fontId="8" fillId="0" borderId="19" xfId="0" quotePrefix="1" applyNumberFormat="1" applyFont="1" applyBorder="1" applyAlignment="1" applyProtection="1">
      <alignment horizontal="left" vertical="top" wrapText="1"/>
      <protection locked="0"/>
    </xf>
    <xf numFmtId="166" fontId="8" fillId="0" borderId="19" xfId="0" applyNumberFormat="1" applyFont="1" applyBorder="1" applyAlignment="1" applyProtection="1">
      <alignment horizontal="left" vertical="top" wrapText="1"/>
      <protection locked="0"/>
    </xf>
    <xf numFmtId="0" fontId="4" fillId="0" borderId="10" xfId="0" applyFont="1" applyBorder="1" applyAlignment="1">
      <alignment horizontal="left" vertical="center"/>
    </xf>
    <xf numFmtId="0" fontId="4" fillId="34" borderId="39" xfId="0" applyFont="1" applyFill="1" applyBorder="1" applyAlignment="1">
      <alignment vertical="center"/>
    </xf>
    <xf numFmtId="0" fontId="0" fillId="37" borderId="39" xfId="0" applyFill="1" applyBorder="1" applyAlignment="1">
      <alignment vertical="center"/>
    </xf>
    <xf numFmtId="0" fontId="23" fillId="0" borderId="39" xfId="0" applyFont="1" applyBorder="1" applyAlignment="1">
      <alignment vertical="center" wrapText="1"/>
    </xf>
    <xf numFmtId="164" fontId="23" fillId="0" borderId="39" xfId="0" applyNumberFormat="1" applyFont="1" applyBorder="1" applyAlignment="1">
      <alignment vertical="center" wrapText="1"/>
    </xf>
    <xf numFmtId="0" fontId="4" fillId="0" borderId="36" xfId="0" applyFont="1" applyBorder="1" applyAlignment="1">
      <alignment horizontal="left" vertical="center" indent="1"/>
    </xf>
    <xf numFmtId="0" fontId="4" fillId="0" borderId="32" xfId="0" applyFont="1" applyBorder="1" applyAlignment="1">
      <alignment vertical="center"/>
    </xf>
    <xf numFmtId="0" fontId="4" fillId="0" borderId="40" xfId="0" applyFont="1" applyBorder="1" applyAlignment="1">
      <alignment vertical="center"/>
    </xf>
    <xf numFmtId="0" fontId="8" fillId="0" borderId="41" xfId="0" applyFont="1" applyBorder="1" applyAlignment="1">
      <alignment vertical="top"/>
    </xf>
    <xf numFmtId="0" fontId="8" fillId="0" borderId="37" xfId="0" applyFont="1" applyBorder="1" applyAlignment="1">
      <alignment horizontal="left" vertical="top" indent="1"/>
    </xf>
    <xf numFmtId="0" fontId="8" fillId="0" borderId="38" xfId="0" applyFont="1" applyBorder="1" applyAlignment="1">
      <alignment vertical="top"/>
    </xf>
    <xf numFmtId="0" fontId="8" fillId="0" borderId="42" xfId="0" applyFont="1" applyBorder="1" applyAlignment="1">
      <alignment vertical="top"/>
    </xf>
    <xf numFmtId="0" fontId="4" fillId="41" borderId="22" xfId="0" applyFont="1" applyFill="1" applyBorder="1"/>
    <xf numFmtId="0" fontId="0" fillId="0" borderId="43" xfId="0" applyBorder="1"/>
    <xf numFmtId="0" fontId="6" fillId="41" borderId="22" xfId="0" applyFont="1" applyFill="1" applyBorder="1"/>
    <xf numFmtId="0" fontId="4" fillId="36" borderId="44" xfId="0" applyFont="1" applyFill="1" applyBorder="1"/>
    <xf numFmtId="0" fontId="0" fillId="39" borderId="45" xfId="0" applyFill="1" applyBorder="1"/>
    <xf numFmtId="0" fontId="4" fillId="36" borderId="45" xfId="0" applyFont="1" applyFill="1" applyBorder="1"/>
    <xf numFmtId="0" fontId="0" fillId="39" borderId="46" xfId="0" applyFill="1" applyBorder="1"/>
    <xf numFmtId="0" fontId="4" fillId="36" borderId="47" xfId="0" applyFont="1" applyFill="1" applyBorder="1"/>
    <xf numFmtId="0" fontId="4" fillId="36" borderId="48" xfId="0" applyFont="1" applyFill="1" applyBorder="1"/>
    <xf numFmtId="0" fontId="4" fillId="36" borderId="49" xfId="0" applyFont="1" applyFill="1" applyBorder="1"/>
    <xf numFmtId="0" fontId="0" fillId="41" borderId="22" xfId="0" applyFill="1" applyBorder="1"/>
    <xf numFmtId="0" fontId="9" fillId="37" borderId="50" xfId="0" applyFont="1" applyFill="1" applyBorder="1" applyAlignment="1">
      <alignment horizontal="center" vertical="center" wrapText="1"/>
    </xf>
    <xf numFmtId="0" fontId="9" fillId="37" borderId="51" xfId="0" applyFont="1" applyFill="1" applyBorder="1" applyAlignment="1">
      <alignment horizontal="center" vertical="center" wrapText="1"/>
    </xf>
    <xf numFmtId="0" fontId="9" fillId="37" borderId="52" xfId="0" applyFont="1" applyFill="1" applyBorder="1" applyAlignment="1">
      <alignment horizontal="center" vertical="center" wrapText="1"/>
    </xf>
    <xf numFmtId="0" fontId="6" fillId="41" borderId="22" xfId="0" applyFont="1" applyFill="1" applyBorder="1" applyAlignment="1">
      <alignment vertical="top"/>
    </xf>
    <xf numFmtId="0" fontId="29" fillId="0" borderId="34" xfId="0" applyFont="1" applyBorder="1" applyAlignment="1">
      <alignment horizontal="center" vertical="center"/>
    </xf>
    <xf numFmtId="0" fontId="29" fillId="0" borderId="34" xfId="0" applyFont="1" applyBorder="1" applyAlignment="1">
      <alignment horizontal="center" vertical="center" wrapText="1"/>
    </xf>
    <xf numFmtId="0" fontId="29" fillId="0" borderId="34" xfId="0" applyFont="1" applyBorder="1" applyAlignment="1">
      <alignment horizontal="center"/>
    </xf>
    <xf numFmtId="9" fontId="29" fillId="0" borderId="34" xfId="0" applyNumberFormat="1" applyFont="1" applyBorder="1" applyAlignment="1">
      <alignment horizontal="center" vertical="center"/>
    </xf>
    <xf numFmtId="0" fontId="4" fillId="0" borderId="53" xfId="0" applyFont="1" applyBorder="1" applyAlignment="1">
      <alignment vertical="center"/>
    </xf>
    <xf numFmtId="0" fontId="4" fillId="0" borderId="54" xfId="0" applyFont="1" applyBorder="1" applyAlignment="1">
      <alignment vertical="center"/>
    </xf>
    <xf numFmtId="0" fontId="4" fillId="36" borderId="46" xfId="0" applyFont="1" applyFill="1" applyBorder="1"/>
    <xf numFmtId="0" fontId="9" fillId="37" borderId="55" xfId="0" applyFont="1" applyFill="1" applyBorder="1" applyAlignment="1">
      <alignment horizontal="center" vertical="center"/>
    </xf>
    <xf numFmtId="0" fontId="8" fillId="0" borderId="34" xfId="0" applyFont="1" applyBorder="1" applyAlignment="1">
      <alignment horizontal="center" vertical="center"/>
    </xf>
    <xf numFmtId="0" fontId="6" fillId="0" borderId="34" xfId="0" applyFont="1" applyBorder="1" applyAlignment="1">
      <alignment horizontal="center" vertical="top" wrapText="1"/>
    </xf>
    <xf numFmtId="0" fontId="6" fillId="0" borderId="34" xfId="0" applyFont="1" applyBorder="1" applyAlignment="1">
      <alignment horizontal="center" vertical="center"/>
    </xf>
    <xf numFmtId="0" fontId="8" fillId="0" borderId="34" xfId="0" applyFont="1" applyBorder="1" applyAlignment="1">
      <alignment horizontal="center" vertical="top" wrapText="1"/>
    </xf>
    <xf numFmtId="0" fontId="8" fillId="41" borderId="44" xfId="0" applyFont="1" applyFill="1" applyBorder="1"/>
    <xf numFmtId="0" fontId="0" fillId="0" borderId="45" xfId="0" applyBorder="1"/>
    <xf numFmtId="2" fontId="4" fillId="0" borderId="46" xfId="0" applyNumberFormat="1" applyFont="1" applyBorder="1" applyAlignment="1">
      <alignment horizontal="center"/>
    </xf>
    <xf numFmtId="0" fontId="0" fillId="0" borderId="56" xfId="0" applyBorder="1"/>
    <xf numFmtId="0" fontId="0" fillId="0" borderId="57" xfId="0" applyBorder="1"/>
    <xf numFmtId="0" fontId="6" fillId="0" borderId="57" xfId="0" applyFont="1" applyBorder="1" applyAlignment="1">
      <alignment vertical="top" wrapText="1"/>
    </xf>
    <xf numFmtId="0" fontId="0" fillId="0" borderId="58" xfId="0" applyBorder="1"/>
    <xf numFmtId="0" fontId="8" fillId="0" borderId="36" xfId="0" applyFont="1" applyBorder="1" applyAlignment="1">
      <alignment vertical="top"/>
    </xf>
    <xf numFmtId="0" fontId="25" fillId="0" borderId="32" xfId="0" applyFont="1" applyBorder="1" applyAlignment="1">
      <alignment vertical="top"/>
    </xf>
    <xf numFmtId="0" fontId="25" fillId="0" borderId="40" xfId="0" applyFont="1" applyBorder="1" applyAlignment="1">
      <alignment vertical="top"/>
    </xf>
    <xf numFmtId="0" fontId="25" fillId="0" borderId="41" xfId="0" applyFont="1" applyBorder="1" applyAlignment="1">
      <alignment vertical="top"/>
    </xf>
    <xf numFmtId="0" fontId="4" fillId="38" borderId="36" xfId="0" applyFont="1" applyFill="1" applyBorder="1" applyAlignment="1">
      <alignment vertical="top"/>
    </xf>
    <xf numFmtId="0" fontId="4" fillId="38" borderId="32" xfId="0" applyFont="1" applyFill="1" applyBorder="1" applyAlignment="1">
      <alignment vertical="top"/>
    </xf>
    <xf numFmtId="0" fontId="4" fillId="38" borderId="40" xfId="0" applyFont="1" applyFill="1" applyBorder="1" applyAlignment="1">
      <alignment vertical="top"/>
    </xf>
    <xf numFmtId="0" fontId="8" fillId="41" borderId="36" xfId="0" applyFont="1" applyFill="1" applyBorder="1" applyAlignment="1">
      <alignment vertical="top"/>
    </xf>
    <xf numFmtId="0" fontId="8" fillId="41" borderId="32" xfId="0" applyFont="1" applyFill="1" applyBorder="1" applyAlignment="1">
      <alignment vertical="top"/>
    </xf>
    <xf numFmtId="0" fontId="8" fillId="41" borderId="40" xfId="0" applyFont="1" applyFill="1" applyBorder="1" applyAlignment="1">
      <alignment vertical="top"/>
    </xf>
    <xf numFmtId="0" fontId="4" fillId="38" borderId="37" xfId="0" applyFont="1" applyFill="1" applyBorder="1" applyAlignment="1">
      <alignment vertical="top"/>
    </xf>
    <xf numFmtId="0" fontId="4" fillId="38" borderId="38" xfId="0" applyFont="1" applyFill="1" applyBorder="1" applyAlignment="1">
      <alignment vertical="top"/>
    </xf>
    <xf numFmtId="0" fontId="4" fillId="38" borderId="42" xfId="0" applyFont="1" applyFill="1" applyBorder="1" applyAlignment="1">
      <alignment vertical="top"/>
    </xf>
    <xf numFmtId="0" fontId="8" fillId="41" borderId="37" xfId="0" applyFont="1" applyFill="1" applyBorder="1" applyAlignment="1">
      <alignment vertical="top"/>
    </xf>
    <xf numFmtId="0" fontId="8" fillId="41" borderId="38" xfId="0" applyFont="1" applyFill="1" applyBorder="1" applyAlignment="1">
      <alignment vertical="top"/>
    </xf>
    <xf numFmtId="0" fontId="8" fillId="41" borderId="42" xfId="0" applyFont="1" applyFill="1" applyBorder="1" applyAlignment="1">
      <alignment vertical="top"/>
    </xf>
    <xf numFmtId="0" fontId="4" fillId="38" borderId="41" xfId="0" applyFont="1" applyFill="1" applyBorder="1" applyAlignment="1">
      <alignment vertical="top"/>
    </xf>
    <xf numFmtId="0" fontId="4" fillId="38" borderId="59" xfId="0" applyFont="1" applyFill="1" applyBorder="1" applyAlignment="1">
      <alignment vertical="top"/>
    </xf>
    <xf numFmtId="0" fontId="4" fillId="38" borderId="60" xfId="0" applyFont="1" applyFill="1" applyBorder="1" applyAlignment="1">
      <alignment vertical="top"/>
    </xf>
    <xf numFmtId="0" fontId="4" fillId="38" borderId="61" xfId="0" applyFont="1" applyFill="1" applyBorder="1" applyAlignment="1">
      <alignment vertical="top"/>
    </xf>
    <xf numFmtId="0" fontId="8" fillId="41" borderId="62" xfId="0" applyFont="1" applyFill="1" applyBorder="1" applyAlignment="1">
      <alignment horizontal="left" vertical="top"/>
    </xf>
    <xf numFmtId="0" fontId="8" fillId="41" borderId="60" xfId="0" applyFont="1" applyFill="1" applyBorder="1" applyAlignment="1">
      <alignment horizontal="left" vertical="top"/>
    </xf>
    <xf numFmtId="0" fontId="8" fillId="41" borderId="63" xfId="0" applyFont="1" applyFill="1" applyBorder="1" applyAlignment="1">
      <alignment horizontal="left" vertical="top"/>
    </xf>
    <xf numFmtId="0" fontId="8" fillId="41" borderId="41" xfId="0" applyFont="1" applyFill="1" applyBorder="1" applyAlignment="1">
      <alignment vertical="top"/>
    </xf>
    <xf numFmtId="0" fontId="27" fillId="38" borderId="64" xfId="0" applyFont="1" applyFill="1" applyBorder="1" applyAlignment="1">
      <alignment vertical="top"/>
    </xf>
    <xf numFmtId="0" fontId="4" fillId="38" borderId="65" xfId="0" applyFont="1" applyFill="1" applyBorder="1" applyAlignment="1">
      <alignment vertical="top"/>
    </xf>
    <xf numFmtId="0" fontId="4" fillId="38" borderId="66" xfId="0" applyFont="1" applyFill="1" applyBorder="1" applyAlignment="1">
      <alignment vertical="top"/>
    </xf>
    <xf numFmtId="0" fontId="27" fillId="38" borderId="59" xfId="0" applyFont="1" applyFill="1" applyBorder="1" applyAlignment="1">
      <alignment vertical="top"/>
    </xf>
    <xf numFmtId="0" fontId="4" fillId="38" borderId="63" xfId="0" applyFont="1" applyFill="1" applyBorder="1" applyAlignment="1">
      <alignment vertical="top"/>
    </xf>
    <xf numFmtId="0" fontId="4" fillId="0" borderId="36" xfId="0" applyFont="1" applyBorder="1" applyAlignment="1">
      <alignment vertical="top"/>
    </xf>
    <xf numFmtId="0" fontId="4" fillId="0" borderId="32" xfId="0" applyFont="1" applyBorder="1" applyAlignment="1">
      <alignment vertical="top"/>
    </xf>
    <xf numFmtId="0" fontId="4" fillId="0" borderId="40" xfId="0" applyFont="1" applyBorder="1" applyAlignment="1">
      <alignment vertical="top"/>
    </xf>
    <xf numFmtId="0" fontId="6" fillId="0" borderId="41" xfId="0" applyFont="1" applyBorder="1" applyAlignment="1">
      <alignment vertical="top"/>
    </xf>
    <xf numFmtId="0" fontId="4" fillId="0" borderId="41" xfId="0" applyFont="1" applyBorder="1" applyAlignment="1">
      <alignment vertical="top"/>
    </xf>
    <xf numFmtId="0" fontId="8" fillId="0" borderId="37" xfId="0" applyFont="1" applyBorder="1" applyAlignment="1">
      <alignment horizontal="right" vertical="top"/>
    </xf>
    <xf numFmtId="0" fontId="4" fillId="34" borderId="10" xfId="0" applyFont="1" applyFill="1" applyBorder="1" applyAlignment="1">
      <alignment horizontal="left" vertical="top" wrapText="1"/>
    </xf>
    <xf numFmtId="0" fontId="4" fillId="34" borderId="11" xfId="0" applyFont="1" applyFill="1" applyBorder="1" applyAlignment="1">
      <alignment horizontal="left" vertical="top" wrapText="1"/>
    </xf>
    <xf numFmtId="0" fontId="4" fillId="34" borderId="11" xfId="0" applyFont="1" applyFill="1" applyBorder="1" applyAlignment="1" applyProtection="1">
      <alignment horizontal="left" vertical="top" wrapText="1"/>
      <protection locked="0"/>
    </xf>
    <xf numFmtId="0" fontId="4" fillId="40" borderId="34" xfId="0" applyFont="1" applyFill="1" applyBorder="1" applyAlignment="1">
      <alignment horizontal="left" vertical="top" wrapText="1"/>
    </xf>
    <xf numFmtId="0" fontId="4" fillId="42" borderId="34" xfId="0" applyFont="1" applyFill="1" applyBorder="1" applyAlignment="1">
      <alignment horizontal="left" vertical="top" wrapText="1"/>
    </xf>
    <xf numFmtId="0" fontId="4" fillId="37" borderId="34" xfId="0" applyFont="1" applyFill="1" applyBorder="1" applyAlignment="1" applyProtection="1">
      <alignment horizontal="left" vertical="top" wrapText="1"/>
      <protection locked="0"/>
    </xf>
    <xf numFmtId="0" fontId="4" fillId="42" borderId="34" xfId="740" applyFont="1" applyFill="1" applyBorder="1" applyAlignment="1">
      <alignment horizontal="left" vertical="top" wrapText="1"/>
    </xf>
    <xf numFmtId="0" fontId="8" fillId="0" borderId="34" xfId="695" applyFont="1" applyBorder="1" applyAlignment="1" applyProtection="1">
      <alignment horizontal="left" vertical="top" wrapText="1"/>
      <protection locked="0"/>
    </xf>
    <xf numFmtId="0" fontId="4" fillId="0" borderId="34" xfId="0" applyFont="1" applyBorder="1" applyAlignment="1">
      <alignment horizontal="left" vertical="top" wrapText="1"/>
    </xf>
    <xf numFmtId="0" fontId="8" fillId="0" borderId="34" xfId="0" applyFont="1" applyBorder="1" applyAlignment="1" applyProtection="1">
      <alignment horizontal="left" vertical="top" wrapText="1"/>
      <protection locked="0"/>
    </xf>
    <xf numFmtId="0" fontId="0" fillId="0" borderId="46" xfId="0" applyBorder="1" applyAlignment="1">
      <alignment horizontal="left" vertical="top" wrapText="1"/>
    </xf>
    <xf numFmtId="0" fontId="8" fillId="0" borderId="34" xfId="508" applyBorder="1" applyAlignment="1">
      <alignment horizontal="left" vertical="top" wrapText="1"/>
    </xf>
    <xf numFmtId="0" fontId="8" fillId="0" borderId="32" xfId="0" applyFont="1" applyBorder="1" applyAlignment="1">
      <alignment vertical="top"/>
    </xf>
    <xf numFmtId="0" fontId="8" fillId="0" borderId="40" xfId="0" applyFont="1" applyBorder="1" applyAlignment="1">
      <alignment vertical="top"/>
    </xf>
    <xf numFmtId="0" fontId="8" fillId="0" borderId="37" xfId="0" applyFont="1" applyBorder="1" applyAlignment="1">
      <alignment vertical="top"/>
    </xf>
    <xf numFmtId="0" fontId="4" fillId="37" borderId="36" xfId="0" applyFont="1" applyFill="1" applyBorder="1" applyAlignment="1">
      <alignment vertical="center"/>
    </xf>
    <xf numFmtId="0" fontId="4" fillId="37" borderId="32" xfId="0" applyFont="1" applyFill="1" applyBorder="1" applyAlignment="1">
      <alignment vertical="center"/>
    </xf>
    <xf numFmtId="0" fontId="4" fillId="37" borderId="40" xfId="0" applyFont="1" applyFill="1" applyBorder="1" applyAlignment="1">
      <alignment vertical="center"/>
    </xf>
    <xf numFmtId="0" fontId="8" fillId="37" borderId="37" xfId="0" applyFont="1" applyFill="1" applyBorder="1" applyAlignment="1">
      <alignment vertical="center"/>
    </xf>
    <xf numFmtId="0" fontId="8" fillId="37" borderId="38" xfId="0" applyFont="1" applyFill="1" applyBorder="1" applyAlignment="1">
      <alignment vertical="center"/>
    </xf>
    <xf numFmtId="0" fontId="8" fillId="37" borderId="42" xfId="0" applyFont="1" applyFill="1" applyBorder="1" applyAlignment="1">
      <alignment vertical="center"/>
    </xf>
    <xf numFmtId="0" fontId="7" fillId="0" borderId="14" xfId="0" applyFont="1" applyBorder="1" applyAlignment="1">
      <alignment horizontal="left" vertical="top" wrapText="1"/>
    </xf>
    <xf numFmtId="0" fontId="8" fillId="41" borderId="14" xfId="0" applyFont="1" applyFill="1" applyBorder="1" applyAlignment="1">
      <alignment vertical="top" wrapText="1"/>
    </xf>
    <xf numFmtId="0" fontId="32" fillId="0" borderId="14" xfId="695" applyFont="1" applyBorder="1" applyAlignment="1">
      <alignment horizontal="left" vertical="top" wrapText="1"/>
    </xf>
    <xf numFmtId="0" fontId="32" fillId="0" borderId="14" xfId="0" applyFont="1" applyBorder="1" applyAlignment="1">
      <alignment horizontal="left" vertical="top" wrapText="1"/>
    </xf>
    <xf numFmtId="0" fontId="8" fillId="0" borderId="67" xfId="650" applyFont="1" applyBorder="1" applyAlignment="1">
      <alignment vertical="top" wrapText="1"/>
    </xf>
    <xf numFmtId="0" fontId="8" fillId="0" borderId="14" xfId="695" applyFont="1" applyBorder="1" applyAlignment="1">
      <alignment horizontal="left" vertical="top" wrapText="1"/>
    </xf>
    <xf numFmtId="0" fontId="7" fillId="0" borderId="0" xfId="695" applyFont="1" applyAlignment="1">
      <alignment wrapText="1"/>
    </xf>
    <xf numFmtId="0" fontId="32" fillId="0" borderId="34" xfId="695" applyFont="1" applyBorder="1" applyAlignment="1">
      <alignment horizontal="left" vertical="top" wrapText="1"/>
    </xf>
    <xf numFmtId="0" fontId="4" fillId="39" borderId="0" xfId="0" applyFont="1" applyFill="1" applyAlignment="1">
      <alignment horizontal="left" vertical="top" wrapText="1"/>
    </xf>
    <xf numFmtId="10" fontId="8" fillId="0" borderId="14" xfId="719" applyNumberFormat="1" applyFont="1" applyBorder="1" applyAlignment="1">
      <alignment horizontal="left" vertical="top" wrapText="1"/>
    </xf>
    <xf numFmtId="0" fontId="8" fillId="0" borderId="14" xfId="0" applyFont="1" applyBorder="1" applyAlignment="1">
      <alignment vertical="top" wrapText="1"/>
    </xf>
    <xf numFmtId="0" fontId="10" fillId="35" borderId="43" xfId="0" applyFont="1" applyFill="1" applyBorder="1"/>
    <xf numFmtId="0" fontId="8" fillId="35" borderId="43" xfId="0" applyFont="1" applyFill="1" applyBorder="1"/>
    <xf numFmtId="0" fontId="0" fillId="36" borderId="43" xfId="0" applyFill="1" applyBorder="1" applyAlignment="1">
      <alignment vertical="top"/>
    </xf>
    <xf numFmtId="0" fontId="7" fillId="0" borderId="34" xfId="0" applyFont="1" applyBorder="1" applyAlignment="1">
      <alignment horizontal="left" vertical="top" wrapText="1" readingOrder="1"/>
    </xf>
    <xf numFmtId="0" fontId="0" fillId="0" borderId="14" xfId="0" applyBorder="1" applyAlignment="1" applyProtection="1">
      <alignment horizontal="left" vertical="top" wrapText="1"/>
      <protection locked="0"/>
    </xf>
    <xf numFmtId="0" fontId="32" fillId="0" borderId="14" xfId="0" applyFont="1" applyBorder="1" applyAlignment="1">
      <alignment vertical="top" wrapText="1"/>
    </xf>
    <xf numFmtId="0" fontId="0" fillId="0" borderId="14" xfId="0" quotePrefix="1" applyBorder="1" applyAlignment="1">
      <alignment horizontal="left" vertical="top" wrapText="1"/>
    </xf>
    <xf numFmtId="0" fontId="0" fillId="0" borderId="14" xfId="0" applyBorder="1" applyAlignment="1">
      <alignment horizontal="left" vertical="top"/>
    </xf>
    <xf numFmtId="0" fontId="0" fillId="0" borderId="14" xfId="0" applyBorder="1" applyAlignment="1">
      <alignment vertical="top" wrapText="1"/>
    </xf>
    <xf numFmtId="0" fontId="7" fillId="0" borderId="14" xfId="0" applyFont="1" applyBorder="1" applyAlignment="1">
      <alignment vertical="top" wrapText="1"/>
    </xf>
    <xf numFmtId="0" fontId="34" fillId="43" borderId="14" xfId="0" applyFont="1" applyFill="1" applyBorder="1" applyAlignment="1">
      <alignment wrapText="1"/>
    </xf>
    <xf numFmtId="0" fontId="35" fillId="41" borderId="14" xfId="0" applyFont="1" applyFill="1" applyBorder="1" applyAlignment="1">
      <alignment horizontal="left" vertical="center" wrapText="1"/>
    </xf>
    <xf numFmtId="0" fontId="35" fillId="41" borderId="14" xfId="0" applyFont="1" applyFill="1" applyBorder="1" applyAlignment="1">
      <alignment horizontal="center" wrapText="1"/>
    </xf>
    <xf numFmtId="0" fontId="8" fillId="0" borderId="34" xfId="0" applyFont="1" applyBorder="1" applyAlignment="1">
      <alignment horizontal="left" vertical="top"/>
    </xf>
    <xf numFmtId="0" fontId="8" fillId="0" borderId="8" xfId="0" applyFont="1" applyBorder="1" applyAlignment="1">
      <alignment horizontal="left" vertical="top"/>
    </xf>
    <xf numFmtId="0" fontId="8" fillId="0" borderId="64" xfId="0" applyFont="1" applyBorder="1" applyAlignment="1">
      <alignment horizontal="left" vertical="top" wrapText="1"/>
    </xf>
    <xf numFmtId="0" fontId="8" fillId="0" borderId="65" xfId="0" applyFont="1" applyBorder="1" applyAlignment="1">
      <alignment horizontal="left" vertical="top" wrapText="1"/>
    </xf>
    <xf numFmtId="0" fontId="8" fillId="0" borderId="66" xfId="0" applyFont="1" applyBorder="1" applyAlignment="1">
      <alignment horizontal="left" vertical="top" wrapText="1"/>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8" fillId="41" borderId="36" xfId="0" applyFont="1" applyFill="1" applyBorder="1" applyAlignment="1">
      <alignment horizontal="left" vertical="top" wrapText="1"/>
    </xf>
    <xf numFmtId="0" fontId="8" fillId="41" borderId="32" xfId="0" applyFont="1" applyFill="1" applyBorder="1" applyAlignment="1">
      <alignment horizontal="left" vertical="top"/>
    </xf>
    <xf numFmtId="0" fontId="8" fillId="41" borderId="40" xfId="0" applyFont="1" applyFill="1" applyBorder="1" applyAlignment="1">
      <alignment horizontal="left" vertical="top"/>
    </xf>
    <xf numFmtId="0" fontId="8" fillId="41" borderId="13" xfId="0" applyFont="1" applyFill="1" applyBorder="1" applyAlignment="1">
      <alignment horizontal="left" vertical="top"/>
    </xf>
    <xf numFmtId="0" fontId="8" fillId="41" borderId="0" xfId="0" applyFont="1" applyFill="1" applyAlignment="1">
      <alignment horizontal="left" vertical="top"/>
    </xf>
    <xf numFmtId="0" fontId="8" fillId="41" borderId="41" xfId="0" applyFont="1" applyFill="1" applyBorder="1" applyAlignment="1">
      <alignment horizontal="left" vertical="top"/>
    </xf>
    <xf numFmtId="0" fontId="8" fillId="41" borderId="64" xfId="0" applyFont="1" applyFill="1" applyBorder="1" applyAlignment="1">
      <alignment horizontal="left" vertical="top" wrapText="1"/>
    </xf>
    <xf numFmtId="0" fontId="8" fillId="41" borderId="65" xfId="0" applyFont="1" applyFill="1" applyBorder="1" applyAlignment="1">
      <alignment horizontal="left" vertical="top" wrapText="1"/>
    </xf>
    <xf numFmtId="0" fontId="8" fillId="41" borderId="66" xfId="0" applyFont="1" applyFill="1" applyBorder="1" applyAlignment="1">
      <alignment horizontal="left" vertical="top" wrapText="1"/>
    </xf>
    <xf numFmtId="0" fontId="8" fillId="41" borderId="22"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23" xfId="0" applyFont="1" applyFill="1" applyBorder="1" applyAlignment="1">
      <alignment horizontal="left" vertical="top" wrapText="1"/>
    </xf>
    <xf numFmtId="0" fontId="4" fillId="38" borderId="64" xfId="0" applyFont="1" applyFill="1" applyBorder="1" applyAlignment="1">
      <alignment horizontal="left" vertical="top"/>
    </xf>
    <xf numFmtId="0" fontId="4" fillId="38" borderId="65" xfId="0" applyFont="1" applyFill="1" applyBorder="1" applyAlignment="1">
      <alignment horizontal="left" vertical="top"/>
    </xf>
    <xf numFmtId="0" fontId="4" fillId="38" borderId="66" xfId="0" applyFont="1" applyFill="1" applyBorder="1" applyAlignment="1">
      <alignment horizontal="left" vertical="top"/>
    </xf>
    <xf numFmtId="0" fontId="4" fillId="38" borderId="24" xfId="0" applyFont="1" applyFill="1" applyBorder="1" applyAlignment="1">
      <alignment horizontal="left" vertical="top"/>
    </xf>
    <xf numFmtId="0" fontId="4" fillId="38" borderId="25" xfId="0" applyFont="1" applyFill="1" applyBorder="1" applyAlignment="1">
      <alignment horizontal="left" vertical="top"/>
    </xf>
    <xf numFmtId="0" fontId="4" fillId="38" borderId="26" xfId="0" applyFont="1" applyFill="1" applyBorder="1" applyAlignment="1">
      <alignment horizontal="left" vertical="top"/>
    </xf>
    <xf numFmtId="0" fontId="8" fillId="41" borderId="24" xfId="0" applyFont="1" applyFill="1" applyBorder="1" applyAlignment="1">
      <alignment horizontal="left" vertical="top" wrapText="1"/>
    </xf>
    <xf numFmtId="0" fontId="8" fillId="41" borderId="25" xfId="0" applyFont="1" applyFill="1" applyBorder="1" applyAlignment="1">
      <alignment horizontal="left" vertical="top" wrapText="1"/>
    </xf>
    <xf numFmtId="0" fontId="8" fillId="41" borderId="26" xfId="0" applyFont="1" applyFill="1" applyBorder="1" applyAlignment="1">
      <alignment horizontal="left" vertical="top" wrapText="1"/>
    </xf>
  </cellXfs>
  <cellStyles count="1046">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890" builtinId="9" hidden="1"/>
    <cellStyle name="Followed Hyperlink" xfId="886" builtinId="9" hidden="1"/>
    <cellStyle name="Followed Hyperlink" xfId="882" builtinId="9" hidden="1"/>
    <cellStyle name="Followed Hyperlink" xfId="873" builtinId="9" hidden="1"/>
    <cellStyle name="Followed Hyperlink" xfId="910" builtinId="9" hidden="1"/>
    <cellStyle name="Followed Hyperlink" xfId="937" builtinId="9" hidden="1"/>
    <cellStyle name="Followed Hyperlink" xfId="928" builtinId="9" hidden="1"/>
    <cellStyle name="Followed Hyperlink" xfId="923" builtinId="9" hidden="1"/>
    <cellStyle name="Followed Hyperlink" xfId="919" builtinId="9" hidden="1"/>
    <cellStyle name="Followed Hyperlink" xfId="909" builtinId="9" hidden="1"/>
    <cellStyle name="Followed Hyperlink" xfId="905" builtinId="9" hidden="1"/>
    <cellStyle name="Followed Hyperlink" xfId="900" builtinId="9" hidden="1"/>
    <cellStyle name="Followed Hyperlink" xfId="891" builtinId="9" hidden="1"/>
    <cellStyle name="Followed Hyperlink" xfId="950" builtinId="9" hidden="1"/>
    <cellStyle name="Followed Hyperlink" xfId="966" builtinId="9" hidden="1"/>
    <cellStyle name="Followed Hyperlink" xfId="998" builtinId="9" hidden="1"/>
    <cellStyle name="Followed Hyperlink" xfId="1014" builtinId="9" hidden="1"/>
    <cellStyle name="Followed Hyperlink" xfId="1030" builtinId="9" hidden="1"/>
    <cellStyle name="Followed Hyperlink" xfId="987" builtinId="9" hidden="1"/>
    <cellStyle name="Followed Hyperlink" xfId="988" builtinId="9" hidden="1"/>
    <cellStyle name="Followed Hyperlink" xfId="991" builtinId="9" hidden="1"/>
    <cellStyle name="Followed Hyperlink" xfId="993" builtinId="9" hidden="1"/>
    <cellStyle name="Followed Hyperlink" xfId="995" builtinId="9" hidden="1"/>
    <cellStyle name="Followed Hyperlink" xfId="996"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8" builtinId="9" hidden="1"/>
    <cellStyle name="Followed Hyperlink" xfId="1012"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0" builtinId="9" hidden="1"/>
    <cellStyle name="Followed Hyperlink" xfId="1024"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6" builtinId="9" hidden="1"/>
    <cellStyle name="Followed Hyperlink" xfId="1037" builtinId="9" hidden="1"/>
    <cellStyle name="Followed Hyperlink" xfId="1039" builtinId="9" hidden="1"/>
    <cellStyle name="Followed Hyperlink" xfId="1041" builtinId="9" hidden="1"/>
    <cellStyle name="Followed Hyperlink" xfId="1042" builtinId="9" hidden="1"/>
    <cellStyle name="Followed Hyperlink" xfId="1038" builtinId="9" hidden="1"/>
    <cellStyle name="Followed Hyperlink" xfId="1043" builtinId="9" hidden="1"/>
    <cellStyle name="Followed Hyperlink" xfId="1032" builtinId="9" hidden="1"/>
    <cellStyle name="Followed Hyperlink" xfId="1021" builtinId="9" hidden="1"/>
    <cellStyle name="Followed Hyperlink" xfId="1000" builtinId="9" hidden="1"/>
    <cellStyle name="Followed Hyperlink" xfId="989" builtinId="9" hidden="1"/>
    <cellStyle name="Followed Hyperlink" xfId="960" builtinId="9" hidden="1"/>
    <cellStyle name="Followed Hyperlink" xfId="963" builtinId="9" hidden="1"/>
    <cellStyle name="Followed Hyperlink" xfId="964" builtinId="9" hidden="1"/>
    <cellStyle name="Followed Hyperlink" xfId="965" builtinId="9" hidden="1"/>
    <cellStyle name="Followed Hyperlink" xfId="969" builtinId="9" hidden="1"/>
    <cellStyle name="Followed Hyperlink" xfId="971" builtinId="9" hidden="1"/>
    <cellStyle name="Followed Hyperlink" xfId="972" builtinId="9" hidden="1"/>
    <cellStyle name="Followed Hyperlink" xfId="975" builtinId="9" hidden="1"/>
    <cellStyle name="Followed Hyperlink" xfId="976" builtinId="9" hidden="1"/>
    <cellStyle name="Followed Hyperlink" xfId="977" builtinId="9" hidden="1"/>
    <cellStyle name="Followed Hyperlink" xfId="980" builtinId="9" hidden="1"/>
    <cellStyle name="Followed Hyperlink" xfId="981" builtinId="9" hidden="1"/>
    <cellStyle name="Followed Hyperlink" xfId="983" builtinId="9" hidden="1"/>
    <cellStyle name="Followed Hyperlink" xfId="968"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6" builtinId="9" hidden="1"/>
    <cellStyle name="Followed Hyperlink" xfId="959" builtinId="9" hidden="1"/>
    <cellStyle name="Followed Hyperlink" xfId="943" builtinId="9" hidden="1"/>
    <cellStyle name="Followed Hyperlink" xfId="944" builtinId="9" hidden="1"/>
    <cellStyle name="Followed Hyperlink" xfId="948" builtinId="9" hidden="1"/>
    <cellStyle name="Followed Hyperlink" xfId="947" builtinId="9" hidden="1"/>
    <cellStyle name="Followed Hyperlink" xfId="940" builtinId="9" hidden="1"/>
    <cellStyle name="Followed Hyperlink" xfId="939" builtinId="9" hidden="1"/>
    <cellStyle name="Followed Hyperlink" xfId="941" builtinId="9" hidden="1"/>
    <cellStyle name="Followed Hyperlink" xfId="945" builtinId="9" hidden="1"/>
    <cellStyle name="Followed Hyperlink" xfId="957" builtinId="9" hidden="1"/>
    <cellStyle name="Followed Hyperlink" xfId="952" builtinId="9" hidden="1"/>
    <cellStyle name="Followed Hyperlink" xfId="984" builtinId="9" hidden="1"/>
    <cellStyle name="Followed Hyperlink" xfId="979" builtinId="9" hidden="1"/>
    <cellStyle name="Followed Hyperlink" xfId="973" builtinId="9" hidden="1"/>
    <cellStyle name="Followed Hyperlink" xfId="967" builtinId="9" hidden="1"/>
    <cellStyle name="Followed Hyperlink" xfId="961" builtinId="9" hidden="1"/>
    <cellStyle name="Followed Hyperlink" xfId="1011" builtinId="9" hidden="1"/>
    <cellStyle name="Followed Hyperlink" xfId="1034" builtinId="9" hidden="1"/>
    <cellStyle name="Followed Hyperlink" xfId="1040" builtinId="9" hidden="1"/>
    <cellStyle name="Followed Hyperlink" xfId="1035" builtinId="9" hidden="1"/>
    <cellStyle name="Followed Hyperlink" xfId="1028" builtinId="9" hidden="1"/>
    <cellStyle name="Followed Hyperlink" xfId="1023" builtinId="9" hidden="1"/>
    <cellStyle name="Followed Hyperlink" xfId="1016" builtinId="9" hidden="1"/>
    <cellStyle name="Followed Hyperlink" xfId="1009" builtinId="9" hidden="1"/>
    <cellStyle name="Followed Hyperlink" xfId="1004" builtinId="9" hidden="1"/>
    <cellStyle name="Followed Hyperlink" xfId="997" builtinId="9" hidden="1"/>
    <cellStyle name="Followed Hyperlink" xfId="992" builtinId="9" hidden="1"/>
    <cellStyle name="Followed Hyperlink" xfId="985" builtinId="9" hidden="1"/>
    <cellStyle name="Followed Hyperlink" xfId="982" builtinId="9" hidden="1"/>
    <cellStyle name="Followed Hyperlink" xfId="896" builtinId="9" hidden="1"/>
    <cellStyle name="Followed Hyperlink" xfId="914" builtinId="9" hidden="1"/>
    <cellStyle name="Followed Hyperlink" xfId="932" builtinId="9" hidden="1"/>
    <cellStyle name="Followed Hyperlink" xfId="877" builtinId="9" hidden="1"/>
    <cellStyle name="Followed Hyperlink" xfId="866" builtinId="9" hidden="1"/>
    <cellStyle name="Followed Hyperlink" xfId="917" builtinId="9" hidden="1"/>
    <cellStyle name="Followed Hyperlink" xfId="920" builtinId="9" hidden="1"/>
    <cellStyle name="Followed Hyperlink" xfId="921" builtinId="9" hidden="1"/>
    <cellStyle name="Followed Hyperlink" xfId="924" builtinId="9" hidden="1"/>
    <cellStyle name="Followed Hyperlink" xfId="925" builtinId="9" hidden="1"/>
    <cellStyle name="Followed Hyperlink" xfId="927" builtinId="9" hidden="1"/>
    <cellStyle name="Followed Hyperlink" xfId="929" builtinId="9" hidden="1"/>
    <cellStyle name="Followed Hyperlink" xfId="930" builtinId="9" hidden="1"/>
    <cellStyle name="Followed Hyperlink" xfId="931" builtinId="9" hidden="1"/>
    <cellStyle name="Followed Hyperlink" xfId="933" builtinId="9" hidden="1"/>
    <cellStyle name="Followed Hyperlink" xfId="936" builtinId="9" hidden="1"/>
    <cellStyle name="Followed Hyperlink" xfId="934" builtinId="9" hidden="1"/>
    <cellStyle name="Followed Hyperlink" xfId="926" builtinId="9" hidden="1"/>
    <cellStyle name="Followed Hyperlink" xfId="918" builtinId="9" hidden="1"/>
    <cellStyle name="Followed Hyperlink" xfId="902" builtinId="9" hidden="1"/>
    <cellStyle name="Followed Hyperlink" xfId="894" builtinId="9" hidden="1"/>
    <cellStyle name="Followed Hyperlink" xfId="872" builtinId="9" hidden="1"/>
    <cellStyle name="Followed Hyperlink" xfId="875" builtinId="9" hidden="1"/>
    <cellStyle name="Followed Hyperlink" xfId="876" builtinId="9" hidden="1"/>
    <cellStyle name="Followed Hyperlink" xfId="879" builtinId="9" hidden="1"/>
    <cellStyle name="Followed Hyperlink" xfId="880" builtinId="9" hidden="1"/>
    <cellStyle name="Followed Hyperlink" xfId="881" builtinId="9" hidden="1"/>
    <cellStyle name="Followed Hyperlink" xfId="883" builtinId="9" hidden="1"/>
    <cellStyle name="Followed Hyperlink" xfId="884" builtinId="9" hidden="1"/>
    <cellStyle name="Followed Hyperlink" xfId="887" builtinId="9" hidden="1"/>
    <cellStyle name="Followed Hyperlink" xfId="888" builtinId="9" hidden="1"/>
    <cellStyle name="Followed Hyperlink" xfId="889" builtinId="9" hidden="1"/>
    <cellStyle name="Followed Hyperlink" xfId="878" builtinId="9" hidden="1"/>
    <cellStyle name="Followed Hyperlink" xfId="864"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59" builtinId="9" hidden="1"/>
    <cellStyle name="Followed Hyperlink" xfId="860" builtinId="9" hidden="1"/>
    <cellStyle name="Followed Hyperlink" xfId="863" builtinId="9" hidden="1"/>
    <cellStyle name="Followed Hyperlink" xfId="862" builtinId="9" hidden="1"/>
    <cellStyle name="Followed Hyperlink" xfId="857" builtinId="9" hidden="1"/>
    <cellStyle name="Followed Hyperlink" xfId="858" builtinId="9" hidden="1"/>
    <cellStyle name="Followed Hyperlink" xfId="861" builtinId="9" hidden="1"/>
    <cellStyle name="Followed Hyperlink" xfId="870" builtinId="9" hidden="1"/>
    <cellStyle name="Followed Hyperlink" xfId="856" builtinId="9" hidden="1"/>
    <cellStyle name="Followed Hyperlink" xfId="868" builtinId="9" hidden="1"/>
    <cellStyle name="Followed Hyperlink" xfId="885" builtinId="9" hidden="1"/>
    <cellStyle name="Followed Hyperlink" xfId="874" builtinId="9" hidden="1"/>
    <cellStyle name="Followed Hyperlink" xfId="935" builtinId="9" hidden="1"/>
    <cellStyle name="Followed Hyperlink" xfId="922" builtinId="9" hidden="1"/>
    <cellStyle name="Followed Hyperlink" xfId="942" builtinId="9" hidden="1"/>
    <cellStyle name="Followed Hyperlink" xfId="938" builtinId="9" hidden="1"/>
    <cellStyle name="Followed Hyperlink" xfId="892"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4" builtinId="9" hidden="1"/>
    <cellStyle name="Followed Hyperlink" xfId="906" builtinId="9" hidden="1"/>
    <cellStyle name="Followed Hyperlink" xfId="907" builtinId="9" hidden="1"/>
    <cellStyle name="Followed Hyperlink" xfId="908" builtinId="9" hidden="1"/>
    <cellStyle name="Followed Hyperlink" xfId="911" builtinId="9" hidden="1"/>
    <cellStyle name="Followed Hyperlink" xfId="912" builtinId="9" hidden="1"/>
    <cellStyle name="Followed Hyperlink" xfId="913" builtinId="9" hidden="1"/>
    <cellStyle name="Followed Hyperlink" xfId="915" builtinId="9" hidden="1"/>
    <cellStyle name="Followed Hyperlink" xfId="916" builtinId="9" hidden="1"/>
    <cellStyle name="Followed Hyperlink" xfId="898" builtinId="9" hidden="1"/>
    <cellStyle name="Followed Hyperlink" xfId="986" builtinId="9" hidden="1"/>
    <cellStyle name="Followed Hyperlink" xfId="978" builtinId="9" hidden="1"/>
    <cellStyle name="Followed Hyperlink" xfId="974" builtinId="9" hidden="1"/>
    <cellStyle name="Followed Hyperlink" xfId="970" builtinId="9" hidden="1"/>
    <cellStyle name="Followed Hyperlink" xfId="962" builtinId="9" hidden="1"/>
    <cellStyle name="Followed Hyperlink" xfId="958" builtinId="9" hidden="1"/>
    <cellStyle name="Followed Hyperlink" xfId="954" builtinId="9" hidden="1"/>
    <cellStyle name="Followed Hyperlink" xfId="946" builtinId="9" hidden="1"/>
    <cellStyle name="Followed Hyperlink" xfId="1010" builtinId="9" hidden="1"/>
    <cellStyle name="Followed Hyperlink" xfId="1006" builtinId="9" hidden="1"/>
    <cellStyle name="Followed Hyperlink" xfId="1002" builtinId="9" hidden="1"/>
    <cellStyle name="Followed Hyperlink" xfId="990" builtinId="9" hidden="1"/>
    <cellStyle name="Followed Hyperlink" xfId="994" builtinId="9" hidden="1"/>
    <cellStyle name="Followed Hyperlink" xfId="1022" builtinId="9" hidden="1"/>
    <cellStyle name="Followed Hyperlink" xfId="1018" builtinId="9" hidden="1"/>
    <cellStyle name="Followed Hyperlink" xfId="1026"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194">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showRuler="0" zoomScale="80" zoomScaleNormal="80" workbookViewId="0">
      <selection activeCell="G30" sqref="G30"/>
    </sheetView>
  </sheetViews>
  <sheetFormatPr defaultColWidth="9.140625" defaultRowHeight="12.75" x14ac:dyDescent="0.2"/>
  <cols>
    <col min="2" max="2" width="9.85546875" customWidth="1"/>
    <col min="3" max="3" width="108.140625" customWidth="1"/>
  </cols>
  <sheetData>
    <row r="1" spans="1:3" ht="15.75" x14ac:dyDescent="0.25">
      <c r="A1" s="110" t="s">
        <v>0</v>
      </c>
      <c r="B1" s="111"/>
      <c r="C1" s="60"/>
    </row>
    <row r="2" spans="1:3" ht="15.75" x14ac:dyDescent="0.25">
      <c r="A2" s="31" t="s">
        <v>1</v>
      </c>
      <c r="B2" s="10"/>
      <c r="C2" s="236"/>
    </row>
    <row r="3" spans="1:3" x14ac:dyDescent="0.2">
      <c r="A3" s="32"/>
      <c r="B3" s="11"/>
      <c r="C3" s="237"/>
    </row>
    <row r="4" spans="1:3" x14ac:dyDescent="0.2">
      <c r="A4" s="32" t="s">
        <v>2</v>
      </c>
      <c r="B4" s="11"/>
      <c r="C4" s="237"/>
    </row>
    <row r="5" spans="1:3" x14ac:dyDescent="0.2">
      <c r="A5" s="32" t="s">
        <v>4649</v>
      </c>
      <c r="B5" s="11"/>
      <c r="C5" s="237"/>
    </row>
    <row r="6" spans="1:3" x14ac:dyDescent="0.2">
      <c r="A6" s="32" t="s">
        <v>4650</v>
      </c>
      <c r="B6" s="11"/>
      <c r="C6" s="237"/>
    </row>
    <row r="7" spans="1:3" x14ac:dyDescent="0.2">
      <c r="A7" s="112"/>
      <c r="B7" s="113"/>
      <c r="C7" s="61"/>
    </row>
    <row r="8" spans="1:3" ht="18" customHeight="1" x14ac:dyDescent="0.2">
      <c r="A8" s="114" t="s">
        <v>3</v>
      </c>
      <c r="B8" s="115"/>
      <c r="C8" s="62"/>
    </row>
    <row r="9" spans="1:3" ht="12.75" customHeight="1" x14ac:dyDescent="0.2">
      <c r="A9" s="12" t="s">
        <v>4</v>
      </c>
      <c r="B9" s="13"/>
      <c r="C9" s="238"/>
    </row>
    <row r="10" spans="1:3" x14ac:dyDescent="0.2">
      <c r="A10" s="12" t="s">
        <v>5</v>
      </c>
      <c r="B10" s="13"/>
      <c r="C10" s="238"/>
    </row>
    <row r="11" spans="1:3" x14ac:dyDescent="0.2">
      <c r="A11" s="12" t="s">
        <v>6</v>
      </c>
      <c r="B11" s="13"/>
      <c r="C11" s="238"/>
    </row>
    <row r="12" spans="1:3" x14ac:dyDescent="0.2">
      <c r="A12" s="12" t="s">
        <v>7</v>
      </c>
      <c r="B12" s="13"/>
      <c r="C12" s="238"/>
    </row>
    <row r="13" spans="1:3" x14ac:dyDescent="0.2">
      <c r="A13" s="12" t="s">
        <v>8</v>
      </c>
      <c r="B13" s="13"/>
      <c r="C13" s="238"/>
    </row>
    <row r="14" spans="1:3" x14ac:dyDescent="0.2">
      <c r="A14" s="116"/>
      <c r="B14" s="117"/>
      <c r="C14" s="63"/>
    </row>
    <row r="16" spans="1:3" x14ac:dyDescent="0.2">
      <c r="A16" s="14" t="s">
        <v>9</v>
      </c>
      <c r="B16" s="15"/>
      <c r="C16" s="15"/>
    </row>
    <row r="17" spans="1:3" x14ac:dyDescent="0.2">
      <c r="A17" s="118" t="s">
        <v>10</v>
      </c>
      <c r="B17" s="119"/>
      <c r="C17" s="120"/>
    </row>
    <row r="18" spans="1:3" x14ac:dyDescent="0.2">
      <c r="A18" s="118" t="s">
        <v>11</v>
      </c>
      <c r="B18" s="119"/>
      <c r="C18" s="120"/>
    </row>
    <row r="19" spans="1:3" x14ac:dyDescent="0.2">
      <c r="A19" s="118" t="s">
        <v>12</v>
      </c>
      <c r="B19" s="119"/>
      <c r="C19" s="120"/>
    </row>
    <row r="20" spans="1:3" x14ac:dyDescent="0.2">
      <c r="A20" s="118" t="s">
        <v>13</v>
      </c>
      <c r="B20" s="119"/>
      <c r="C20" s="121"/>
    </row>
    <row r="21" spans="1:3" x14ac:dyDescent="0.2">
      <c r="A21" s="118" t="s">
        <v>14</v>
      </c>
      <c r="B21" s="119"/>
      <c r="C21" s="122"/>
    </row>
    <row r="22" spans="1:3" x14ac:dyDescent="0.2">
      <c r="A22" s="118" t="s">
        <v>15</v>
      </c>
      <c r="B22" s="119"/>
      <c r="C22" s="120"/>
    </row>
    <row r="23" spans="1:3" x14ac:dyDescent="0.2">
      <c r="A23" s="118" t="s">
        <v>16</v>
      </c>
      <c r="B23" s="119"/>
      <c r="C23" s="120"/>
    </row>
    <row r="24" spans="1:3" x14ac:dyDescent="0.2">
      <c r="A24" s="118" t="s">
        <v>17</v>
      </c>
      <c r="B24" s="119"/>
      <c r="C24" s="120"/>
    </row>
    <row r="25" spans="1:3" x14ac:dyDescent="0.2">
      <c r="A25" s="118" t="s">
        <v>18</v>
      </c>
      <c r="B25" s="119"/>
      <c r="C25" s="120"/>
    </row>
    <row r="26" spans="1:3" x14ac:dyDescent="0.2">
      <c r="A26" s="123" t="s">
        <v>19</v>
      </c>
      <c r="B26" s="119"/>
      <c r="C26" s="120"/>
    </row>
    <row r="27" spans="1:3" x14ac:dyDescent="0.2">
      <c r="A27" s="123" t="s">
        <v>20</v>
      </c>
      <c r="B27" s="119"/>
      <c r="C27" s="120"/>
    </row>
    <row r="29" spans="1:3" x14ac:dyDescent="0.2">
      <c r="A29" s="14" t="s">
        <v>21</v>
      </c>
      <c r="B29" s="15"/>
      <c r="C29" s="124"/>
    </row>
    <row r="30" spans="1:3" x14ac:dyDescent="0.2">
      <c r="A30" s="17"/>
      <c r="B30" s="18"/>
      <c r="C30" s="125"/>
    </row>
    <row r="31" spans="1:3" x14ac:dyDescent="0.2">
      <c r="A31" s="16" t="s">
        <v>22</v>
      </c>
      <c r="B31" s="126"/>
      <c r="C31" s="95"/>
    </row>
    <row r="32" spans="1:3" x14ac:dyDescent="0.2">
      <c r="A32" s="16" t="s">
        <v>23</v>
      </c>
      <c r="B32" s="126"/>
      <c r="C32" s="95"/>
    </row>
    <row r="33" spans="1:3" ht="12.75" customHeight="1" x14ac:dyDescent="0.2">
      <c r="A33" s="16" t="s">
        <v>24</v>
      </c>
      <c r="B33" s="126"/>
      <c r="C33" s="95"/>
    </row>
    <row r="34" spans="1:3" ht="12.75" customHeight="1" x14ac:dyDescent="0.2">
      <c r="A34" s="16" t="s">
        <v>25</v>
      </c>
      <c r="B34" s="127"/>
      <c r="C34" s="95"/>
    </row>
    <row r="35" spans="1:3" x14ac:dyDescent="0.2">
      <c r="A35" s="16" t="s">
        <v>26</v>
      </c>
      <c r="B35" s="126"/>
      <c r="C35" s="95"/>
    </row>
    <row r="36" spans="1:3" x14ac:dyDescent="0.2">
      <c r="A36" s="17"/>
      <c r="B36" s="18"/>
      <c r="C36" s="125"/>
    </row>
    <row r="37" spans="1:3" x14ac:dyDescent="0.2">
      <c r="A37" s="16" t="s">
        <v>22</v>
      </c>
      <c r="B37" s="126"/>
      <c r="C37" s="95"/>
    </row>
    <row r="38" spans="1:3" x14ac:dyDescent="0.2">
      <c r="A38" s="16" t="s">
        <v>23</v>
      </c>
      <c r="B38" s="126"/>
      <c r="C38" s="95"/>
    </row>
    <row r="39" spans="1:3" x14ac:dyDescent="0.2">
      <c r="A39" s="16" t="s">
        <v>24</v>
      </c>
      <c r="B39" s="126"/>
      <c r="C39" s="95"/>
    </row>
    <row r="40" spans="1:3" x14ac:dyDescent="0.2">
      <c r="A40" s="16" t="s">
        <v>25</v>
      </c>
      <c r="B40" s="127"/>
      <c r="C40" s="95"/>
    </row>
    <row r="41" spans="1:3" x14ac:dyDescent="0.2">
      <c r="A41" s="16" t="s">
        <v>26</v>
      </c>
      <c r="B41" s="126"/>
      <c r="C41" s="95"/>
    </row>
    <row r="43" spans="1:3" x14ac:dyDescent="0.2">
      <c r="A43" s="36" t="s">
        <v>27</v>
      </c>
    </row>
    <row r="44" spans="1:3" x14ac:dyDescent="0.2">
      <c r="A44" s="36" t="s">
        <v>28</v>
      </c>
    </row>
    <row r="45" spans="1:3" x14ac:dyDescent="0.2">
      <c r="A45" s="36" t="s">
        <v>29</v>
      </c>
    </row>
    <row r="47" spans="1:3" ht="12.75" hidden="1" customHeight="1" x14ac:dyDescent="0.25">
      <c r="A47" s="64" t="s">
        <v>30</v>
      </c>
      <c r="B47" s="52"/>
    </row>
    <row r="48" spans="1:3" ht="12.75" hidden="1" customHeight="1" x14ac:dyDescent="0.25">
      <c r="A48" s="64" t="s">
        <v>31</v>
      </c>
    </row>
    <row r="49" spans="1:1" ht="12.75" hidden="1" customHeight="1" x14ac:dyDescent="0.25">
      <c r="A49" s="64" t="s">
        <v>32</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tabSelected="1" showRuler="0" zoomScale="90" zoomScaleNormal="90" workbookViewId="0">
      <selection activeCell="A12" sqref="A12"/>
    </sheetView>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140625" customWidth="1"/>
    <col min="8" max="8" width="8.7109375" hidden="1" customWidth="1"/>
    <col min="9" max="9" width="6.7109375" hidden="1" customWidth="1"/>
    <col min="13" max="13" width="9.140625" customWidth="1"/>
  </cols>
  <sheetData>
    <row r="1" spans="1:16" x14ac:dyDescent="0.2">
      <c r="A1" s="2" t="s">
        <v>33</v>
      </c>
      <c r="B1" s="3"/>
      <c r="C1" s="3"/>
      <c r="D1" s="3"/>
      <c r="E1" s="3"/>
      <c r="F1" s="3"/>
      <c r="G1" s="3"/>
      <c r="H1" s="3"/>
      <c r="I1" s="3"/>
      <c r="J1" s="3"/>
      <c r="K1" s="3"/>
      <c r="L1" s="3"/>
      <c r="M1" s="3"/>
      <c r="N1" s="3"/>
      <c r="O1" s="3"/>
      <c r="P1" s="4"/>
    </row>
    <row r="2" spans="1:16" ht="18" customHeight="1" x14ac:dyDescent="0.2">
      <c r="A2" s="128" t="s">
        <v>34</v>
      </c>
      <c r="B2" s="129"/>
      <c r="C2" s="129"/>
      <c r="D2" s="129"/>
      <c r="E2" s="129"/>
      <c r="F2" s="129"/>
      <c r="G2" s="129"/>
      <c r="H2" s="129"/>
      <c r="I2" s="129"/>
      <c r="J2" s="129"/>
      <c r="K2" s="129"/>
      <c r="L2" s="129"/>
      <c r="M2" s="129"/>
      <c r="N2" s="129"/>
      <c r="O2" s="129"/>
      <c r="P2" s="130"/>
    </row>
    <row r="3" spans="1:16" ht="12.75" customHeight="1" x14ac:dyDescent="0.2">
      <c r="A3" s="51" t="s">
        <v>35</v>
      </c>
      <c r="B3" s="6"/>
      <c r="C3" s="6"/>
      <c r="D3" s="6"/>
      <c r="E3" s="6"/>
      <c r="F3" s="6"/>
      <c r="G3" s="6"/>
      <c r="H3" s="6"/>
      <c r="I3" s="6"/>
      <c r="J3" s="6"/>
      <c r="K3" s="6"/>
      <c r="L3" s="6"/>
      <c r="M3" s="6"/>
      <c r="N3" s="6"/>
      <c r="O3" s="6"/>
      <c r="P3" s="131"/>
    </row>
    <row r="4" spans="1:16" x14ac:dyDescent="0.2">
      <c r="A4" s="33"/>
      <c r="B4" s="6"/>
      <c r="C4" s="6"/>
      <c r="D4" s="6"/>
      <c r="E4" s="6"/>
      <c r="F4" s="6"/>
      <c r="G4" s="6"/>
      <c r="H4" s="6"/>
      <c r="I4" s="6"/>
      <c r="J4" s="6"/>
      <c r="K4" s="6"/>
      <c r="L4" s="6"/>
      <c r="M4" s="6"/>
      <c r="N4" s="6"/>
      <c r="O4" s="6"/>
      <c r="P4" s="131"/>
    </row>
    <row r="5" spans="1:16" x14ac:dyDescent="0.2">
      <c r="A5" s="33" t="s">
        <v>36</v>
      </c>
      <c r="B5" s="6"/>
      <c r="C5" s="6"/>
      <c r="D5" s="6"/>
      <c r="E5" s="6"/>
      <c r="F5" s="6"/>
      <c r="G5" s="6"/>
      <c r="H5" s="6"/>
      <c r="I5" s="6"/>
      <c r="J5" s="6"/>
      <c r="K5" s="6"/>
      <c r="L5" s="6"/>
      <c r="M5" s="6"/>
      <c r="N5" s="6"/>
      <c r="O5" s="6"/>
      <c r="P5" s="131"/>
    </row>
    <row r="6" spans="1:16" x14ac:dyDescent="0.2">
      <c r="A6" s="33" t="s">
        <v>37</v>
      </c>
      <c r="B6" s="6"/>
      <c r="C6" s="6"/>
      <c r="D6" s="6"/>
      <c r="E6" s="6"/>
      <c r="F6" s="6"/>
      <c r="G6" s="6"/>
      <c r="H6" s="6"/>
      <c r="I6" s="6"/>
      <c r="J6" s="6"/>
      <c r="K6" s="6"/>
      <c r="L6" s="6"/>
      <c r="M6" s="6"/>
      <c r="N6" s="6"/>
      <c r="O6" s="6"/>
      <c r="P6" s="131"/>
    </row>
    <row r="7" spans="1:16" x14ac:dyDescent="0.2">
      <c r="A7" s="132"/>
      <c r="B7" s="133"/>
      <c r="C7" s="133"/>
      <c r="D7" s="133"/>
      <c r="E7" s="133"/>
      <c r="F7" s="133"/>
      <c r="G7" s="133"/>
      <c r="H7" s="133"/>
      <c r="I7" s="133"/>
      <c r="J7" s="133"/>
      <c r="K7" s="133"/>
      <c r="L7" s="133"/>
      <c r="M7" s="133"/>
      <c r="N7" s="133"/>
      <c r="O7" s="133"/>
      <c r="P7" s="134"/>
    </row>
    <row r="8" spans="1:16" ht="12.75" customHeight="1" x14ac:dyDescent="0.2">
      <c r="A8" s="37"/>
      <c r="B8" s="38"/>
      <c r="C8" s="38"/>
      <c r="D8" s="38"/>
      <c r="E8" s="38"/>
      <c r="F8" s="38"/>
      <c r="G8" s="38"/>
      <c r="H8" s="38"/>
      <c r="I8" s="38"/>
      <c r="J8" s="38"/>
      <c r="K8" s="38"/>
      <c r="L8" s="38"/>
      <c r="M8" s="38"/>
      <c r="N8" s="38"/>
      <c r="O8" s="38"/>
      <c r="P8" s="39"/>
    </row>
    <row r="9" spans="1:16" ht="12.75" customHeight="1" x14ac:dyDescent="0.2">
      <c r="A9" s="135"/>
      <c r="B9" s="40" t="s">
        <v>38</v>
      </c>
      <c r="C9" s="41"/>
      <c r="D9" s="41"/>
      <c r="E9" s="41"/>
      <c r="F9" s="41"/>
      <c r="G9" s="42"/>
      <c r="P9" s="136"/>
    </row>
    <row r="10" spans="1:16" ht="12.75" customHeight="1" x14ac:dyDescent="0.2">
      <c r="A10" s="137" t="s">
        <v>39</v>
      </c>
      <c r="B10" s="138" t="s">
        <v>40</v>
      </c>
      <c r="C10" s="139"/>
      <c r="D10" s="140"/>
      <c r="E10" s="140"/>
      <c r="F10" s="140"/>
      <c r="G10" s="141"/>
      <c r="K10" s="142" t="s">
        <v>41</v>
      </c>
      <c r="L10" s="143"/>
      <c r="M10" s="143"/>
      <c r="N10" s="143"/>
      <c r="O10" s="144"/>
      <c r="P10" s="136"/>
    </row>
    <row r="11" spans="1:16" ht="36" x14ac:dyDescent="0.2">
      <c r="A11" s="145"/>
      <c r="B11" s="146" t="s">
        <v>42</v>
      </c>
      <c r="C11" s="147" t="s">
        <v>43</v>
      </c>
      <c r="D11" s="147" t="s">
        <v>44</v>
      </c>
      <c r="E11" s="147" t="s">
        <v>45</v>
      </c>
      <c r="F11" s="147" t="s">
        <v>46</v>
      </c>
      <c r="G11" s="148" t="s">
        <v>47</v>
      </c>
      <c r="K11" s="43" t="s">
        <v>48</v>
      </c>
      <c r="L11" s="34"/>
      <c r="M11" s="44" t="s">
        <v>49</v>
      </c>
      <c r="N11" s="44" t="s">
        <v>50</v>
      </c>
      <c r="O11" s="45" t="s">
        <v>51</v>
      </c>
      <c r="P11" s="136"/>
    </row>
    <row r="12" spans="1:16" ht="12.75" customHeight="1" x14ac:dyDescent="0.2">
      <c r="A12" s="149"/>
      <c r="B12" s="150">
        <f>COUNTIF('Test Cases'!J3:J296,"Pass")</f>
        <v>0</v>
      </c>
      <c r="C12" s="151">
        <f>COUNTIF('Test Cases'!J3:J296,"Fail")</f>
        <v>0</v>
      </c>
      <c r="D12" s="152">
        <f>COUNTIF('Test Cases'!J3:J296,"Info")</f>
        <v>0</v>
      </c>
      <c r="E12" s="150">
        <f>COUNTIF('Test Cases'!J3:J296,"N/A")</f>
        <v>0</v>
      </c>
      <c r="F12" s="150">
        <f>B12+C12</f>
        <v>0</v>
      </c>
      <c r="G12" s="153">
        <f>D24/100</f>
        <v>0</v>
      </c>
      <c r="K12" s="154" t="s">
        <v>52</v>
      </c>
      <c r="L12" s="155"/>
      <c r="M12" s="46">
        <f>COUNTA('Test Cases'!J3:J296)</f>
        <v>0</v>
      </c>
      <c r="N12" s="46">
        <f>O12-M12</f>
        <v>294</v>
      </c>
      <c r="O12" s="47">
        <f>COUNTA('Test Cases'!A3:A296)</f>
        <v>294</v>
      </c>
      <c r="P12" s="136"/>
    </row>
    <row r="13" spans="1:16" ht="12.75" customHeight="1" x14ac:dyDescent="0.2">
      <c r="A13" s="149"/>
      <c r="B13" s="48"/>
      <c r="K13" s="28"/>
      <c r="L13" s="28"/>
      <c r="M13" s="28"/>
      <c r="N13" s="28"/>
      <c r="O13" s="28"/>
      <c r="P13" s="136"/>
    </row>
    <row r="14" spans="1:16" ht="12.75" customHeight="1" x14ac:dyDescent="0.2">
      <c r="A14" s="149"/>
      <c r="B14" s="138" t="s">
        <v>53</v>
      </c>
      <c r="C14" s="140"/>
      <c r="D14" s="140"/>
      <c r="E14" s="140"/>
      <c r="F14" s="140"/>
      <c r="G14" s="156"/>
      <c r="K14" s="28"/>
      <c r="L14" s="28"/>
      <c r="M14" s="28"/>
      <c r="N14" s="28"/>
      <c r="O14" s="28"/>
      <c r="P14" s="136"/>
    </row>
    <row r="15" spans="1:16" ht="12.75" customHeight="1" x14ac:dyDescent="0.2">
      <c r="A15" s="65"/>
      <c r="B15" s="157" t="s">
        <v>54</v>
      </c>
      <c r="C15" s="157" t="s">
        <v>55</v>
      </c>
      <c r="D15" s="157" t="s">
        <v>56</v>
      </c>
      <c r="E15" s="157" t="s">
        <v>57</v>
      </c>
      <c r="F15" s="157" t="s">
        <v>45</v>
      </c>
      <c r="G15" s="157" t="s">
        <v>58</v>
      </c>
      <c r="H15" s="49" t="s">
        <v>59</v>
      </c>
      <c r="I15" s="49" t="s">
        <v>60</v>
      </c>
      <c r="K15" s="35"/>
      <c r="L15" s="35"/>
      <c r="M15" s="35"/>
      <c r="N15" s="35"/>
      <c r="O15" s="35"/>
      <c r="P15" s="136"/>
    </row>
    <row r="16" spans="1:16" ht="12.75" customHeight="1" x14ac:dyDescent="0.2">
      <c r="A16" s="65"/>
      <c r="B16" s="158">
        <v>8</v>
      </c>
      <c r="C16" s="159">
        <f>COUNTIF('Test Cases'!AA:AA,B16)</f>
        <v>0</v>
      </c>
      <c r="D16" s="160">
        <f>COUNTIFS('Test Cases'!AA:AA,B16,'Test Cases'!J:J,$D$15)</f>
        <v>0</v>
      </c>
      <c r="E16" s="160">
        <f>COUNTIFS('Test Cases'!AA:AA,B16,'Test Cases'!J:J,$E$15)</f>
        <v>0</v>
      </c>
      <c r="F16" s="160">
        <f>COUNTIFS('Test Cases'!AA:AA,B16,'Test Cases'!J:J,$F$15)</f>
        <v>0</v>
      </c>
      <c r="G16" s="161">
        <v>1500</v>
      </c>
      <c r="H16">
        <f t="shared" ref="H16:H23" si="0">(C16-F16)*(G16)</f>
        <v>0</v>
      </c>
      <c r="I16">
        <f t="shared" ref="I16:I23" si="1">D16*G16</f>
        <v>0</v>
      </c>
      <c r="P16" s="136"/>
    </row>
    <row r="17" spans="1:16" ht="12.75" customHeight="1" x14ac:dyDescent="0.2">
      <c r="A17" s="65"/>
      <c r="B17" s="158">
        <v>7</v>
      </c>
      <c r="C17" s="159">
        <f>COUNTIF('Test Cases'!AA:AA,B17)</f>
        <v>4</v>
      </c>
      <c r="D17" s="160">
        <f>COUNTIFS('Test Cases'!AA:AA,B17,'Test Cases'!J:J,$D$15)</f>
        <v>0</v>
      </c>
      <c r="E17" s="160">
        <f>COUNTIFS('Test Cases'!AA:AA,B17,'Test Cases'!J:J,$E$15)</f>
        <v>0</v>
      </c>
      <c r="F17" s="160">
        <f>COUNTIFS('Test Cases'!AA:AA,B17,'Test Cases'!J:J,$F$15)</f>
        <v>0</v>
      </c>
      <c r="G17" s="161">
        <v>750</v>
      </c>
      <c r="H17">
        <f t="shared" si="0"/>
        <v>3000</v>
      </c>
      <c r="I17">
        <f t="shared" si="1"/>
        <v>0</v>
      </c>
      <c r="P17" s="136"/>
    </row>
    <row r="18" spans="1:16" ht="12.75" customHeight="1" x14ac:dyDescent="0.2">
      <c r="A18" s="65"/>
      <c r="B18" s="158">
        <v>6</v>
      </c>
      <c r="C18" s="159">
        <f>COUNTIF('Test Cases'!AA:AA,B18)</f>
        <v>37</v>
      </c>
      <c r="D18" s="160">
        <f>COUNTIFS('Test Cases'!AA:AA,B18,'Test Cases'!J:J,$D$15)</f>
        <v>0</v>
      </c>
      <c r="E18" s="160">
        <f>COUNTIFS('Test Cases'!AA:AA,B18,'Test Cases'!J:J,$E$15)</f>
        <v>0</v>
      </c>
      <c r="F18" s="160">
        <f>COUNTIFS('Test Cases'!AA:AA,B18,'Test Cases'!J:J,$F$15)</f>
        <v>0</v>
      </c>
      <c r="G18" s="161">
        <v>100</v>
      </c>
      <c r="H18">
        <f t="shared" si="0"/>
        <v>3700</v>
      </c>
      <c r="I18">
        <f t="shared" si="1"/>
        <v>0</v>
      </c>
      <c r="P18" s="136"/>
    </row>
    <row r="19" spans="1:16" ht="12.75" customHeight="1" x14ac:dyDescent="0.2">
      <c r="A19" s="65"/>
      <c r="B19" s="158">
        <v>5</v>
      </c>
      <c r="C19" s="159">
        <f>COUNTIF('Test Cases'!AA:AA,B19)</f>
        <v>145</v>
      </c>
      <c r="D19" s="160">
        <f>COUNTIFS('Test Cases'!AA:AA,B19,'Test Cases'!J:J,$D$15)</f>
        <v>0</v>
      </c>
      <c r="E19" s="160">
        <f>COUNTIFS('Test Cases'!AA:AA,B19,'Test Cases'!J:J,$E$15)</f>
        <v>0</v>
      </c>
      <c r="F19" s="160">
        <f>COUNTIFS('Test Cases'!AA:AA,B19,'Test Cases'!J:J,$F$15)</f>
        <v>0</v>
      </c>
      <c r="G19" s="161">
        <v>50</v>
      </c>
      <c r="H19">
        <f t="shared" si="0"/>
        <v>7250</v>
      </c>
      <c r="I19">
        <f t="shared" si="1"/>
        <v>0</v>
      </c>
      <c r="P19" s="136"/>
    </row>
    <row r="20" spans="1:16" ht="12.75" customHeight="1" x14ac:dyDescent="0.2">
      <c r="A20" s="65"/>
      <c r="B20" s="158">
        <v>4</v>
      </c>
      <c r="C20" s="159">
        <f>COUNTIF('Test Cases'!AA:AA,B20)</f>
        <v>64</v>
      </c>
      <c r="D20" s="160">
        <f>COUNTIFS('Test Cases'!AA:AA,B20,'Test Cases'!J:J,$D$15)</f>
        <v>0</v>
      </c>
      <c r="E20" s="160">
        <f>COUNTIFS('Test Cases'!AA:AA,B20,'Test Cases'!J:J,$E$15)</f>
        <v>0</v>
      </c>
      <c r="F20" s="160">
        <f>COUNTIFS('Test Cases'!AA:AA,B20,'Test Cases'!J:J,$F$15)</f>
        <v>0</v>
      </c>
      <c r="G20" s="161">
        <v>10</v>
      </c>
      <c r="H20">
        <f t="shared" si="0"/>
        <v>640</v>
      </c>
      <c r="I20">
        <f t="shared" si="1"/>
        <v>0</v>
      </c>
      <c r="P20" s="136"/>
    </row>
    <row r="21" spans="1:16" ht="12.75" customHeight="1" x14ac:dyDescent="0.2">
      <c r="A21" s="65"/>
      <c r="B21" s="158">
        <v>3</v>
      </c>
      <c r="C21" s="159">
        <f>COUNTIF('Test Cases'!AA:AA,B21)</f>
        <v>31</v>
      </c>
      <c r="D21" s="160">
        <f>COUNTIFS('Test Cases'!AA:AA,B21,'Test Cases'!J:J,$D$15)</f>
        <v>0</v>
      </c>
      <c r="E21" s="160">
        <f>COUNTIFS('Test Cases'!AA:AA,B21,'Test Cases'!J:J,$E$15)</f>
        <v>0</v>
      </c>
      <c r="F21" s="160">
        <f>COUNTIFS('Test Cases'!AA:AA,B21,'Test Cases'!J:J,$F$15)</f>
        <v>0</v>
      </c>
      <c r="G21" s="161">
        <v>5</v>
      </c>
      <c r="H21">
        <f t="shared" si="0"/>
        <v>155</v>
      </c>
      <c r="I21">
        <f t="shared" si="1"/>
        <v>0</v>
      </c>
      <c r="P21" s="136"/>
    </row>
    <row r="22" spans="1:16" ht="12.75" customHeight="1" x14ac:dyDescent="0.2">
      <c r="A22" s="65"/>
      <c r="B22" s="158">
        <v>2</v>
      </c>
      <c r="C22" s="159">
        <f>COUNTIF('Test Cases'!AA:AA,B22)</f>
        <v>5</v>
      </c>
      <c r="D22" s="160">
        <f>COUNTIFS('Test Cases'!AA:AA,B22,'Test Cases'!J:J,$D$15)</f>
        <v>0</v>
      </c>
      <c r="E22" s="160">
        <f>COUNTIFS('Test Cases'!AA:AA,B22,'Test Cases'!J:J,$E$15)</f>
        <v>0</v>
      </c>
      <c r="F22" s="160">
        <f>COUNTIFS('Test Cases'!AA:AA,B22,'Test Cases'!J:J,$F$15)</f>
        <v>0</v>
      </c>
      <c r="G22" s="161">
        <v>2</v>
      </c>
      <c r="H22">
        <f t="shared" si="0"/>
        <v>10</v>
      </c>
      <c r="I22">
        <f t="shared" si="1"/>
        <v>0</v>
      </c>
      <c r="P22" s="136"/>
    </row>
    <row r="23" spans="1:16" ht="12.75" customHeight="1" x14ac:dyDescent="0.2">
      <c r="A23" s="65"/>
      <c r="B23" s="158">
        <v>1</v>
      </c>
      <c r="C23" s="159">
        <f>COUNTIF('Test Cases'!AA:AA,B23)</f>
        <v>3</v>
      </c>
      <c r="D23" s="160">
        <f>COUNTIFS('Test Cases'!AA:AA,B23,'Test Cases'!J:J,$D$15)</f>
        <v>0</v>
      </c>
      <c r="E23" s="160">
        <f>COUNTIFS('Test Cases'!AA:AA,B23,'Test Cases'!J:J,$E$15)</f>
        <v>0</v>
      </c>
      <c r="F23" s="160">
        <f>COUNTIFS('Test Cases'!AA:AA,B23,'Test Cases'!J:J,$F$15)</f>
        <v>0</v>
      </c>
      <c r="G23" s="161">
        <v>1</v>
      </c>
      <c r="H23">
        <f t="shared" si="0"/>
        <v>3</v>
      </c>
      <c r="I23">
        <f t="shared" si="1"/>
        <v>0</v>
      </c>
      <c r="P23" s="136"/>
    </row>
    <row r="24" spans="1:16" hidden="1" x14ac:dyDescent="0.2">
      <c r="A24" s="65"/>
      <c r="B24" s="162" t="s">
        <v>61</v>
      </c>
      <c r="C24" s="163"/>
      <c r="D24" s="164">
        <f>SUM(I16:I23)/SUM(H16:H23)*100</f>
        <v>0</v>
      </c>
      <c r="P24" s="136"/>
    </row>
    <row r="25" spans="1:16" ht="12.75" customHeight="1" x14ac:dyDescent="0.2">
      <c r="A25" s="165"/>
      <c r="B25" s="166"/>
      <c r="C25" s="166"/>
      <c r="D25" s="166"/>
      <c r="E25" s="166"/>
      <c r="F25" s="166"/>
      <c r="G25" s="166"/>
      <c r="H25" s="166"/>
      <c r="I25" s="166"/>
      <c r="J25" s="166"/>
      <c r="K25" s="167"/>
      <c r="L25" s="167"/>
      <c r="M25" s="167"/>
      <c r="N25" s="167"/>
      <c r="O25" s="167"/>
      <c r="P25" s="168"/>
    </row>
    <row r="26" spans="1:16" ht="14.25" customHeight="1" x14ac:dyDescent="0.2"/>
    <row r="27" spans="1:16" ht="13.5" customHeight="1" x14ac:dyDescent="0.2">
      <c r="A27" s="70">
        <f>D12+N12</f>
        <v>294</v>
      </c>
      <c r="B27" s="71" t="str">
        <f>"WARNING: THERE IS AT LEAST ONE TEST CASE WITH AN 'INFO' OR BLANK STATUS (SEE ABOVE)"</f>
        <v>WARNING: THERE IS AT LEAST ONE TEST CASE WITH AN 'INFO' OR BLANK STATUS (SEE ABOVE)</v>
      </c>
    </row>
    <row r="28" spans="1:16" ht="12.75" customHeight="1" x14ac:dyDescent="0.2">
      <c r="B28" s="69"/>
    </row>
    <row r="29" spans="1:16" ht="12.75" customHeight="1" x14ac:dyDescent="0.2">
      <c r="A29" s="70">
        <f>SUMPRODUCT(--ISERROR('Test Cases'!AA3:AA296))</f>
        <v>5</v>
      </c>
      <c r="B29" s="71"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sort="0" autoFilter="0"/>
  <conditionalFormatting sqref="D12">
    <cfRule type="cellIs" dxfId="193" priority="5" stopIfTrue="1" operator="greaterThan">
      <formula>0</formula>
    </cfRule>
  </conditionalFormatting>
  <conditionalFormatting sqref="N12">
    <cfRule type="cellIs" dxfId="192" priority="3" stopIfTrue="1" operator="greaterThan">
      <formula>0</formula>
    </cfRule>
    <cfRule type="cellIs" dxfId="191" priority="4" stopIfTrue="1" operator="lessThan">
      <formula>0</formula>
    </cfRule>
  </conditionalFormatting>
  <conditionalFormatting sqref="B27">
    <cfRule type="expression" dxfId="190" priority="2" stopIfTrue="1">
      <formula>$A$27=0</formula>
    </cfRule>
  </conditionalFormatting>
  <conditionalFormatting sqref="B29">
    <cfRule type="expression" dxfId="189"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M7" sqref="M7"/>
    </sheetView>
  </sheetViews>
  <sheetFormatPr defaultColWidth="9.140625" defaultRowHeight="12.75" x14ac:dyDescent="0.2"/>
  <cols>
    <col min="14" max="14" width="9.140625" customWidth="1"/>
  </cols>
  <sheetData>
    <row r="1" spans="1:14" x14ac:dyDescent="0.2">
      <c r="A1" s="2" t="s">
        <v>62</v>
      </c>
      <c r="B1" s="3"/>
      <c r="C1" s="3"/>
      <c r="D1" s="3"/>
      <c r="E1" s="3"/>
      <c r="F1" s="3"/>
      <c r="G1" s="3"/>
      <c r="H1" s="3"/>
      <c r="I1" s="3"/>
      <c r="J1" s="3"/>
      <c r="K1" s="3"/>
      <c r="L1" s="3"/>
      <c r="M1" s="3"/>
      <c r="N1" s="4"/>
    </row>
    <row r="2" spans="1:14" ht="12.75" customHeight="1" x14ac:dyDescent="0.2">
      <c r="A2" s="7" t="s">
        <v>63</v>
      </c>
      <c r="B2" s="8"/>
      <c r="C2" s="8"/>
      <c r="D2" s="8"/>
      <c r="E2" s="8"/>
      <c r="F2" s="8"/>
      <c r="G2" s="8"/>
      <c r="H2" s="8"/>
      <c r="I2" s="8"/>
      <c r="J2" s="8"/>
      <c r="K2" s="8"/>
      <c r="L2" s="8"/>
      <c r="M2" s="8"/>
      <c r="N2" s="9"/>
    </row>
    <row r="3" spans="1:14" s="19" customFormat="1" ht="12.75" customHeight="1" x14ac:dyDescent="0.2">
      <c r="A3" s="169" t="s">
        <v>64</v>
      </c>
      <c r="B3" s="170"/>
      <c r="C3" s="170"/>
      <c r="D3" s="170"/>
      <c r="E3" s="170"/>
      <c r="F3" s="170"/>
      <c r="G3" s="170"/>
      <c r="H3" s="170"/>
      <c r="I3" s="170"/>
      <c r="J3" s="170"/>
      <c r="K3" s="170"/>
      <c r="L3" s="170"/>
      <c r="M3" s="170"/>
      <c r="N3" s="171"/>
    </row>
    <row r="4" spans="1:14" s="19" customFormat="1" x14ac:dyDescent="0.2">
      <c r="A4" s="5" t="s">
        <v>65</v>
      </c>
      <c r="B4" s="20"/>
      <c r="C4" s="20"/>
      <c r="D4" s="20"/>
      <c r="E4" s="20"/>
      <c r="F4" s="20"/>
      <c r="G4" s="20"/>
      <c r="H4" s="20"/>
      <c r="I4" s="20"/>
      <c r="J4" s="20"/>
      <c r="K4" s="20"/>
      <c r="L4" s="20"/>
      <c r="M4" s="20"/>
      <c r="N4" s="172"/>
    </row>
    <row r="5" spans="1:14" s="19" customFormat="1" x14ac:dyDescent="0.2">
      <c r="A5" s="5" t="s">
        <v>66</v>
      </c>
      <c r="B5" s="20"/>
      <c r="C5" s="20"/>
      <c r="D5" s="20"/>
      <c r="E5" s="20"/>
      <c r="F5" s="20"/>
      <c r="G5" s="20"/>
      <c r="H5" s="20"/>
      <c r="I5" s="20"/>
      <c r="J5" s="20"/>
      <c r="K5" s="20"/>
      <c r="L5" s="20"/>
      <c r="M5" s="20"/>
      <c r="N5" s="172"/>
    </row>
    <row r="6" spans="1:14" s="19" customFormat="1" x14ac:dyDescent="0.2">
      <c r="A6" s="5"/>
      <c r="B6" s="20"/>
      <c r="C6" s="20"/>
      <c r="D6" s="20"/>
      <c r="E6" s="20"/>
      <c r="F6" s="20"/>
      <c r="G6" s="20"/>
      <c r="H6" s="20"/>
      <c r="I6" s="20"/>
      <c r="J6" s="20"/>
      <c r="K6" s="20"/>
      <c r="L6" s="20"/>
      <c r="M6" s="20"/>
      <c r="N6" s="172"/>
    </row>
    <row r="7" spans="1:14" s="19" customFormat="1" x14ac:dyDescent="0.2">
      <c r="A7" s="5" t="s">
        <v>67</v>
      </c>
      <c r="B7" s="20"/>
      <c r="C7" s="20"/>
      <c r="D7" s="20"/>
      <c r="E7" s="20"/>
      <c r="F7" s="20"/>
      <c r="G7" s="20"/>
      <c r="H7" s="20"/>
      <c r="I7" s="20"/>
      <c r="J7" s="20"/>
      <c r="K7" s="20"/>
      <c r="L7" s="20"/>
      <c r="M7" s="20"/>
      <c r="N7" s="172"/>
    </row>
    <row r="8" spans="1:14" s="19" customFormat="1" x14ac:dyDescent="0.2">
      <c r="A8" s="5" t="s">
        <v>68</v>
      </c>
      <c r="B8" s="20"/>
      <c r="C8" s="20"/>
      <c r="D8" s="20"/>
      <c r="E8" s="20"/>
      <c r="F8" s="20"/>
      <c r="G8" s="20"/>
      <c r="H8" s="20"/>
      <c r="I8" s="20"/>
      <c r="J8" s="20"/>
      <c r="K8" s="20"/>
      <c r="L8" s="20"/>
      <c r="M8" s="20"/>
      <c r="N8" s="172"/>
    </row>
    <row r="9" spans="1:14" s="19" customFormat="1" ht="21" customHeight="1" x14ac:dyDescent="0.2">
      <c r="A9" s="5" t="s">
        <v>69</v>
      </c>
      <c r="B9" s="20"/>
      <c r="C9" s="20"/>
      <c r="D9" s="20"/>
      <c r="E9" s="20"/>
      <c r="F9" s="20"/>
      <c r="G9" s="20"/>
      <c r="H9" s="20"/>
      <c r="I9" s="20"/>
      <c r="J9" s="20"/>
      <c r="K9" s="20"/>
      <c r="L9" s="20"/>
      <c r="M9" s="20"/>
      <c r="N9" s="172"/>
    </row>
    <row r="10" spans="1:14" s="52" customFormat="1" ht="12.75" customHeight="1" x14ac:dyDescent="0.2">
      <c r="A10" s="7" t="s">
        <v>70</v>
      </c>
      <c r="B10" s="8"/>
      <c r="C10" s="8"/>
      <c r="D10" s="8"/>
      <c r="E10" s="8"/>
      <c r="F10" s="8"/>
      <c r="G10" s="8"/>
      <c r="H10" s="8"/>
      <c r="I10" s="8"/>
      <c r="J10" s="8"/>
      <c r="K10" s="8"/>
      <c r="L10" s="8"/>
      <c r="M10" s="8"/>
      <c r="N10" s="9"/>
    </row>
    <row r="11" spans="1:14" s="52" customFormat="1" ht="12.75" customHeight="1" x14ac:dyDescent="0.2">
      <c r="A11" s="173" t="s">
        <v>71</v>
      </c>
      <c r="B11" s="174"/>
      <c r="C11" s="175"/>
      <c r="D11" s="176" t="s">
        <v>72</v>
      </c>
      <c r="E11" s="177"/>
      <c r="F11" s="177"/>
      <c r="G11" s="177"/>
      <c r="H11" s="177"/>
      <c r="I11" s="177"/>
      <c r="J11" s="177"/>
      <c r="K11" s="177"/>
      <c r="L11" s="177"/>
      <c r="M11" s="177"/>
      <c r="N11" s="178"/>
    </row>
    <row r="12" spans="1:14" s="52" customFormat="1" x14ac:dyDescent="0.2">
      <c r="A12" s="179"/>
      <c r="B12" s="180"/>
      <c r="C12" s="181"/>
      <c r="D12" s="182" t="s">
        <v>73</v>
      </c>
      <c r="E12" s="183"/>
      <c r="F12" s="183"/>
      <c r="G12" s="183"/>
      <c r="H12" s="183"/>
      <c r="I12" s="183"/>
      <c r="J12" s="183"/>
      <c r="K12" s="183"/>
      <c r="L12" s="183"/>
      <c r="M12" s="183"/>
      <c r="N12" s="184"/>
    </row>
    <row r="13" spans="1:14" s="52" customFormat="1" ht="12.75" customHeight="1" x14ac:dyDescent="0.2">
      <c r="A13" s="21" t="s">
        <v>74</v>
      </c>
      <c r="B13" s="22"/>
      <c r="C13" s="23"/>
      <c r="D13" s="53" t="s">
        <v>75</v>
      </c>
      <c r="E13" s="54"/>
      <c r="F13" s="54"/>
      <c r="G13" s="54"/>
      <c r="H13" s="54"/>
      <c r="I13" s="54"/>
      <c r="J13" s="54"/>
      <c r="K13" s="54"/>
      <c r="L13" s="54"/>
      <c r="M13" s="54"/>
      <c r="N13" s="55"/>
    </row>
    <row r="14" spans="1:14" ht="12.75" customHeight="1" x14ac:dyDescent="0.2">
      <c r="A14" s="173" t="s">
        <v>76</v>
      </c>
      <c r="B14" s="174"/>
      <c r="C14" s="175"/>
      <c r="D14" s="176" t="s">
        <v>77</v>
      </c>
      <c r="E14" s="177"/>
      <c r="F14" s="177"/>
      <c r="G14" s="177"/>
      <c r="H14" s="177"/>
      <c r="I14" s="177"/>
      <c r="J14" s="177"/>
      <c r="K14" s="177"/>
      <c r="L14" s="177"/>
      <c r="M14" s="177"/>
      <c r="N14" s="178"/>
    </row>
    <row r="15" spans="1:14" s="52" customFormat="1" ht="12.75" customHeight="1" x14ac:dyDescent="0.2">
      <c r="A15" s="173" t="s">
        <v>78</v>
      </c>
      <c r="B15" s="174"/>
      <c r="C15" s="175"/>
      <c r="D15" s="257" t="s">
        <v>79</v>
      </c>
      <c r="E15" s="258"/>
      <c r="F15" s="258"/>
      <c r="G15" s="258"/>
      <c r="H15" s="258"/>
      <c r="I15" s="258"/>
      <c r="J15" s="258"/>
      <c r="K15" s="258"/>
      <c r="L15" s="258"/>
      <c r="M15" s="258"/>
      <c r="N15" s="259"/>
    </row>
    <row r="16" spans="1:14" s="52" customFormat="1" x14ac:dyDescent="0.2">
      <c r="A16" s="24"/>
      <c r="B16" s="25"/>
      <c r="C16" s="185"/>
      <c r="D16" s="260"/>
      <c r="E16" s="261"/>
      <c r="F16" s="261"/>
      <c r="G16" s="261"/>
      <c r="H16" s="261"/>
      <c r="I16" s="261"/>
      <c r="J16" s="261"/>
      <c r="K16" s="261"/>
      <c r="L16" s="261"/>
      <c r="M16" s="261"/>
      <c r="N16" s="262"/>
    </row>
    <row r="17" spans="1:14" s="52" customFormat="1" ht="12.75" customHeight="1" x14ac:dyDescent="0.2">
      <c r="A17" s="186" t="s">
        <v>80</v>
      </c>
      <c r="B17" s="187"/>
      <c r="C17" s="188"/>
      <c r="D17" s="189" t="s">
        <v>81</v>
      </c>
      <c r="E17" s="190"/>
      <c r="F17" s="190"/>
      <c r="G17" s="190"/>
      <c r="H17" s="190"/>
      <c r="I17" s="190"/>
      <c r="J17" s="190"/>
      <c r="K17" s="190"/>
      <c r="L17" s="190"/>
      <c r="M17" s="190"/>
      <c r="N17" s="191"/>
    </row>
    <row r="18" spans="1:14" ht="12.75" customHeight="1" x14ac:dyDescent="0.2">
      <c r="A18" s="24" t="s">
        <v>82</v>
      </c>
      <c r="B18" s="25"/>
      <c r="C18" s="185"/>
      <c r="D18" s="56" t="s">
        <v>83</v>
      </c>
      <c r="E18" s="57"/>
      <c r="F18" s="57"/>
      <c r="G18" s="57"/>
      <c r="H18" s="57"/>
      <c r="I18" s="57"/>
      <c r="J18" s="57"/>
      <c r="K18" s="57"/>
      <c r="L18" s="57"/>
      <c r="M18" s="57"/>
      <c r="N18" s="192"/>
    </row>
    <row r="19" spans="1:14" x14ac:dyDescent="0.2">
      <c r="A19" s="179"/>
      <c r="B19" s="180"/>
      <c r="C19" s="181"/>
      <c r="D19" s="182" t="s">
        <v>84</v>
      </c>
      <c r="E19" s="183"/>
      <c r="F19" s="183"/>
      <c r="G19" s="183"/>
      <c r="H19" s="183"/>
      <c r="I19" s="183"/>
      <c r="J19" s="183"/>
      <c r="K19" s="183"/>
      <c r="L19" s="183"/>
      <c r="M19" s="183"/>
      <c r="N19" s="184"/>
    </row>
    <row r="20" spans="1:14" ht="12.75" customHeight="1" x14ac:dyDescent="0.2">
      <c r="A20" s="173" t="s">
        <v>85</v>
      </c>
      <c r="B20" s="174"/>
      <c r="C20" s="175"/>
      <c r="D20" s="176" t="s">
        <v>86</v>
      </c>
      <c r="E20" s="177"/>
      <c r="F20" s="177"/>
      <c r="G20" s="177"/>
      <c r="H20" s="177"/>
      <c r="I20" s="177"/>
      <c r="J20" s="177"/>
      <c r="K20" s="177"/>
      <c r="L20" s="177"/>
      <c r="M20" s="177"/>
      <c r="N20" s="178"/>
    </row>
    <row r="21" spans="1:14" x14ac:dyDescent="0.2">
      <c r="A21" s="179"/>
      <c r="B21" s="180"/>
      <c r="C21" s="181"/>
      <c r="D21" s="182" t="s">
        <v>87</v>
      </c>
      <c r="E21" s="183"/>
      <c r="F21" s="183"/>
      <c r="G21" s="183"/>
      <c r="H21" s="183"/>
      <c r="I21" s="183"/>
      <c r="J21" s="183"/>
      <c r="K21" s="183"/>
      <c r="L21" s="183"/>
      <c r="M21" s="183"/>
      <c r="N21" s="184"/>
    </row>
    <row r="22" spans="1:14" ht="12.75" customHeight="1" x14ac:dyDescent="0.2">
      <c r="A22" s="21" t="s">
        <v>88</v>
      </c>
      <c r="B22" s="22"/>
      <c r="C22" s="23"/>
      <c r="D22" s="53" t="s">
        <v>89</v>
      </c>
      <c r="E22" s="54"/>
      <c r="F22" s="54"/>
      <c r="G22" s="54"/>
      <c r="H22" s="54"/>
      <c r="I22" s="54"/>
      <c r="J22" s="54"/>
      <c r="K22" s="54"/>
      <c r="L22" s="54"/>
      <c r="M22" s="54"/>
      <c r="N22" s="55"/>
    </row>
    <row r="23" spans="1:14" ht="12.75" customHeight="1" x14ac:dyDescent="0.2">
      <c r="A23" s="173" t="s">
        <v>90</v>
      </c>
      <c r="B23" s="174"/>
      <c r="C23" s="175"/>
      <c r="D23" s="176" t="s">
        <v>91</v>
      </c>
      <c r="E23" s="177"/>
      <c r="F23" s="177"/>
      <c r="G23" s="177"/>
      <c r="H23" s="177"/>
      <c r="I23" s="177"/>
      <c r="J23" s="177"/>
      <c r="K23" s="177"/>
      <c r="L23" s="177"/>
      <c r="M23" s="177"/>
      <c r="N23" s="178"/>
    </row>
    <row r="24" spans="1:14" x14ac:dyDescent="0.2">
      <c r="A24" s="179"/>
      <c r="B24" s="180"/>
      <c r="C24" s="181"/>
      <c r="D24" s="182" t="s">
        <v>92</v>
      </c>
      <c r="E24" s="183"/>
      <c r="F24" s="183"/>
      <c r="G24" s="183"/>
      <c r="H24" s="183"/>
      <c r="I24" s="183"/>
      <c r="J24" s="183"/>
      <c r="K24" s="183"/>
      <c r="L24" s="183"/>
      <c r="M24" s="183"/>
      <c r="N24" s="184"/>
    </row>
    <row r="25" spans="1:14" ht="12.75" customHeight="1" x14ac:dyDescent="0.2">
      <c r="A25" s="173" t="s">
        <v>93</v>
      </c>
      <c r="B25" s="174"/>
      <c r="C25" s="175"/>
      <c r="D25" s="176" t="s">
        <v>94</v>
      </c>
      <c r="E25" s="177"/>
      <c r="F25" s="177"/>
      <c r="G25" s="177"/>
      <c r="H25" s="177"/>
      <c r="I25" s="177"/>
      <c r="J25" s="177"/>
      <c r="K25" s="177"/>
      <c r="L25" s="177"/>
      <c r="M25" s="177"/>
      <c r="N25" s="178"/>
    </row>
    <row r="26" spans="1:14" x14ac:dyDescent="0.2">
      <c r="A26" s="24"/>
      <c r="B26" s="25"/>
      <c r="C26" s="185"/>
      <c r="D26" s="56" t="s">
        <v>95</v>
      </c>
      <c r="E26" s="57"/>
      <c r="F26" s="57"/>
      <c r="G26" s="57"/>
      <c r="H26" s="57"/>
      <c r="I26" s="57"/>
      <c r="J26" s="57"/>
      <c r="K26" s="57"/>
      <c r="L26" s="57"/>
      <c r="M26" s="57"/>
      <c r="N26" s="192"/>
    </row>
    <row r="27" spans="1:14" x14ac:dyDescent="0.2">
      <c r="A27" s="24"/>
      <c r="B27" s="25"/>
      <c r="C27" s="185"/>
      <c r="D27" s="56" t="s">
        <v>96</v>
      </c>
      <c r="E27" s="57"/>
      <c r="F27" s="57"/>
      <c r="G27" s="57"/>
      <c r="H27" s="57"/>
      <c r="I27" s="57"/>
      <c r="J27" s="57"/>
      <c r="K27" s="57"/>
      <c r="L27" s="57"/>
      <c r="M27" s="57"/>
      <c r="N27" s="192"/>
    </row>
    <row r="28" spans="1:14" x14ac:dyDescent="0.2">
      <c r="A28" s="24"/>
      <c r="B28" s="25"/>
      <c r="C28" s="185"/>
      <c r="D28" s="56" t="s">
        <v>97</v>
      </c>
      <c r="E28" s="57"/>
      <c r="F28" s="57"/>
      <c r="G28" s="57"/>
      <c r="H28" s="57"/>
      <c r="I28" s="57"/>
      <c r="J28" s="57"/>
      <c r="K28" s="57"/>
      <c r="L28" s="57"/>
      <c r="M28" s="57"/>
      <c r="N28" s="192"/>
    </row>
    <row r="29" spans="1:14" x14ac:dyDescent="0.2">
      <c r="A29" s="179"/>
      <c r="B29" s="180"/>
      <c r="C29" s="181"/>
      <c r="D29" s="182" t="s">
        <v>98</v>
      </c>
      <c r="E29" s="183"/>
      <c r="F29" s="183"/>
      <c r="G29" s="183"/>
      <c r="H29" s="183"/>
      <c r="I29" s="183"/>
      <c r="J29" s="183"/>
      <c r="K29" s="183"/>
      <c r="L29" s="183"/>
      <c r="M29" s="183"/>
      <c r="N29" s="184"/>
    </row>
    <row r="30" spans="1:14" ht="12.75" customHeight="1" x14ac:dyDescent="0.2">
      <c r="A30" s="173" t="s">
        <v>99</v>
      </c>
      <c r="B30" s="174"/>
      <c r="C30" s="175"/>
      <c r="D30" s="176" t="s">
        <v>100</v>
      </c>
      <c r="E30" s="177"/>
      <c r="F30" s="177"/>
      <c r="G30" s="177"/>
      <c r="H30" s="177"/>
      <c r="I30" s="177"/>
      <c r="J30" s="177"/>
      <c r="K30" s="177"/>
      <c r="L30" s="177"/>
      <c r="M30" s="177"/>
      <c r="N30" s="178"/>
    </row>
    <row r="31" spans="1:14" x14ac:dyDescent="0.2">
      <c r="A31" s="179"/>
      <c r="B31" s="180"/>
      <c r="C31" s="181"/>
      <c r="D31" s="182" t="s">
        <v>101</v>
      </c>
      <c r="E31" s="183"/>
      <c r="F31" s="183"/>
      <c r="G31" s="183"/>
      <c r="H31" s="183"/>
      <c r="I31" s="183"/>
      <c r="J31" s="183"/>
      <c r="K31" s="183"/>
      <c r="L31" s="183"/>
      <c r="M31" s="183"/>
      <c r="N31" s="184"/>
    </row>
    <row r="32" spans="1:14" x14ac:dyDescent="0.2">
      <c r="A32" s="193" t="s">
        <v>102</v>
      </c>
      <c r="B32" s="194"/>
      <c r="C32" s="195"/>
      <c r="D32" s="263" t="s">
        <v>103</v>
      </c>
      <c r="E32" s="264"/>
      <c r="F32" s="264"/>
      <c r="G32" s="264"/>
      <c r="H32" s="264"/>
      <c r="I32" s="264"/>
      <c r="J32" s="264"/>
      <c r="K32" s="264"/>
      <c r="L32" s="264"/>
      <c r="M32" s="264"/>
      <c r="N32" s="265"/>
    </row>
    <row r="33" spans="1:14" x14ac:dyDescent="0.2">
      <c r="A33" s="58"/>
      <c r="B33" s="25"/>
      <c r="C33" s="59"/>
      <c r="D33" s="266"/>
      <c r="E33" s="267"/>
      <c r="F33" s="267"/>
      <c r="G33" s="267"/>
      <c r="H33" s="267"/>
      <c r="I33" s="267"/>
      <c r="J33" s="267"/>
      <c r="K33" s="267"/>
      <c r="L33" s="267"/>
      <c r="M33" s="267"/>
      <c r="N33" s="268"/>
    </row>
    <row r="34" spans="1:14" ht="12.75" customHeight="1" x14ac:dyDescent="0.2">
      <c r="A34" s="196" t="s">
        <v>104</v>
      </c>
      <c r="B34" s="187"/>
      <c r="C34" s="197"/>
      <c r="D34" s="53" t="s">
        <v>105</v>
      </c>
      <c r="E34" s="54"/>
      <c r="F34" s="54"/>
      <c r="G34" s="54"/>
      <c r="H34" s="54"/>
      <c r="I34" s="54"/>
      <c r="J34" s="54"/>
      <c r="K34" s="54"/>
      <c r="L34" s="54"/>
      <c r="M34" s="54"/>
      <c r="N34" s="55"/>
    </row>
    <row r="35" spans="1:14" ht="12.75" customHeight="1" x14ac:dyDescent="0.2">
      <c r="A35" s="186" t="s">
        <v>106</v>
      </c>
      <c r="B35" s="187"/>
      <c r="C35" s="197"/>
      <c r="D35" s="53" t="s">
        <v>107</v>
      </c>
      <c r="E35" s="54"/>
      <c r="F35" s="54"/>
      <c r="G35" s="54"/>
      <c r="H35" s="54"/>
      <c r="I35" s="54"/>
      <c r="J35" s="54"/>
      <c r="K35" s="54"/>
      <c r="L35" s="54"/>
      <c r="M35" s="54"/>
      <c r="N35" s="55"/>
    </row>
    <row r="36" spans="1:14" ht="12.75" customHeight="1" x14ac:dyDescent="0.2">
      <c r="A36" s="269" t="s">
        <v>108</v>
      </c>
      <c r="B36" s="270"/>
      <c r="C36" s="271"/>
      <c r="D36" s="263" t="s">
        <v>109</v>
      </c>
      <c r="E36" s="264"/>
      <c r="F36" s="264"/>
      <c r="G36" s="264"/>
      <c r="H36" s="264"/>
      <c r="I36" s="264"/>
      <c r="J36" s="264"/>
      <c r="K36" s="264"/>
      <c r="L36" s="264"/>
      <c r="M36" s="264"/>
      <c r="N36" s="265"/>
    </row>
    <row r="37" spans="1:14" ht="12.75" customHeight="1" x14ac:dyDescent="0.2">
      <c r="A37" s="272"/>
      <c r="B37" s="273"/>
      <c r="C37" s="274"/>
      <c r="D37" s="275"/>
      <c r="E37" s="276"/>
      <c r="F37" s="276"/>
      <c r="G37" s="276"/>
      <c r="H37" s="276"/>
      <c r="I37" s="276"/>
      <c r="J37" s="276"/>
      <c r="K37" s="276"/>
      <c r="L37" s="276"/>
      <c r="M37" s="276"/>
      <c r="N37" s="277"/>
    </row>
    <row r="38" spans="1:14" ht="12.75" customHeight="1" x14ac:dyDescent="0.2">
      <c r="A38" s="269" t="s">
        <v>110</v>
      </c>
      <c r="B38" s="270"/>
      <c r="C38" s="271"/>
      <c r="D38" s="263" t="s">
        <v>111</v>
      </c>
      <c r="E38" s="264"/>
      <c r="F38" s="264"/>
      <c r="G38" s="264"/>
      <c r="H38" s="264"/>
      <c r="I38" s="264"/>
      <c r="J38" s="264"/>
      <c r="K38" s="264"/>
      <c r="L38" s="264"/>
      <c r="M38" s="264"/>
      <c r="N38" s="265"/>
    </row>
    <row r="39" spans="1:14" ht="12.75" customHeight="1" x14ac:dyDescent="0.2">
      <c r="A39" s="272"/>
      <c r="B39" s="273"/>
      <c r="C39" s="274"/>
      <c r="D39" s="275"/>
      <c r="E39" s="276"/>
      <c r="F39" s="276"/>
      <c r="G39" s="276"/>
      <c r="H39" s="276"/>
      <c r="I39" s="276"/>
      <c r="J39" s="276"/>
      <c r="K39" s="276"/>
      <c r="L39" s="276"/>
      <c r="M39" s="276"/>
      <c r="N39" s="277"/>
    </row>
    <row r="40" spans="1:14" ht="12.75" customHeight="1" x14ac:dyDescent="0.2">
      <c r="A40" s="193" t="s">
        <v>112</v>
      </c>
      <c r="B40" s="194"/>
      <c r="C40" s="195"/>
      <c r="D40" s="251" t="s">
        <v>113</v>
      </c>
      <c r="E40" s="252"/>
      <c r="F40" s="252"/>
      <c r="G40" s="252"/>
      <c r="H40" s="252"/>
      <c r="I40" s="252"/>
      <c r="J40" s="252"/>
      <c r="K40" s="252"/>
      <c r="L40" s="252"/>
      <c r="M40" s="252"/>
      <c r="N40" s="253"/>
    </row>
    <row r="41" spans="1:14" ht="12.75" customHeight="1" x14ac:dyDescent="0.2">
      <c r="A41" s="66"/>
      <c r="B41" s="67"/>
      <c r="C41" s="68"/>
      <c r="D41" s="254"/>
      <c r="E41" s="255"/>
      <c r="F41" s="255"/>
      <c r="G41" s="255"/>
      <c r="H41" s="255"/>
      <c r="I41" s="255"/>
      <c r="J41" s="255"/>
      <c r="K41" s="255"/>
      <c r="L41" s="255"/>
      <c r="M41" s="255"/>
      <c r="N41" s="256"/>
    </row>
    <row r="43" spans="1:14" ht="12.75" customHeight="1" x14ac:dyDescent="0.2">
      <c r="A43" s="7" t="s">
        <v>114</v>
      </c>
      <c r="B43" s="8"/>
      <c r="C43" s="8"/>
      <c r="D43" s="8"/>
      <c r="E43" s="8"/>
      <c r="F43" s="8"/>
      <c r="G43" s="8"/>
      <c r="H43" s="8"/>
      <c r="I43" s="8"/>
      <c r="J43" s="8"/>
      <c r="K43" s="8"/>
      <c r="L43" s="8"/>
      <c r="M43" s="8"/>
      <c r="N43" s="9"/>
    </row>
    <row r="44" spans="1:14" ht="12.75" customHeight="1" x14ac:dyDescent="0.2">
      <c r="A44" s="198" t="s">
        <v>115</v>
      </c>
      <c r="B44" s="199"/>
      <c r="C44" s="199"/>
      <c r="D44" s="199"/>
      <c r="E44" s="199"/>
      <c r="F44" s="199"/>
      <c r="G44" s="199"/>
      <c r="H44" s="199"/>
      <c r="I44" s="199"/>
      <c r="J44" s="199"/>
      <c r="K44" s="199"/>
      <c r="L44" s="199"/>
      <c r="M44" s="199"/>
      <c r="N44" s="200"/>
    </row>
    <row r="45" spans="1:14" ht="12.75" customHeight="1" x14ac:dyDescent="0.2">
      <c r="A45" s="26" t="s">
        <v>116</v>
      </c>
      <c r="B45" s="6" t="s">
        <v>117</v>
      </c>
      <c r="C45" s="6"/>
      <c r="D45" s="6"/>
      <c r="E45" s="6"/>
      <c r="F45" s="6"/>
      <c r="G45" s="6"/>
      <c r="H45" s="6"/>
      <c r="I45" s="6"/>
      <c r="J45" s="6"/>
      <c r="K45" s="6"/>
      <c r="L45" s="6"/>
      <c r="M45" s="6"/>
      <c r="N45" s="131"/>
    </row>
    <row r="46" spans="1:14" ht="12.75" customHeight="1" x14ac:dyDescent="0.2">
      <c r="A46" s="26" t="s">
        <v>118</v>
      </c>
      <c r="B46" s="6" t="s">
        <v>119</v>
      </c>
      <c r="C46" s="6"/>
      <c r="D46" s="6"/>
      <c r="E46" s="6"/>
      <c r="F46" s="6"/>
      <c r="G46" s="6"/>
      <c r="H46" s="6"/>
      <c r="I46" s="6"/>
      <c r="J46" s="6"/>
      <c r="K46" s="6"/>
      <c r="L46" s="6"/>
      <c r="M46" s="6"/>
      <c r="N46" s="131"/>
    </row>
    <row r="47" spans="1:14" ht="12.75" customHeight="1" x14ac:dyDescent="0.2">
      <c r="A47" s="26" t="s">
        <v>120</v>
      </c>
      <c r="B47" s="6" t="s">
        <v>121</v>
      </c>
      <c r="C47" s="6"/>
      <c r="D47" s="6"/>
      <c r="E47" s="6"/>
      <c r="F47" s="6"/>
      <c r="G47" s="6"/>
      <c r="H47" s="6"/>
      <c r="I47" s="6"/>
      <c r="J47" s="6"/>
      <c r="K47" s="6"/>
      <c r="L47" s="6"/>
      <c r="M47" s="6"/>
      <c r="N47" s="131"/>
    </row>
    <row r="48" spans="1:14" ht="12.75" customHeight="1" x14ac:dyDescent="0.2">
      <c r="A48" s="26" t="s">
        <v>122</v>
      </c>
      <c r="B48" s="6" t="s">
        <v>123</v>
      </c>
      <c r="C48" s="6"/>
      <c r="D48" s="6"/>
      <c r="E48" s="6"/>
      <c r="F48" s="6"/>
      <c r="G48" s="6"/>
      <c r="H48" s="6"/>
      <c r="I48" s="6"/>
      <c r="J48" s="6"/>
      <c r="K48" s="6"/>
      <c r="L48" s="6"/>
      <c r="M48" s="6"/>
      <c r="N48" s="131"/>
    </row>
    <row r="49" spans="1:14" ht="12.75" customHeight="1" x14ac:dyDescent="0.2">
      <c r="A49" s="26" t="s">
        <v>124</v>
      </c>
      <c r="B49" s="6" t="s">
        <v>125</v>
      </c>
      <c r="C49" s="6"/>
      <c r="D49" s="6"/>
      <c r="E49" s="6"/>
      <c r="F49" s="6"/>
      <c r="G49" s="6"/>
      <c r="H49" s="6"/>
      <c r="I49" s="6"/>
      <c r="J49" s="6"/>
      <c r="K49" s="6"/>
      <c r="L49" s="6"/>
      <c r="M49" s="6"/>
      <c r="N49" s="131"/>
    </row>
    <row r="50" spans="1:14" ht="12.75" customHeight="1" x14ac:dyDescent="0.2">
      <c r="A50" s="26" t="s">
        <v>126</v>
      </c>
      <c r="B50" s="6" t="s">
        <v>127</v>
      </c>
      <c r="C50" s="6"/>
      <c r="D50" s="6"/>
      <c r="E50" s="6"/>
      <c r="F50" s="6"/>
      <c r="G50" s="6"/>
      <c r="H50" s="6"/>
      <c r="I50" s="6"/>
      <c r="J50" s="6"/>
      <c r="K50" s="6"/>
      <c r="L50" s="6"/>
      <c r="M50" s="6"/>
      <c r="N50" s="131"/>
    </row>
    <row r="51" spans="1:14" ht="12.75" customHeight="1" x14ac:dyDescent="0.2">
      <c r="A51" s="26" t="s">
        <v>128</v>
      </c>
      <c r="B51" s="6" t="s">
        <v>129</v>
      </c>
      <c r="C51" s="6"/>
      <c r="D51" s="6"/>
      <c r="E51" s="6"/>
      <c r="F51" s="6"/>
      <c r="G51" s="6"/>
      <c r="H51" s="6"/>
      <c r="I51" s="6"/>
      <c r="J51" s="6"/>
      <c r="K51" s="6"/>
      <c r="L51" s="6"/>
      <c r="M51" s="6"/>
      <c r="N51" s="131"/>
    </row>
    <row r="52" spans="1:14" ht="12.75" customHeight="1" x14ac:dyDescent="0.2">
      <c r="A52" s="26" t="s">
        <v>130</v>
      </c>
      <c r="B52" s="6" t="s">
        <v>131</v>
      </c>
      <c r="C52" s="6"/>
      <c r="D52" s="6"/>
      <c r="E52" s="6"/>
      <c r="F52" s="6"/>
      <c r="G52" s="6"/>
      <c r="H52" s="6"/>
      <c r="I52" s="6"/>
      <c r="J52" s="6"/>
      <c r="K52" s="6"/>
      <c r="L52" s="6"/>
      <c r="M52" s="6"/>
      <c r="N52" s="131"/>
    </row>
    <row r="53" spans="1:14" ht="12.75" customHeight="1" x14ac:dyDescent="0.2">
      <c r="A53" s="27"/>
      <c r="B53" s="6"/>
      <c r="C53" s="6"/>
      <c r="D53" s="6"/>
      <c r="E53" s="6"/>
      <c r="F53" s="6"/>
      <c r="G53" s="6"/>
      <c r="H53" s="6"/>
      <c r="I53" s="6"/>
      <c r="J53" s="6"/>
      <c r="K53" s="6"/>
      <c r="L53" s="6"/>
      <c r="M53" s="6"/>
      <c r="N53" s="131"/>
    </row>
    <row r="54" spans="1:14" ht="12.75" customHeight="1" x14ac:dyDescent="0.2">
      <c r="A54" s="5" t="s">
        <v>132</v>
      </c>
      <c r="B54" s="28"/>
      <c r="C54" s="28"/>
      <c r="D54" s="28"/>
      <c r="E54" s="28"/>
      <c r="F54" s="28"/>
      <c r="G54" s="28"/>
      <c r="H54" s="28"/>
      <c r="I54" s="28"/>
      <c r="J54" s="28"/>
      <c r="K54" s="28"/>
      <c r="L54" s="28"/>
      <c r="M54" s="28"/>
      <c r="N54" s="201"/>
    </row>
    <row r="55" spans="1:14" ht="12.75" customHeight="1" x14ac:dyDescent="0.2">
      <c r="A55" s="27"/>
      <c r="B55" s="6"/>
      <c r="C55" s="6"/>
      <c r="D55" s="6"/>
      <c r="E55" s="6"/>
      <c r="F55" s="6"/>
      <c r="G55" s="6"/>
      <c r="H55" s="6"/>
      <c r="I55" s="6"/>
      <c r="J55" s="6"/>
      <c r="K55" s="6"/>
      <c r="L55" s="6"/>
      <c r="M55" s="6"/>
      <c r="N55" s="131"/>
    </row>
    <row r="56" spans="1:14" ht="12.75" customHeight="1" x14ac:dyDescent="0.2">
      <c r="A56" s="29" t="s">
        <v>133</v>
      </c>
      <c r="B56" s="30"/>
      <c r="C56" s="30"/>
      <c r="D56" s="30"/>
      <c r="E56" s="30"/>
      <c r="F56" s="30"/>
      <c r="G56" s="30"/>
      <c r="H56" s="30"/>
      <c r="I56" s="30"/>
      <c r="J56" s="30"/>
      <c r="K56" s="30"/>
      <c r="L56" s="30"/>
      <c r="M56" s="30"/>
      <c r="N56" s="202"/>
    </row>
    <row r="57" spans="1:14" ht="12.75" customHeight="1" x14ac:dyDescent="0.2">
      <c r="A57" s="26" t="s">
        <v>116</v>
      </c>
      <c r="B57" s="6" t="s">
        <v>134</v>
      </c>
      <c r="C57" s="6"/>
      <c r="D57" s="6"/>
      <c r="E57" s="6"/>
      <c r="F57" s="6"/>
      <c r="G57" s="6"/>
      <c r="H57" s="6"/>
      <c r="I57" s="6"/>
      <c r="J57" s="6"/>
      <c r="K57" s="6"/>
      <c r="L57" s="6"/>
      <c r="M57" s="6"/>
      <c r="N57" s="131"/>
    </row>
    <row r="58" spans="1:14" ht="12.75" customHeight="1" x14ac:dyDescent="0.2">
      <c r="A58" s="26" t="s">
        <v>118</v>
      </c>
      <c r="B58" s="6" t="s">
        <v>135</v>
      </c>
      <c r="C58" s="6"/>
      <c r="D58" s="6"/>
      <c r="E58" s="6"/>
      <c r="F58" s="6"/>
      <c r="G58" s="6"/>
      <c r="H58" s="6"/>
      <c r="I58" s="6"/>
      <c r="J58" s="6"/>
      <c r="K58" s="6"/>
      <c r="L58" s="6"/>
      <c r="M58" s="6"/>
      <c r="N58" s="131"/>
    </row>
    <row r="59" spans="1:14" ht="12.75" customHeight="1" x14ac:dyDescent="0.2">
      <c r="A59" s="26" t="s">
        <v>120</v>
      </c>
      <c r="B59" s="6" t="s">
        <v>136</v>
      </c>
      <c r="C59" s="6"/>
      <c r="D59" s="6"/>
      <c r="E59" s="6"/>
      <c r="F59" s="6"/>
      <c r="G59" s="6"/>
      <c r="H59" s="6"/>
      <c r="I59" s="6"/>
      <c r="J59" s="6"/>
      <c r="K59" s="6"/>
      <c r="L59" s="6"/>
      <c r="M59" s="6"/>
      <c r="N59" s="131"/>
    </row>
    <row r="60" spans="1:14" ht="12.75" customHeight="1" x14ac:dyDescent="0.2">
      <c r="A60" s="203"/>
      <c r="B60" s="133"/>
      <c r="C60" s="133"/>
      <c r="D60" s="133"/>
      <c r="E60" s="133"/>
      <c r="F60" s="133"/>
      <c r="G60" s="133"/>
      <c r="H60" s="133"/>
      <c r="I60" s="133"/>
      <c r="J60" s="133"/>
      <c r="K60" s="133"/>
      <c r="L60" s="133"/>
      <c r="M60" s="133"/>
      <c r="N60" s="134"/>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315"/>
  <sheetViews>
    <sheetView showRuler="0" zoomScale="70" zoomScaleNormal="70" workbookViewId="0">
      <pane ySplit="2" topLeftCell="A289" activePane="bottomLeft" state="frozen"/>
      <selection activeCell="K2" sqref="K2:K256"/>
      <selection pane="bottomLeft" activeCell="J3" sqref="J3:J296"/>
    </sheetView>
  </sheetViews>
  <sheetFormatPr defaultColWidth="10.7109375" defaultRowHeight="12.75" x14ac:dyDescent="0.2"/>
  <cols>
    <col min="1" max="1" width="13.7109375" style="80" customWidth="1"/>
    <col min="2" max="2" width="10.7109375" style="80" bestFit="1" customWidth="1"/>
    <col min="3" max="3" width="17.7109375" style="80" customWidth="1"/>
    <col min="4" max="4" width="15.7109375" style="80" customWidth="1"/>
    <col min="5" max="5" width="30.28515625" style="80" customWidth="1"/>
    <col min="6" max="6" width="46.85546875" style="80" customWidth="1"/>
    <col min="7" max="7" width="45.140625" style="80" customWidth="1"/>
    <col min="8" max="8" width="39.28515625" style="80" customWidth="1"/>
    <col min="9" max="9" width="22.28515625" style="80" customWidth="1"/>
    <col min="10" max="10" width="16.42578125" style="80" customWidth="1"/>
    <col min="11" max="11" width="34" style="80" hidden="1" customWidth="1"/>
    <col min="12" max="12" width="27.42578125" style="80" customWidth="1"/>
    <col min="13" max="13" width="14.85546875" style="86" customWidth="1"/>
    <col min="14" max="14" width="12.42578125" style="86" customWidth="1"/>
    <col min="15" max="15" width="56.42578125" style="86" customWidth="1"/>
    <col min="16" max="16" width="3.140625" style="80" customWidth="1"/>
    <col min="17" max="17" width="17.42578125" style="80" customWidth="1"/>
    <col min="18" max="18" width="20.85546875" style="80" customWidth="1"/>
    <col min="19" max="20" width="49.85546875" style="80" customWidth="1"/>
    <col min="21" max="21" width="45.140625" style="80" customWidth="1"/>
    <col min="22" max="22" width="14.7109375" style="80" customWidth="1"/>
    <col min="23" max="23" width="61.42578125" style="80" hidden="1" customWidth="1"/>
    <col min="24" max="24" width="25.85546875" style="80" hidden="1" customWidth="1"/>
    <col min="26" max="26" width="9.140625" style="80" customWidth="1"/>
    <col min="27" max="27" width="18.7109375" style="80" hidden="1" customWidth="1"/>
    <col min="28" max="31" width="9.140625" style="80" customWidth="1"/>
    <col min="32" max="16384" width="10.7109375" style="80"/>
  </cols>
  <sheetData>
    <row r="1" spans="1:27" x14ac:dyDescent="0.2">
      <c r="A1" s="204" t="s">
        <v>55</v>
      </c>
      <c r="B1" s="205"/>
      <c r="C1" s="205"/>
      <c r="D1" s="205"/>
      <c r="E1" s="205"/>
      <c r="F1" s="205"/>
      <c r="G1" s="205"/>
      <c r="H1" s="205"/>
      <c r="I1" s="205"/>
      <c r="J1" s="205"/>
      <c r="K1" s="77"/>
      <c r="L1" s="77"/>
      <c r="M1" s="206"/>
      <c r="N1" s="206"/>
      <c r="O1" s="206"/>
      <c r="P1" s="78"/>
      <c r="Q1" s="206"/>
      <c r="R1" s="206"/>
      <c r="S1" s="206"/>
      <c r="T1" s="206"/>
      <c r="U1" s="206"/>
      <c r="V1" s="79"/>
      <c r="W1" s="206"/>
      <c r="X1" s="206"/>
      <c r="AA1" s="206"/>
    </row>
    <row r="2" spans="1:27" ht="25.5" x14ac:dyDescent="0.2">
      <c r="A2" s="207" t="s">
        <v>137</v>
      </c>
      <c r="B2" s="207" t="s">
        <v>138</v>
      </c>
      <c r="C2" s="207" t="s">
        <v>139</v>
      </c>
      <c r="D2" s="207" t="s">
        <v>140</v>
      </c>
      <c r="E2" s="207" t="s">
        <v>141</v>
      </c>
      <c r="F2" s="207" t="s">
        <v>142</v>
      </c>
      <c r="G2" s="207" t="s">
        <v>143</v>
      </c>
      <c r="H2" s="207" t="s">
        <v>144</v>
      </c>
      <c r="I2" s="207" t="s">
        <v>145</v>
      </c>
      <c r="J2" s="207" t="s">
        <v>146</v>
      </c>
      <c r="K2" s="208" t="s">
        <v>147</v>
      </c>
      <c r="L2" s="207" t="s">
        <v>148</v>
      </c>
      <c r="M2" s="207" t="s">
        <v>149</v>
      </c>
      <c r="N2" s="209" t="s">
        <v>150</v>
      </c>
      <c r="O2" s="209" t="s">
        <v>151</v>
      </c>
      <c r="P2" s="81"/>
      <c r="Q2" s="99" t="s">
        <v>152</v>
      </c>
      <c r="R2" s="99" t="s">
        <v>153</v>
      </c>
      <c r="S2" s="99" t="s">
        <v>154</v>
      </c>
      <c r="T2" s="99" t="s">
        <v>155</v>
      </c>
      <c r="U2" s="99" t="s">
        <v>156</v>
      </c>
      <c r="V2" s="99" t="s">
        <v>157</v>
      </c>
      <c r="W2" s="208" t="s">
        <v>158</v>
      </c>
      <c r="X2" s="210" t="s">
        <v>159</v>
      </c>
      <c r="AA2" s="209" t="s">
        <v>160</v>
      </c>
    </row>
    <row r="3" spans="1:27" ht="82.5" customHeight="1" x14ac:dyDescent="0.2">
      <c r="A3" s="211" t="s">
        <v>161</v>
      </c>
      <c r="B3" s="102" t="s">
        <v>162</v>
      </c>
      <c r="C3" s="102" t="s">
        <v>163</v>
      </c>
      <c r="D3" s="101" t="s">
        <v>164</v>
      </c>
      <c r="E3" s="102" t="s">
        <v>165</v>
      </c>
      <c r="F3" s="102" t="s">
        <v>166</v>
      </c>
      <c r="G3" s="103" t="s">
        <v>167</v>
      </c>
      <c r="H3" s="101" t="s">
        <v>168</v>
      </c>
      <c r="I3" s="101"/>
      <c r="J3" s="102"/>
      <c r="K3" s="102" t="s">
        <v>169</v>
      </c>
      <c r="L3" s="212" t="s">
        <v>170</v>
      </c>
      <c r="M3" s="213" t="s">
        <v>171</v>
      </c>
      <c r="N3" s="213" t="s">
        <v>172</v>
      </c>
      <c r="O3" s="105" t="s">
        <v>173</v>
      </c>
      <c r="P3" s="107"/>
      <c r="Q3" s="214"/>
      <c r="R3" s="104"/>
      <c r="S3" s="104"/>
      <c r="T3" s="102" t="s">
        <v>174</v>
      </c>
      <c r="U3" s="104"/>
      <c r="V3" s="104"/>
      <c r="W3" s="102" t="s">
        <v>175</v>
      </c>
      <c r="X3" s="106" t="s">
        <v>176</v>
      </c>
      <c r="Y3" s="80"/>
      <c r="AA3" s="215" t="e">
        <f>IF(OR(J3="Fail",ISBLANK(J3)),INDEX('Issue Code Table'!C:C,MATCH(N:N,'Issue Code Table'!A:A,0)),IF(M3="Critical",6,IF(M3="Significant",5,IF(M3="Moderate",3,2))))</f>
        <v>#N/A</v>
      </c>
    </row>
    <row r="4" spans="1:27" ht="51" customHeight="1" x14ac:dyDescent="0.2">
      <c r="A4" s="211" t="s">
        <v>177</v>
      </c>
      <c r="B4" s="74" t="s">
        <v>178</v>
      </c>
      <c r="C4" s="74" t="s">
        <v>179</v>
      </c>
      <c r="D4" s="75" t="s">
        <v>164</v>
      </c>
      <c r="E4" s="102" t="s">
        <v>180</v>
      </c>
      <c r="F4" s="102" t="s">
        <v>181</v>
      </c>
      <c r="G4" s="103" t="s">
        <v>182</v>
      </c>
      <c r="H4" s="75" t="s">
        <v>183</v>
      </c>
      <c r="I4" s="101"/>
      <c r="J4" s="102"/>
      <c r="K4" s="74" t="s">
        <v>184</v>
      </c>
      <c r="L4" s="82"/>
      <c r="M4" s="76" t="s">
        <v>185</v>
      </c>
      <c r="N4" s="76" t="s">
        <v>186</v>
      </c>
      <c r="O4" s="76" t="s">
        <v>187</v>
      </c>
      <c r="P4" s="107"/>
      <c r="Q4" s="83"/>
      <c r="R4" s="84"/>
      <c r="S4" s="84"/>
      <c r="T4" s="102" t="s">
        <v>188</v>
      </c>
      <c r="U4" s="104"/>
      <c r="V4" s="104"/>
      <c r="W4" s="102" t="s">
        <v>189</v>
      </c>
      <c r="X4" s="239" t="s">
        <v>190</v>
      </c>
      <c r="Y4" s="80"/>
      <c r="AA4" s="215" t="e">
        <f>IF(OR(J4="Fail",ISBLANK(J4)),INDEX('Issue Code Table'!C:C,MATCH(N:N,'Issue Code Table'!A:A,0)),IF(M4="Critical",6,IF(M4="Significant",5,IF(M4="Moderate",3,2))))</f>
        <v>#N/A</v>
      </c>
    </row>
    <row r="5" spans="1:27" s="231" customFormat="1" ht="62.25" customHeight="1" x14ac:dyDescent="0.2">
      <c r="A5" s="211" t="s">
        <v>191</v>
      </c>
      <c r="B5" s="213" t="s">
        <v>192</v>
      </c>
      <c r="C5" s="213" t="s">
        <v>193</v>
      </c>
      <c r="D5" s="232" t="s">
        <v>164</v>
      </c>
      <c r="E5" s="108" t="s">
        <v>194</v>
      </c>
      <c r="F5" s="213" t="s">
        <v>195</v>
      </c>
      <c r="G5" s="213" t="s">
        <v>196</v>
      </c>
      <c r="H5" s="213" t="s">
        <v>197</v>
      </c>
      <c r="I5" s="101"/>
      <c r="J5" s="213"/>
      <c r="K5" s="232" t="s">
        <v>198</v>
      </c>
      <c r="L5" s="213" t="s">
        <v>199</v>
      </c>
      <c r="M5" s="249" t="s">
        <v>185</v>
      </c>
      <c r="N5" s="229" t="s">
        <v>200</v>
      </c>
      <c r="O5" s="85" t="s">
        <v>201</v>
      </c>
      <c r="P5" s="99"/>
      <c r="Q5" s="101"/>
      <c r="R5" s="101"/>
      <c r="S5" s="232"/>
      <c r="T5" s="230" t="s">
        <v>202</v>
      </c>
      <c r="U5" s="104"/>
      <c r="V5" s="104"/>
      <c r="W5" s="230" t="s">
        <v>203</v>
      </c>
      <c r="X5" s="230" t="s">
        <v>204</v>
      </c>
      <c r="AA5" s="215" t="e">
        <f>IF(OR(J5="Fail",ISBLANK(J5)),INDEX('Issue Code Table'!C:C,MATCH(N:N,'Issue Code Table'!A:A,0)),IF(M5="Critical",6,IF(M5="Significant",5,IF(M5="Moderate",3,2))))</f>
        <v>#N/A</v>
      </c>
    </row>
    <row r="6" spans="1:27" s="231" customFormat="1" ht="62.25" customHeight="1" x14ac:dyDescent="0.2">
      <c r="A6" s="211" t="s">
        <v>205</v>
      </c>
      <c r="B6" s="213" t="s">
        <v>206</v>
      </c>
      <c r="C6" s="213" t="s">
        <v>207</v>
      </c>
      <c r="D6" s="227" t="s">
        <v>164</v>
      </c>
      <c r="E6" s="228" t="s">
        <v>208</v>
      </c>
      <c r="F6" s="213" t="s">
        <v>209</v>
      </c>
      <c r="G6" s="213" t="s">
        <v>210</v>
      </c>
      <c r="H6" s="213" t="s">
        <v>211</v>
      </c>
      <c r="I6" s="101"/>
      <c r="J6" s="213"/>
      <c r="K6" s="227" t="s">
        <v>212</v>
      </c>
      <c r="L6" s="213"/>
      <c r="M6" s="249" t="s">
        <v>185</v>
      </c>
      <c r="N6" s="102" t="s">
        <v>213</v>
      </c>
      <c r="O6" s="102" t="s">
        <v>214</v>
      </c>
      <c r="P6" s="233"/>
      <c r="Q6" s="101"/>
      <c r="R6" s="101"/>
      <c r="S6" s="227"/>
      <c r="T6" s="230" t="s">
        <v>215</v>
      </c>
      <c r="U6" s="104"/>
      <c r="V6" s="104"/>
      <c r="W6" s="230" t="s">
        <v>215</v>
      </c>
      <c r="X6" s="230" t="s">
        <v>216</v>
      </c>
      <c r="AA6" s="215">
        <f>IF(OR(J6="Fail",ISBLANK(J6)),INDEX('Issue Code Table'!C:C,MATCH(N:N,'Issue Code Table'!A:A,0)),IF(M6="Critical",6,IF(M6="Significant",5,IF(M6="Moderate",3,2))))</f>
        <v>6</v>
      </c>
    </row>
    <row r="7" spans="1:27" ht="64.5" customHeight="1" x14ac:dyDescent="0.2">
      <c r="A7" s="211" t="s">
        <v>217</v>
      </c>
      <c r="B7" s="104" t="s">
        <v>218</v>
      </c>
      <c r="C7" s="104" t="s">
        <v>219</v>
      </c>
      <c r="D7" s="102" t="s">
        <v>220</v>
      </c>
      <c r="E7" s="102" t="s">
        <v>221</v>
      </c>
      <c r="F7" s="102" t="s">
        <v>222</v>
      </c>
      <c r="G7" s="103" t="s">
        <v>223</v>
      </c>
      <c r="H7" s="104" t="s">
        <v>224</v>
      </c>
      <c r="I7" s="101"/>
      <c r="J7" s="102"/>
      <c r="K7" s="102" t="s">
        <v>225</v>
      </c>
      <c r="L7" s="104"/>
      <c r="M7" s="240" t="s">
        <v>226</v>
      </c>
      <c r="N7" s="240" t="s">
        <v>227</v>
      </c>
      <c r="O7" s="240" t="s">
        <v>228</v>
      </c>
      <c r="P7" s="107"/>
      <c r="Q7" s="104" t="s">
        <v>229</v>
      </c>
      <c r="R7" s="104" t="s">
        <v>230</v>
      </c>
      <c r="S7" s="104" t="s">
        <v>231</v>
      </c>
      <c r="T7" s="102" t="s">
        <v>232</v>
      </c>
      <c r="U7" s="104" t="s">
        <v>233</v>
      </c>
      <c r="V7" s="104" t="s">
        <v>234</v>
      </c>
      <c r="W7" s="226" t="s">
        <v>235</v>
      </c>
      <c r="X7" s="239"/>
      <c r="Y7" s="80"/>
      <c r="AA7" s="215">
        <f>IF(OR(J7="Fail",ISBLANK(J7)),INDEX('Issue Code Table'!C:C,MATCH(N:N,'Issue Code Table'!A:A,0)),IF(M7="Critical",6,IF(M7="Significant",5,IF(M7="Moderate",3,2))))</f>
        <v>3</v>
      </c>
    </row>
    <row r="8" spans="1:27" ht="75" customHeight="1" x14ac:dyDescent="0.2">
      <c r="A8" s="211" t="s">
        <v>236</v>
      </c>
      <c r="B8" s="104" t="s">
        <v>218</v>
      </c>
      <c r="C8" s="104" t="s">
        <v>219</v>
      </c>
      <c r="D8" s="75" t="s">
        <v>164</v>
      </c>
      <c r="E8" s="102" t="s">
        <v>237</v>
      </c>
      <c r="F8" s="102" t="s">
        <v>238</v>
      </c>
      <c r="G8" s="103" t="s">
        <v>223</v>
      </c>
      <c r="H8" s="104" t="s">
        <v>239</v>
      </c>
      <c r="I8" s="101"/>
      <c r="J8" s="102"/>
      <c r="K8" s="102" t="s">
        <v>240</v>
      </c>
      <c r="L8" s="241"/>
      <c r="M8" s="240" t="s">
        <v>185</v>
      </c>
      <c r="N8" s="240" t="s">
        <v>241</v>
      </c>
      <c r="O8" s="240" t="s">
        <v>242</v>
      </c>
      <c r="P8" s="107"/>
      <c r="Q8" s="104" t="s">
        <v>229</v>
      </c>
      <c r="R8" s="104" t="s">
        <v>243</v>
      </c>
      <c r="S8" s="104" t="s">
        <v>244</v>
      </c>
      <c r="T8" s="74" t="s">
        <v>245</v>
      </c>
      <c r="U8" s="104" t="s">
        <v>246</v>
      </c>
      <c r="V8" s="104" t="s">
        <v>247</v>
      </c>
      <c r="W8" s="102" t="s">
        <v>248</v>
      </c>
      <c r="X8" s="239" t="s">
        <v>249</v>
      </c>
      <c r="Y8" s="80"/>
      <c r="AA8" s="215">
        <f>IF(OR(J8="Fail",ISBLANK(J8)),INDEX('Issue Code Table'!C:C,MATCH(N:N,'Issue Code Table'!A:A,0)),IF(M8="Critical",6,IF(M8="Significant",5,IF(M8="Moderate",3,2))))</f>
        <v>5</v>
      </c>
    </row>
    <row r="9" spans="1:27" ht="105" customHeight="1" x14ac:dyDescent="0.2">
      <c r="A9" s="211" t="s">
        <v>250</v>
      </c>
      <c r="B9" s="104" t="s">
        <v>218</v>
      </c>
      <c r="C9" s="104" t="s">
        <v>219</v>
      </c>
      <c r="D9" s="102" t="s">
        <v>220</v>
      </c>
      <c r="E9" s="102" t="s">
        <v>251</v>
      </c>
      <c r="F9" s="102" t="s">
        <v>252</v>
      </c>
      <c r="G9" s="103" t="s">
        <v>223</v>
      </c>
      <c r="H9" s="104" t="s">
        <v>253</v>
      </c>
      <c r="I9" s="101"/>
      <c r="J9" s="102"/>
      <c r="K9" s="102" t="s">
        <v>254</v>
      </c>
      <c r="L9" s="228"/>
      <c r="M9" s="240" t="s">
        <v>226</v>
      </c>
      <c r="N9" s="240" t="s">
        <v>255</v>
      </c>
      <c r="O9" s="240" t="s">
        <v>256</v>
      </c>
      <c r="P9" s="107"/>
      <c r="Q9" s="104" t="s">
        <v>229</v>
      </c>
      <c r="R9" s="104" t="s">
        <v>257</v>
      </c>
      <c r="S9" s="104" t="s">
        <v>258</v>
      </c>
      <c r="T9" s="102" t="s">
        <v>259</v>
      </c>
      <c r="U9" s="104" t="s">
        <v>260</v>
      </c>
      <c r="V9" s="104" t="s">
        <v>261</v>
      </c>
      <c r="W9" s="226" t="s">
        <v>262</v>
      </c>
      <c r="X9" s="239"/>
      <c r="Y9" s="80"/>
      <c r="AA9" s="215">
        <f>IF(OR(J9="Fail",ISBLANK(J9)),INDEX('Issue Code Table'!C:C,MATCH(N:N,'Issue Code Table'!A:A,0)),IF(M9="Critical",6,IF(M9="Significant",5,IF(M9="Moderate",3,2))))</f>
        <v>5</v>
      </c>
    </row>
    <row r="10" spans="1:27" ht="69.75" customHeight="1" x14ac:dyDescent="0.2">
      <c r="A10" s="211" t="s">
        <v>263</v>
      </c>
      <c r="B10" s="104" t="s">
        <v>218</v>
      </c>
      <c r="C10" s="104" t="s">
        <v>219</v>
      </c>
      <c r="D10" s="102" t="s">
        <v>220</v>
      </c>
      <c r="E10" s="102" t="s">
        <v>264</v>
      </c>
      <c r="F10" s="102" t="s">
        <v>265</v>
      </c>
      <c r="G10" s="225" t="s">
        <v>223</v>
      </c>
      <c r="H10" s="50" t="s">
        <v>266</v>
      </c>
      <c r="I10" s="101"/>
      <c r="J10" s="102"/>
      <c r="K10" s="102" t="s">
        <v>267</v>
      </c>
      <c r="L10" s="228" t="s">
        <v>268</v>
      </c>
      <c r="M10" s="240" t="s">
        <v>185</v>
      </c>
      <c r="N10" s="240" t="s">
        <v>269</v>
      </c>
      <c r="O10" s="240" t="s">
        <v>270</v>
      </c>
      <c r="P10" s="107"/>
      <c r="Q10" s="104" t="s">
        <v>229</v>
      </c>
      <c r="R10" s="104" t="s">
        <v>271</v>
      </c>
      <c r="S10" s="50" t="s">
        <v>272</v>
      </c>
      <c r="T10" s="102" t="s">
        <v>273</v>
      </c>
      <c r="U10" s="102" t="s">
        <v>274</v>
      </c>
      <c r="V10" s="104" t="s">
        <v>275</v>
      </c>
      <c r="W10" s="226" t="s">
        <v>276</v>
      </c>
      <c r="X10" s="239" t="s">
        <v>249</v>
      </c>
      <c r="Y10" s="80"/>
      <c r="AA10" s="215">
        <f>IF(OR(J10="Fail",ISBLANK(J10)),INDEX('Issue Code Table'!C:C,MATCH(N:N,'Issue Code Table'!A:A,0)),IF(M10="Critical",6,IF(M10="Significant",5,IF(M10="Moderate",3,2))))</f>
        <v>6</v>
      </c>
    </row>
    <row r="11" spans="1:27" ht="92.25" customHeight="1" x14ac:dyDescent="0.2">
      <c r="A11" s="211" t="s">
        <v>277</v>
      </c>
      <c r="B11" s="104" t="s">
        <v>218</v>
      </c>
      <c r="C11" s="104" t="s">
        <v>219</v>
      </c>
      <c r="D11" s="102" t="s">
        <v>220</v>
      </c>
      <c r="E11" s="102" t="s">
        <v>278</v>
      </c>
      <c r="F11" s="102" t="s">
        <v>279</v>
      </c>
      <c r="G11" s="103" t="s">
        <v>223</v>
      </c>
      <c r="H11" s="104" t="s">
        <v>280</v>
      </c>
      <c r="I11" s="101"/>
      <c r="J11" s="102"/>
      <c r="K11" s="102" t="s">
        <v>281</v>
      </c>
      <c r="L11" s="228"/>
      <c r="M11" s="240" t="s">
        <v>185</v>
      </c>
      <c r="N11" s="240" t="s">
        <v>282</v>
      </c>
      <c r="O11" s="240" t="s">
        <v>283</v>
      </c>
      <c r="P11" s="107"/>
      <c r="Q11" s="104" t="s">
        <v>229</v>
      </c>
      <c r="R11" s="104" t="s">
        <v>284</v>
      </c>
      <c r="S11" s="102" t="s">
        <v>285</v>
      </c>
      <c r="T11" s="102" t="s">
        <v>286</v>
      </c>
      <c r="U11" s="104" t="s">
        <v>287</v>
      </c>
      <c r="V11" s="104" t="s">
        <v>288</v>
      </c>
      <c r="W11" s="226" t="s">
        <v>289</v>
      </c>
      <c r="X11" s="239" t="s">
        <v>249</v>
      </c>
      <c r="Y11" s="80"/>
      <c r="AA11" s="215">
        <f>IF(OR(J11="Fail",ISBLANK(J11)),INDEX('Issue Code Table'!C:C,MATCH(N:N,'Issue Code Table'!A:A,0)),IF(M11="Critical",6,IF(M11="Significant",5,IF(M11="Moderate",3,2))))</f>
        <v>4</v>
      </c>
    </row>
    <row r="12" spans="1:27" ht="127.5" x14ac:dyDescent="0.2">
      <c r="A12" s="211" t="s">
        <v>290</v>
      </c>
      <c r="B12" s="104" t="s">
        <v>218</v>
      </c>
      <c r="C12" s="104" t="s">
        <v>219</v>
      </c>
      <c r="D12" s="102" t="s">
        <v>220</v>
      </c>
      <c r="E12" s="102" t="s">
        <v>291</v>
      </c>
      <c r="F12" s="102" t="s">
        <v>292</v>
      </c>
      <c r="G12" s="103" t="s">
        <v>223</v>
      </c>
      <c r="H12" s="104" t="s">
        <v>293</v>
      </c>
      <c r="I12" s="101"/>
      <c r="J12" s="102"/>
      <c r="K12" s="102" t="s">
        <v>294</v>
      </c>
      <c r="L12" s="228"/>
      <c r="M12" s="240" t="s">
        <v>185</v>
      </c>
      <c r="N12" s="240" t="s">
        <v>295</v>
      </c>
      <c r="O12" s="240" t="s">
        <v>296</v>
      </c>
      <c r="P12" s="107"/>
      <c r="Q12" s="104" t="s">
        <v>229</v>
      </c>
      <c r="R12" s="104" t="s">
        <v>297</v>
      </c>
      <c r="S12" s="102" t="s">
        <v>298</v>
      </c>
      <c r="T12" s="102" t="s">
        <v>299</v>
      </c>
      <c r="U12" s="104" t="s">
        <v>300</v>
      </c>
      <c r="V12" s="104" t="s">
        <v>301</v>
      </c>
      <c r="W12" s="226" t="s">
        <v>302</v>
      </c>
      <c r="X12" s="239" t="s">
        <v>249</v>
      </c>
      <c r="Y12" s="80"/>
      <c r="AA12" s="215">
        <f>IF(OR(J12="Fail",ISBLANK(J12)),INDEX('Issue Code Table'!C:C,MATCH(N:N,'Issue Code Table'!A:A,0)),IF(M12="Critical",6,IF(M12="Significant",5,IF(M12="Moderate",3,2))))</f>
        <v>7</v>
      </c>
    </row>
    <row r="13" spans="1:27" ht="150.75" customHeight="1" x14ac:dyDescent="0.2">
      <c r="A13" s="211" t="s">
        <v>303</v>
      </c>
      <c r="B13" s="104" t="s">
        <v>304</v>
      </c>
      <c r="C13" s="104" t="s">
        <v>305</v>
      </c>
      <c r="D13" s="102" t="s">
        <v>220</v>
      </c>
      <c r="E13" s="102" t="s">
        <v>306</v>
      </c>
      <c r="F13" s="102" t="s">
        <v>307</v>
      </c>
      <c r="G13" s="103" t="s">
        <v>223</v>
      </c>
      <c r="H13" s="104" t="s">
        <v>308</v>
      </c>
      <c r="I13" s="101"/>
      <c r="J13" s="102"/>
      <c r="K13" s="102" t="s">
        <v>309</v>
      </c>
      <c r="L13" s="228" t="s">
        <v>310</v>
      </c>
      <c r="M13" s="240" t="s">
        <v>311</v>
      </c>
      <c r="N13" s="240" t="s">
        <v>312</v>
      </c>
      <c r="O13" s="240" t="s">
        <v>313</v>
      </c>
      <c r="P13" s="107"/>
      <c r="Q13" s="104" t="s">
        <v>314</v>
      </c>
      <c r="R13" s="104" t="s">
        <v>315</v>
      </c>
      <c r="S13" s="102" t="s">
        <v>316</v>
      </c>
      <c r="T13" s="102" t="s">
        <v>317</v>
      </c>
      <c r="U13" s="104" t="s">
        <v>318</v>
      </c>
      <c r="V13" s="104" t="s">
        <v>319</v>
      </c>
      <c r="W13" s="226" t="s">
        <v>320</v>
      </c>
      <c r="X13" s="239"/>
      <c r="Y13" s="80"/>
      <c r="AA13" s="215">
        <f>IF(OR(J13="Fail",ISBLANK(J13)),INDEX('Issue Code Table'!C:C,MATCH(N:N,'Issue Code Table'!A:A,0)),IF(M13="Critical",6,IF(M13="Significant",5,IF(M13="Moderate",3,2))))</f>
        <v>1</v>
      </c>
    </row>
    <row r="14" spans="1:27" ht="107.25" customHeight="1" x14ac:dyDescent="0.2">
      <c r="A14" s="211" t="s">
        <v>321</v>
      </c>
      <c r="B14" s="104" t="s">
        <v>304</v>
      </c>
      <c r="C14" s="104" t="s">
        <v>305</v>
      </c>
      <c r="D14" s="102" t="s">
        <v>220</v>
      </c>
      <c r="E14" s="102" t="s">
        <v>322</v>
      </c>
      <c r="F14" s="102" t="s">
        <v>323</v>
      </c>
      <c r="G14" s="103" t="s">
        <v>223</v>
      </c>
      <c r="H14" s="104" t="s">
        <v>324</v>
      </c>
      <c r="I14" s="101"/>
      <c r="J14" s="102"/>
      <c r="K14" s="102" t="s">
        <v>325</v>
      </c>
      <c r="L14" s="228" t="s">
        <v>326</v>
      </c>
      <c r="M14" s="240" t="s">
        <v>185</v>
      </c>
      <c r="N14" s="240" t="s">
        <v>327</v>
      </c>
      <c r="O14" s="240" t="s">
        <v>328</v>
      </c>
      <c r="P14" s="107"/>
      <c r="Q14" s="104" t="s">
        <v>314</v>
      </c>
      <c r="R14" s="104" t="s">
        <v>329</v>
      </c>
      <c r="S14" s="104" t="s">
        <v>330</v>
      </c>
      <c r="T14" s="102" t="s">
        <v>331</v>
      </c>
      <c r="U14" s="104" t="s">
        <v>332</v>
      </c>
      <c r="V14" s="104" t="s">
        <v>333</v>
      </c>
      <c r="W14" s="226" t="s">
        <v>334</v>
      </c>
      <c r="X14" s="239" t="s">
        <v>249</v>
      </c>
      <c r="Y14" s="80"/>
      <c r="AA14" s="215">
        <f>IF(OR(J14="Fail",ISBLANK(J14)),INDEX('Issue Code Table'!C:C,MATCH(N:N,'Issue Code Table'!A:A,0)),IF(M14="Critical",6,IF(M14="Significant",5,IF(M14="Moderate",3,2))))</f>
        <v>5</v>
      </c>
    </row>
    <row r="15" spans="1:27" ht="115.5" customHeight="1" x14ac:dyDescent="0.2">
      <c r="A15" s="211" t="s">
        <v>335</v>
      </c>
      <c r="B15" s="104" t="s">
        <v>304</v>
      </c>
      <c r="C15" s="104" t="s">
        <v>305</v>
      </c>
      <c r="D15" s="102" t="s">
        <v>220</v>
      </c>
      <c r="E15" s="102" t="s">
        <v>336</v>
      </c>
      <c r="F15" s="102" t="s">
        <v>337</v>
      </c>
      <c r="G15" s="103" t="s">
        <v>223</v>
      </c>
      <c r="H15" s="104" t="s">
        <v>338</v>
      </c>
      <c r="I15" s="101"/>
      <c r="J15" s="102"/>
      <c r="K15" s="102" t="s">
        <v>339</v>
      </c>
      <c r="L15" s="228" t="s">
        <v>310</v>
      </c>
      <c r="M15" s="240" t="s">
        <v>311</v>
      </c>
      <c r="N15" s="240" t="s">
        <v>312</v>
      </c>
      <c r="O15" s="240" t="s">
        <v>313</v>
      </c>
      <c r="P15" s="107"/>
      <c r="Q15" s="104" t="s">
        <v>314</v>
      </c>
      <c r="R15" s="104" t="s">
        <v>340</v>
      </c>
      <c r="S15" s="104" t="s">
        <v>341</v>
      </c>
      <c r="T15" s="102" t="s">
        <v>342</v>
      </c>
      <c r="U15" s="104" t="s">
        <v>343</v>
      </c>
      <c r="V15" s="104" t="s">
        <v>344</v>
      </c>
      <c r="W15" s="226" t="s">
        <v>345</v>
      </c>
      <c r="X15" s="239"/>
      <c r="Y15" s="80"/>
      <c r="AA15" s="215">
        <f>IF(OR(J15="Fail",ISBLANK(J15)),INDEX('Issue Code Table'!C:C,MATCH(N:N,'Issue Code Table'!A:A,0)),IF(M15="Critical",6,IF(M15="Significant",5,IF(M15="Moderate",3,2))))</f>
        <v>1</v>
      </c>
    </row>
    <row r="16" spans="1:27" ht="102" x14ac:dyDescent="0.2">
      <c r="A16" s="211" t="s">
        <v>346</v>
      </c>
      <c r="B16" s="104" t="s">
        <v>347</v>
      </c>
      <c r="C16" s="104" t="s">
        <v>348</v>
      </c>
      <c r="D16" s="102" t="s">
        <v>220</v>
      </c>
      <c r="E16" s="102" t="s">
        <v>349</v>
      </c>
      <c r="F16" s="102" t="s">
        <v>350</v>
      </c>
      <c r="G16" s="103" t="s">
        <v>223</v>
      </c>
      <c r="H16" s="242" t="s">
        <v>351</v>
      </c>
      <c r="I16" s="101"/>
      <c r="J16" s="102"/>
      <c r="K16" s="102" t="s">
        <v>352</v>
      </c>
      <c r="L16" s="228"/>
      <c r="M16" s="240" t="s">
        <v>185</v>
      </c>
      <c r="N16" s="240" t="s">
        <v>353</v>
      </c>
      <c r="O16" s="240" t="s">
        <v>354</v>
      </c>
      <c r="P16" s="107"/>
      <c r="Q16" s="104" t="s">
        <v>355</v>
      </c>
      <c r="R16" s="104" t="s">
        <v>356</v>
      </c>
      <c r="S16" s="104" t="s">
        <v>357</v>
      </c>
      <c r="T16" s="102" t="s">
        <v>358</v>
      </c>
      <c r="U16" s="104" t="s">
        <v>359</v>
      </c>
      <c r="V16" s="104" t="s">
        <v>360</v>
      </c>
      <c r="W16" s="226" t="s">
        <v>361</v>
      </c>
      <c r="X16" s="239" t="s">
        <v>249</v>
      </c>
      <c r="Y16" s="80"/>
      <c r="AA16" s="215">
        <f>IF(OR(J16="Fail",ISBLANK(J16)),INDEX('Issue Code Table'!C:C,MATCH(N:N,'Issue Code Table'!A:A,0)),IF(M16="Critical",6,IF(M16="Significant",5,IF(M16="Moderate",3,2))))</f>
        <v>5</v>
      </c>
    </row>
    <row r="17" spans="1:27" ht="102" customHeight="1" x14ac:dyDescent="0.2">
      <c r="A17" s="211" t="s">
        <v>362</v>
      </c>
      <c r="B17" s="104" t="s">
        <v>347</v>
      </c>
      <c r="C17" s="104" t="s">
        <v>348</v>
      </c>
      <c r="D17" s="102" t="s">
        <v>220</v>
      </c>
      <c r="E17" s="102" t="s">
        <v>363</v>
      </c>
      <c r="F17" s="102" t="s">
        <v>364</v>
      </c>
      <c r="G17" s="103" t="s">
        <v>223</v>
      </c>
      <c r="H17" s="242" t="s">
        <v>365</v>
      </c>
      <c r="I17" s="101"/>
      <c r="J17" s="102"/>
      <c r="K17" s="102" t="s">
        <v>366</v>
      </c>
      <c r="L17" s="228"/>
      <c r="M17" s="240" t="s">
        <v>185</v>
      </c>
      <c r="N17" s="240" t="s">
        <v>353</v>
      </c>
      <c r="O17" s="240" t="s">
        <v>354</v>
      </c>
      <c r="P17" s="107"/>
      <c r="Q17" s="104" t="s">
        <v>355</v>
      </c>
      <c r="R17" s="104" t="s">
        <v>367</v>
      </c>
      <c r="S17" s="104" t="s">
        <v>368</v>
      </c>
      <c r="T17" s="102" t="s">
        <v>369</v>
      </c>
      <c r="U17" s="104" t="s">
        <v>370</v>
      </c>
      <c r="V17" s="104" t="s">
        <v>371</v>
      </c>
      <c r="W17" s="226" t="s">
        <v>372</v>
      </c>
      <c r="X17" s="239" t="s">
        <v>249</v>
      </c>
      <c r="Y17" s="80"/>
      <c r="AA17" s="215">
        <f>IF(OR(J17="Fail",ISBLANK(J17)),INDEX('Issue Code Table'!C:C,MATCH(N:N,'Issue Code Table'!A:A,0)),IF(M17="Critical",6,IF(M17="Significant",5,IF(M17="Moderate",3,2))))</f>
        <v>5</v>
      </c>
    </row>
    <row r="18" spans="1:27" ht="102" x14ac:dyDescent="0.2">
      <c r="A18" s="211" t="s">
        <v>373</v>
      </c>
      <c r="B18" s="104" t="s">
        <v>374</v>
      </c>
      <c r="C18" s="104" t="s">
        <v>375</v>
      </c>
      <c r="D18" s="102" t="s">
        <v>220</v>
      </c>
      <c r="E18" s="102" t="s">
        <v>376</v>
      </c>
      <c r="F18" s="102" t="s">
        <v>377</v>
      </c>
      <c r="G18" s="103" t="s">
        <v>223</v>
      </c>
      <c r="H18" s="242" t="s">
        <v>378</v>
      </c>
      <c r="I18" s="101"/>
      <c r="J18" s="102"/>
      <c r="K18" s="102" t="s">
        <v>379</v>
      </c>
      <c r="L18" s="228"/>
      <c r="M18" s="240" t="s">
        <v>185</v>
      </c>
      <c r="N18" s="240" t="s">
        <v>353</v>
      </c>
      <c r="O18" s="240" t="s">
        <v>354</v>
      </c>
      <c r="P18" s="107"/>
      <c r="Q18" s="104" t="s">
        <v>355</v>
      </c>
      <c r="R18" s="104" t="s">
        <v>380</v>
      </c>
      <c r="S18" s="104" t="s">
        <v>381</v>
      </c>
      <c r="T18" s="102" t="s">
        <v>382</v>
      </c>
      <c r="U18" s="104" t="s">
        <v>383</v>
      </c>
      <c r="V18" s="104" t="s">
        <v>384</v>
      </c>
      <c r="W18" s="226" t="s">
        <v>385</v>
      </c>
      <c r="X18" s="239" t="s">
        <v>249</v>
      </c>
      <c r="Y18" s="80"/>
      <c r="AA18" s="215">
        <f>IF(OR(J18="Fail",ISBLANK(J18)),INDEX('Issue Code Table'!C:C,MATCH(N:N,'Issue Code Table'!A:A,0)),IF(M18="Critical",6,IF(M18="Significant",5,IF(M18="Moderate",3,2))))</f>
        <v>5</v>
      </c>
    </row>
    <row r="19" spans="1:27" ht="127.5" customHeight="1" x14ac:dyDescent="0.2">
      <c r="A19" s="211" t="s">
        <v>386</v>
      </c>
      <c r="B19" s="104" t="s">
        <v>347</v>
      </c>
      <c r="C19" s="104" t="s">
        <v>348</v>
      </c>
      <c r="D19" s="102" t="s">
        <v>220</v>
      </c>
      <c r="E19" s="102" t="s">
        <v>387</v>
      </c>
      <c r="F19" s="102" t="s">
        <v>388</v>
      </c>
      <c r="G19" s="103" t="s">
        <v>223</v>
      </c>
      <c r="H19" s="104" t="s">
        <v>389</v>
      </c>
      <c r="I19" s="101"/>
      <c r="J19" s="102"/>
      <c r="K19" s="102" t="s">
        <v>390</v>
      </c>
      <c r="L19" s="228"/>
      <c r="M19" s="240" t="s">
        <v>226</v>
      </c>
      <c r="N19" s="240" t="s">
        <v>391</v>
      </c>
      <c r="O19" s="240" t="s">
        <v>392</v>
      </c>
      <c r="P19" s="107"/>
      <c r="Q19" s="104" t="s">
        <v>355</v>
      </c>
      <c r="R19" s="104" t="s">
        <v>393</v>
      </c>
      <c r="S19" s="104" t="s">
        <v>394</v>
      </c>
      <c r="T19" s="102" t="s">
        <v>395</v>
      </c>
      <c r="U19" s="104" t="s">
        <v>396</v>
      </c>
      <c r="V19" s="104" t="s">
        <v>397</v>
      </c>
      <c r="W19" s="226" t="s">
        <v>398</v>
      </c>
      <c r="X19" s="239"/>
      <c r="Y19" s="80"/>
      <c r="AA19" s="215">
        <f>IF(OR(J19="Fail",ISBLANK(J19)),INDEX('Issue Code Table'!C:C,MATCH(N:N,'Issue Code Table'!A:A,0)),IF(M19="Critical",6,IF(M19="Significant",5,IF(M19="Moderate",3,2))))</f>
        <v>4</v>
      </c>
    </row>
    <row r="20" spans="1:27" ht="153.75" customHeight="1" x14ac:dyDescent="0.2">
      <c r="A20" s="211" t="s">
        <v>399</v>
      </c>
      <c r="B20" s="104" t="s">
        <v>374</v>
      </c>
      <c r="C20" s="104" t="s">
        <v>375</v>
      </c>
      <c r="D20" s="102" t="s">
        <v>220</v>
      </c>
      <c r="E20" s="102" t="s">
        <v>400</v>
      </c>
      <c r="F20" s="102" t="s">
        <v>401</v>
      </c>
      <c r="G20" s="103" t="s">
        <v>223</v>
      </c>
      <c r="H20" s="104" t="s">
        <v>402</v>
      </c>
      <c r="I20" s="101"/>
      <c r="J20" s="102"/>
      <c r="K20" s="102" t="s">
        <v>403</v>
      </c>
      <c r="L20" s="228"/>
      <c r="M20" s="240" t="s">
        <v>185</v>
      </c>
      <c r="N20" s="240" t="s">
        <v>353</v>
      </c>
      <c r="O20" s="240" t="s">
        <v>354</v>
      </c>
      <c r="P20" s="107"/>
      <c r="Q20" s="104" t="s">
        <v>355</v>
      </c>
      <c r="R20" s="104" t="s">
        <v>404</v>
      </c>
      <c r="S20" s="104" t="s">
        <v>405</v>
      </c>
      <c r="T20" s="102" t="s">
        <v>406</v>
      </c>
      <c r="U20" s="104" t="s">
        <v>407</v>
      </c>
      <c r="V20" s="104" t="s">
        <v>408</v>
      </c>
      <c r="W20" s="226" t="s">
        <v>409</v>
      </c>
      <c r="X20" s="239" t="s">
        <v>249</v>
      </c>
      <c r="Y20" s="80"/>
      <c r="AA20" s="215">
        <f>IF(OR(J20="Fail",ISBLANK(J20)),INDEX('Issue Code Table'!C:C,MATCH(N:N,'Issue Code Table'!A:A,0)),IF(M20="Critical",6,IF(M20="Significant",5,IF(M20="Moderate",3,2))))</f>
        <v>5</v>
      </c>
    </row>
    <row r="21" spans="1:27" ht="122.25" customHeight="1" x14ac:dyDescent="0.2">
      <c r="A21" s="211" t="s">
        <v>410</v>
      </c>
      <c r="B21" s="104" t="s">
        <v>374</v>
      </c>
      <c r="C21" s="104" t="s">
        <v>375</v>
      </c>
      <c r="D21" s="102" t="s">
        <v>220</v>
      </c>
      <c r="E21" s="102" t="s">
        <v>411</v>
      </c>
      <c r="F21" s="102" t="s">
        <v>412</v>
      </c>
      <c r="G21" s="103" t="s">
        <v>223</v>
      </c>
      <c r="H21" s="104" t="s">
        <v>413</v>
      </c>
      <c r="I21" s="101"/>
      <c r="J21" s="102"/>
      <c r="K21" s="102" t="s">
        <v>414</v>
      </c>
      <c r="L21" s="228"/>
      <c r="M21" s="240" t="s">
        <v>185</v>
      </c>
      <c r="N21" s="240" t="s">
        <v>353</v>
      </c>
      <c r="O21" s="240" t="s">
        <v>354</v>
      </c>
      <c r="P21" s="107"/>
      <c r="Q21" s="104" t="s">
        <v>355</v>
      </c>
      <c r="R21" s="104" t="s">
        <v>415</v>
      </c>
      <c r="S21" s="104" t="s">
        <v>416</v>
      </c>
      <c r="T21" s="102" t="s">
        <v>417</v>
      </c>
      <c r="U21" s="104" t="s">
        <v>418</v>
      </c>
      <c r="V21" s="104" t="s">
        <v>419</v>
      </c>
      <c r="W21" s="226" t="s">
        <v>420</v>
      </c>
      <c r="X21" s="239" t="s">
        <v>249</v>
      </c>
      <c r="Y21" s="80"/>
      <c r="AA21" s="215">
        <f>IF(OR(J21="Fail",ISBLANK(J21)),INDEX('Issue Code Table'!C:C,MATCH(N:N,'Issue Code Table'!A:A,0)),IF(M21="Critical",6,IF(M21="Significant",5,IF(M21="Moderate",3,2))))</f>
        <v>5</v>
      </c>
    </row>
    <row r="22" spans="1:27" ht="165.75" x14ac:dyDescent="0.2">
      <c r="A22" s="211" t="s">
        <v>421</v>
      </c>
      <c r="B22" s="104" t="s">
        <v>347</v>
      </c>
      <c r="C22" s="104" t="s">
        <v>348</v>
      </c>
      <c r="D22" s="102" t="s">
        <v>220</v>
      </c>
      <c r="E22" s="102" t="s">
        <v>422</v>
      </c>
      <c r="F22" s="102" t="s">
        <v>423</v>
      </c>
      <c r="G22" s="103" t="s">
        <v>223</v>
      </c>
      <c r="H22" s="104" t="s">
        <v>424</v>
      </c>
      <c r="I22" s="101"/>
      <c r="J22" s="102"/>
      <c r="K22" s="102" t="s">
        <v>425</v>
      </c>
      <c r="L22" s="228"/>
      <c r="M22" s="240" t="s">
        <v>226</v>
      </c>
      <c r="N22" s="240" t="s">
        <v>391</v>
      </c>
      <c r="O22" s="240" t="s">
        <v>392</v>
      </c>
      <c r="P22" s="107"/>
      <c r="Q22" s="104" t="s">
        <v>355</v>
      </c>
      <c r="R22" s="104" t="s">
        <v>426</v>
      </c>
      <c r="S22" s="104" t="s">
        <v>427</v>
      </c>
      <c r="T22" s="102" t="s">
        <v>428</v>
      </c>
      <c r="U22" s="104" t="s">
        <v>429</v>
      </c>
      <c r="V22" s="104" t="s">
        <v>430</v>
      </c>
      <c r="W22" s="226" t="s">
        <v>431</v>
      </c>
      <c r="X22" s="239"/>
      <c r="Y22" s="80"/>
      <c r="AA22" s="215">
        <f>IF(OR(J22="Fail",ISBLANK(J22)),INDEX('Issue Code Table'!C:C,MATCH(N:N,'Issue Code Table'!A:A,0)),IF(M22="Critical",6,IF(M22="Significant",5,IF(M22="Moderate",3,2))))</f>
        <v>4</v>
      </c>
    </row>
    <row r="23" spans="1:27" ht="102" customHeight="1" x14ac:dyDescent="0.2">
      <c r="A23" s="211" t="s">
        <v>432</v>
      </c>
      <c r="B23" s="104" t="s">
        <v>374</v>
      </c>
      <c r="C23" s="104" t="s">
        <v>375</v>
      </c>
      <c r="D23" s="102" t="s">
        <v>220</v>
      </c>
      <c r="E23" s="102" t="s">
        <v>433</v>
      </c>
      <c r="F23" s="102" t="s">
        <v>434</v>
      </c>
      <c r="G23" s="103" t="s">
        <v>223</v>
      </c>
      <c r="H23" s="104" t="s">
        <v>435</v>
      </c>
      <c r="I23" s="101"/>
      <c r="J23" s="102"/>
      <c r="K23" s="102" t="s">
        <v>436</v>
      </c>
      <c r="L23" s="228"/>
      <c r="M23" s="240" t="s">
        <v>226</v>
      </c>
      <c r="N23" s="240" t="s">
        <v>391</v>
      </c>
      <c r="O23" s="240" t="s">
        <v>392</v>
      </c>
      <c r="P23" s="107"/>
      <c r="Q23" s="104" t="s">
        <v>355</v>
      </c>
      <c r="R23" s="104" t="s">
        <v>437</v>
      </c>
      <c r="S23" s="104" t="s">
        <v>438</v>
      </c>
      <c r="T23" s="102" t="s">
        <v>439</v>
      </c>
      <c r="U23" s="104" t="s">
        <v>440</v>
      </c>
      <c r="V23" s="104" t="s">
        <v>441</v>
      </c>
      <c r="W23" s="226" t="s">
        <v>442</v>
      </c>
      <c r="X23" s="239"/>
      <c r="Y23" s="80"/>
      <c r="AA23" s="215">
        <f>IF(OR(J23="Fail",ISBLANK(J23)),INDEX('Issue Code Table'!C:C,MATCH(N:N,'Issue Code Table'!A:A,0)),IF(M23="Critical",6,IF(M23="Significant",5,IF(M23="Moderate",3,2))))</f>
        <v>4</v>
      </c>
    </row>
    <row r="24" spans="1:27" ht="102" x14ac:dyDescent="0.2">
      <c r="A24" s="211" t="s">
        <v>443</v>
      </c>
      <c r="B24" s="104" t="s">
        <v>347</v>
      </c>
      <c r="C24" s="104" t="s">
        <v>348</v>
      </c>
      <c r="D24" s="102" t="s">
        <v>220</v>
      </c>
      <c r="E24" s="102" t="s">
        <v>444</v>
      </c>
      <c r="F24" s="102" t="s">
        <v>445</v>
      </c>
      <c r="G24" s="103" t="s">
        <v>223</v>
      </c>
      <c r="H24" s="104" t="s">
        <v>446</v>
      </c>
      <c r="I24" s="101"/>
      <c r="J24" s="102"/>
      <c r="K24" s="102" t="s">
        <v>447</v>
      </c>
      <c r="L24" s="228"/>
      <c r="M24" s="240" t="s">
        <v>226</v>
      </c>
      <c r="N24" s="240" t="s">
        <v>391</v>
      </c>
      <c r="O24" s="240" t="s">
        <v>392</v>
      </c>
      <c r="P24" s="107"/>
      <c r="Q24" s="104" t="s">
        <v>355</v>
      </c>
      <c r="R24" s="104" t="s">
        <v>448</v>
      </c>
      <c r="S24" s="104" t="s">
        <v>449</v>
      </c>
      <c r="T24" s="102" t="s">
        <v>450</v>
      </c>
      <c r="U24" s="104" t="s">
        <v>359</v>
      </c>
      <c r="V24" s="104" t="s">
        <v>451</v>
      </c>
      <c r="W24" s="226" t="s">
        <v>452</v>
      </c>
      <c r="X24" s="239"/>
      <c r="Y24" s="80"/>
      <c r="AA24" s="215">
        <f>IF(OR(J24="Fail",ISBLANK(J24)),INDEX('Issue Code Table'!C:C,MATCH(N:N,'Issue Code Table'!A:A,0)),IF(M24="Critical",6,IF(M24="Significant",5,IF(M24="Moderate",3,2))))</f>
        <v>4</v>
      </c>
    </row>
    <row r="25" spans="1:27" ht="89.25" x14ac:dyDescent="0.2">
      <c r="A25" s="211" t="s">
        <v>453</v>
      </c>
      <c r="B25" s="104" t="s">
        <v>374</v>
      </c>
      <c r="C25" s="104" t="s">
        <v>375</v>
      </c>
      <c r="D25" s="102" t="s">
        <v>220</v>
      </c>
      <c r="E25" s="102" t="s">
        <v>454</v>
      </c>
      <c r="F25" s="102" t="s">
        <v>455</v>
      </c>
      <c r="G25" s="103" t="s">
        <v>223</v>
      </c>
      <c r="H25" s="104" t="s">
        <v>456</v>
      </c>
      <c r="I25" s="101"/>
      <c r="J25" s="102"/>
      <c r="K25" s="102" t="s">
        <v>457</v>
      </c>
      <c r="L25" s="228"/>
      <c r="M25" s="240" t="s">
        <v>311</v>
      </c>
      <c r="N25" s="240" t="s">
        <v>391</v>
      </c>
      <c r="O25" s="240" t="s">
        <v>392</v>
      </c>
      <c r="P25" s="107"/>
      <c r="Q25" s="104" t="s">
        <v>355</v>
      </c>
      <c r="R25" s="104" t="s">
        <v>458</v>
      </c>
      <c r="S25" s="104" t="s">
        <v>459</v>
      </c>
      <c r="T25" s="102" t="s">
        <v>460</v>
      </c>
      <c r="U25" s="104" t="s">
        <v>359</v>
      </c>
      <c r="V25" s="104" t="s">
        <v>461</v>
      </c>
      <c r="W25" s="226" t="s">
        <v>462</v>
      </c>
      <c r="X25" s="239"/>
      <c r="Y25" s="80"/>
      <c r="AA25" s="215">
        <f>IF(OR(J25="Fail",ISBLANK(J25)),INDEX('Issue Code Table'!C:C,MATCH(N:N,'Issue Code Table'!A:A,0)),IF(M25="Critical",6,IF(M25="Significant",5,IF(M25="Moderate",3,2))))</f>
        <v>4</v>
      </c>
    </row>
    <row r="26" spans="1:27" ht="84.75" customHeight="1" x14ac:dyDescent="0.2">
      <c r="A26" s="211" t="s">
        <v>463</v>
      </c>
      <c r="B26" s="104" t="s">
        <v>347</v>
      </c>
      <c r="C26" s="104" t="s">
        <v>348</v>
      </c>
      <c r="D26" s="102" t="s">
        <v>220</v>
      </c>
      <c r="E26" s="102" t="s">
        <v>464</v>
      </c>
      <c r="F26" s="102" t="s">
        <v>465</v>
      </c>
      <c r="G26" s="103" t="s">
        <v>223</v>
      </c>
      <c r="H26" s="104" t="s">
        <v>466</v>
      </c>
      <c r="I26" s="101"/>
      <c r="J26" s="102"/>
      <c r="K26" s="102" t="s">
        <v>467</v>
      </c>
      <c r="L26" s="228"/>
      <c r="M26" s="240" t="s">
        <v>185</v>
      </c>
      <c r="N26" s="240" t="s">
        <v>353</v>
      </c>
      <c r="O26" s="240" t="s">
        <v>354</v>
      </c>
      <c r="P26" s="107"/>
      <c r="Q26" s="104" t="s">
        <v>355</v>
      </c>
      <c r="R26" s="104" t="s">
        <v>468</v>
      </c>
      <c r="S26" s="104" t="s">
        <v>469</v>
      </c>
      <c r="T26" s="102" t="s">
        <v>470</v>
      </c>
      <c r="U26" s="104" t="s">
        <v>359</v>
      </c>
      <c r="V26" s="104" t="s">
        <v>471</v>
      </c>
      <c r="W26" s="226" t="s">
        <v>472</v>
      </c>
      <c r="X26" s="239" t="s">
        <v>249</v>
      </c>
      <c r="Y26" s="80"/>
      <c r="AA26" s="215">
        <f>IF(OR(J26="Fail",ISBLANK(J26)),INDEX('Issue Code Table'!C:C,MATCH(N:N,'Issue Code Table'!A:A,0)),IF(M26="Critical",6,IF(M26="Significant",5,IF(M26="Moderate",3,2))))</f>
        <v>5</v>
      </c>
    </row>
    <row r="27" spans="1:27" ht="99.75" customHeight="1" x14ac:dyDescent="0.2">
      <c r="A27" s="211" t="s">
        <v>473</v>
      </c>
      <c r="B27" s="104" t="s">
        <v>374</v>
      </c>
      <c r="C27" s="104" t="s">
        <v>375</v>
      </c>
      <c r="D27" s="102" t="s">
        <v>220</v>
      </c>
      <c r="E27" s="102" t="s">
        <v>474</v>
      </c>
      <c r="F27" s="102" t="s">
        <v>475</v>
      </c>
      <c r="G27" s="103" t="s">
        <v>223</v>
      </c>
      <c r="H27" s="104" t="s">
        <v>476</v>
      </c>
      <c r="I27" s="101"/>
      <c r="J27" s="102"/>
      <c r="K27" s="102" t="s">
        <v>477</v>
      </c>
      <c r="L27" s="228"/>
      <c r="M27" s="240" t="s">
        <v>226</v>
      </c>
      <c r="N27" s="240" t="s">
        <v>391</v>
      </c>
      <c r="O27" s="240" t="s">
        <v>392</v>
      </c>
      <c r="P27" s="107"/>
      <c r="Q27" s="104" t="s">
        <v>355</v>
      </c>
      <c r="R27" s="104" t="s">
        <v>478</v>
      </c>
      <c r="S27" s="104" t="s">
        <v>479</v>
      </c>
      <c r="T27" s="102" t="s">
        <v>480</v>
      </c>
      <c r="U27" s="104" t="s">
        <v>359</v>
      </c>
      <c r="V27" s="104" t="s">
        <v>481</v>
      </c>
      <c r="W27" s="226" t="s">
        <v>482</v>
      </c>
      <c r="X27" s="239"/>
      <c r="Y27" s="80"/>
      <c r="AA27" s="215">
        <f>IF(OR(J27="Fail",ISBLANK(J27)),INDEX('Issue Code Table'!C:C,MATCH(N:N,'Issue Code Table'!A:A,0)),IF(M27="Critical",6,IF(M27="Significant",5,IF(M27="Moderate",3,2))))</f>
        <v>4</v>
      </c>
    </row>
    <row r="28" spans="1:27" ht="102" x14ac:dyDescent="0.2">
      <c r="A28" s="211" t="s">
        <v>483</v>
      </c>
      <c r="B28" s="104" t="s">
        <v>347</v>
      </c>
      <c r="C28" s="104" t="s">
        <v>348</v>
      </c>
      <c r="D28" s="102" t="s">
        <v>220</v>
      </c>
      <c r="E28" s="102" t="s">
        <v>484</v>
      </c>
      <c r="F28" s="102" t="s">
        <v>485</v>
      </c>
      <c r="G28" s="103" t="s">
        <v>223</v>
      </c>
      <c r="H28" s="104" t="s">
        <v>486</v>
      </c>
      <c r="I28" s="101"/>
      <c r="J28" s="102"/>
      <c r="K28" s="102" t="s">
        <v>487</v>
      </c>
      <c r="L28" s="228"/>
      <c r="M28" s="240" t="s">
        <v>226</v>
      </c>
      <c r="N28" s="240" t="s">
        <v>391</v>
      </c>
      <c r="O28" s="240" t="s">
        <v>392</v>
      </c>
      <c r="P28" s="107"/>
      <c r="Q28" s="104" t="s">
        <v>355</v>
      </c>
      <c r="R28" s="104" t="s">
        <v>488</v>
      </c>
      <c r="S28" s="104" t="s">
        <v>489</v>
      </c>
      <c r="T28" s="102" t="s">
        <v>490</v>
      </c>
      <c r="U28" s="104" t="s">
        <v>359</v>
      </c>
      <c r="V28" s="104" t="s">
        <v>491</v>
      </c>
      <c r="W28" s="226" t="s">
        <v>492</v>
      </c>
      <c r="X28" s="239"/>
      <c r="Y28" s="80"/>
      <c r="AA28" s="215">
        <f>IF(OR(J28="Fail",ISBLANK(J28)),INDEX('Issue Code Table'!C:C,MATCH(N:N,'Issue Code Table'!A:A,0)),IF(M28="Critical",6,IF(M28="Significant",5,IF(M28="Moderate",3,2))))</f>
        <v>4</v>
      </c>
    </row>
    <row r="29" spans="1:27" ht="83.25" customHeight="1" x14ac:dyDescent="0.2">
      <c r="A29" s="211" t="s">
        <v>493</v>
      </c>
      <c r="B29" s="104" t="s">
        <v>347</v>
      </c>
      <c r="C29" s="104" t="s">
        <v>348</v>
      </c>
      <c r="D29" s="102" t="s">
        <v>220</v>
      </c>
      <c r="E29" s="102" t="s">
        <v>494</v>
      </c>
      <c r="F29" s="102" t="s">
        <v>495</v>
      </c>
      <c r="G29" s="103" t="s">
        <v>223</v>
      </c>
      <c r="H29" s="104" t="s">
        <v>496</v>
      </c>
      <c r="I29" s="101"/>
      <c r="J29" s="102"/>
      <c r="K29" s="102" t="s">
        <v>497</v>
      </c>
      <c r="L29" s="228"/>
      <c r="M29" s="240" t="s">
        <v>226</v>
      </c>
      <c r="N29" s="240" t="s">
        <v>391</v>
      </c>
      <c r="O29" s="240" t="s">
        <v>392</v>
      </c>
      <c r="P29" s="107"/>
      <c r="Q29" s="104" t="s">
        <v>355</v>
      </c>
      <c r="R29" s="104" t="s">
        <v>498</v>
      </c>
      <c r="S29" s="104" t="s">
        <v>499</v>
      </c>
      <c r="T29" s="102" t="s">
        <v>500</v>
      </c>
      <c r="U29" s="104" t="s">
        <v>501</v>
      </c>
      <c r="V29" s="104" t="s">
        <v>502</v>
      </c>
      <c r="W29" s="226" t="s">
        <v>503</v>
      </c>
      <c r="X29" s="239"/>
      <c r="Y29" s="80"/>
      <c r="AA29" s="215">
        <f>IF(OR(J29="Fail",ISBLANK(J29)),INDEX('Issue Code Table'!C:C,MATCH(N:N,'Issue Code Table'!A:A,0)),IF(M29="Critical",6,IF(M29="Significant",5,IF(M29="Moderate",3,2))))</f>
        <v>4</v>
      </c>
    </row>
    <row r="30" spans="1:27" ht="75.75" customHeight="1" x14ac:dyDescent="0.2">
      <c r="A30" s="211" t="s">
        <v>504</v>
      </c>
      <c r="B30" s="104" t="s">
        <v>347</v>
      </c>
      <c r="C30" s="104" t="s">
        <v>348</v>
      </c>
      <c r="D30" s="102" t="s">
        <v>220</v>
      </c>
      <c r="E30" s="102" t="s">
        <v>505</v>
      </c>
      <c r="F30" s="102" t="s">
        <v>506</v>
      </c>
      <c r="G30" s="103" t="s">
        <v>223</v>
      </c>
      <c r="H30" s="104" t="s">
        <v>507</v>
      </c>
      <c r="I30" s="101"/>
      <c r="J30" s="102"/>
      <c r="K30" s="102" t="s">
        <v>508</v>
      </c>
      <c r="L30" s="228"/>
      <c r="M30" s="240" t="s">
        <v>226</v>
      </c>
      <c r="N30" s="240" t="s">
        <v>391</v>
      </c>
      <c r="O30" s="240" t="s">
        <v>392</v>
      </c>
      <c r="P30" s="107"/>
      <c r="Q30" s="104" t="s">
        <v>355</v>
      </c>
      <c r="R30" s="104" t="s">
        <v>509</v>
      </c>
      <c r="S30" s="104" t="s">
        <v>510</v>
      </c>
      <c r="T30" s="102" t="s">
        <v>511</v>
      </c>
      <c r="U30" s="104" t="s">
        <v>512</v>
      </c>
      <c r="V30" s="104" t="s">
        <v>513</v>
      </c>
      <c r="W30" s="226" t="s">
        <v>514</v>
      </c>
      <c r="X30" s="239"/>
      <c r="Y30" s="80"/>
      <c r="AA30" s="215">
        <f>IF(OR(J30="Fail",ISBLANK(J30)),INDEX('Issue Code Table'!C:C,MATCH(N:N,'Issue Code Table'!A:A,0)),IF(M30="Critical",6,IF(M30="Significant",5,IF(M30="Moderate",3,2))))</f>
        <v>4</v>
      </c>
    </row>
    <row r="31" spans="1:27" ht="102" customHeight="1" x14ac:dyDescent="0.2">
      <c r="A31" s="211" t="s">
        <v>515</v>
      </c>
      <c r="B31" s="104" t="s">
        <v>374</v>
      </c>
      <c r="C31" s="104" t="s">
        <v>375</v>
      </c>
      <c r="D31" s="102" t="s">
        <v>220</v>
      </c>
      <c r="E31" s="102" t="s">
        <v>516</v>
      </c>
      <c r="F31" s="102" t="s">
        <v>517</v>
      </c>
      <c r="G31" s="103" t="s">
        <v>223</v>
      </c>
      <c r="H31" s="104" t="s">
        <v>518</v>
      </c>
      <c r="I31" s="101"/>
      <c r="J31" s="102"/>
      <c r="K31" s="102" t="s">
        <v>519</v>
      </c>
      <c r="L31" s="228"/>
      <c r="M31" s="240" t="s">
        <v>185</v>
      </c>
      <c r="N31" s="240" t="s">
        <v>520</v>
      </c>
      <c r="O31" s="240" t="s">
        <v>521</v>
      </c>
      <c r="P31" s="107"/>
      <c r="Q31" s="104" t="s">
        <v>355</v>
      </c>
      <c r="R31" s="104" t="s">
        <v>522</v>
      </c>
      <c r="S31" s="104" t="s">
        <v>523</v>
      </c>
      <c r="T31" s="102" t="s">
        <v>524</v>
      </c>
      <c r="U31" s="104" t="s">
        <v>525</v>
      </c>
      <c r="V31" s="104" t="s">
        <v>526</v>
      </c>
      <c r="W31" s="226" t="s">
        <v>527</v>
      </c>
      <c r="X31" s="239" t="s">
        <v>249</v>
      </c>
      <c r="Y31" s="80"/>
      <c r="AA31" s="215">
        <f>IF(OR(J31="Fail",ISBLANK(J31)),INDEX('Issue Code Table'!C:C,MATCH(N:N,'Issue Code Table'!A:A,0)),IF(M31="Critical",6,IF(M31="Significant",5,IF(M31="Moderate",3,2))))</f>
        <v>6</v>
      </c>
    </row>
    <row r="32" spans="1:27" ht="74.25" customHeight="1" x14ac:dyDescent="0.2">
      <c r="A32" s="211" t="s">
        <v>528</v>
      </c>
      <c r="B32" s="104" t="s">
        <v>347</v>
      </c>
      <c r="C32" s="104" t="s">
        <v>348</v>
      </c>
      <c r="D32" s="102" t="s">
        <v>220</v>
      </c>
      <c r="E32" s="102" t="s">
        <v>529</v>
      </c>
      <c r="F32" s="102" t="s">
        <v>530</v>
      </c>
      <c r="G32" s="103" t="s">
        <v>223</v>
      </c>
      <c r="H32" s="104" t="s">
        <v>531</v>
      </c>
      <c r="I32" s="101"/>
      <c r="J32" s="102"/>
      <c r="K32" s="102" t="s">
        <v>532</v>
      </c>
      <c r="L32" s="228"/>
      <c r="M32" s="240" t="s">
        <v>185</v>
      </c>
      <c r="N32" s="240" t="s">
        <v>520</v>
      </c>
      <c r="O32" s="240" t="s">
        <v>521</v>
      </c>
      <c r="P32" s="107"/>
      <c r="Q32" s="104" t="s">
        <v>355</v>
      </c>
      <c r="R32" s="104" t="s">
        <v>533</v>
      </c>
      <c r="S32" s="104" t="s">
        <v>534</v>
      </c>
      <c r="T32" s="102" t="s">
        <v>535</v>
      </c>
      <c r="U32" s="104" t="s">
        <v>536</v>
      </c>
      <c r="V32" s="104" t="s">
        <v>537</v>
      </c>
      <c r="W32" s="226" t="s">
        <v>538</v>
      </c>
      <c r="X32" s="239" t="s">
        <v>249</v>
      </c>
      <c r="Y32" s="80"/>
      <c r="AA32" s="215">
        <f>IF(OR(J32="Fail",ISBLANK(J32)),INDEX('Issue Code Table'!C:C,MATCH(N:N,'Issue Code Table'!A:A,0)),IF(M32="Critical",6,IF(M32="Significant",5,IF(M32="Moderate",3,2))))</f>
        <v>6</v>
      </c>
    </row>
    <row r="33" spans="1:27" ht="67.5" customHeight="1" x14ac:dyDescent="0.2">
      <c r="A33" s="211" t="s">
        <v>539</v>
      </c>
      <c r="B33" s="104" t="s">
        <v>347</v>
      </c>
      <c r="C33" s="104" t="s">
        <v>348</v>
      </c>
      <c r="D33" s="102" t="s">
        <v>220</v>
      </c>
      <c r="E33" s="102" t="s">
        <v>540</v>
      </c>
      <c r="F33" s="102" t="s">
        <v>541</v>
      </c>
      <c r="G33" s="103" t="s">
        <v>223</v>
      </c>
      <c r="H33" s="104" t="s">
        <v>542</v>
      </c>
      <c r="I33" s="101"/>
      <c r="J33" s="102"/>
      <c r="K33" s="102" t="s">
        <v>543</v>
      </c>
      <c r="L33" s="228"/>
      <c r="M33" s="240" t="s">
        <v>185</v>
      </c>
      <c r="N33" s="240" t="s">
        <v>520</v>
      </c>
      <c r="O33" s="240" t="s">
        <v>521</v>
      </c>
      <c r="P33" s="107"/>
      <c r="Q33" s="104" t="s">
        <v>355</v>
      </c>
      <c r="R33" s="104" t="s">
        <v>544</v>
      </c>
      <c r="S33" s="104" t="s">
        <v>545</v>
      </c>
      <c r="T33" s="102" t="s">
        <v>546</v>
      </c>
      <c r="U33" s="104" t="s">
        <v>547</v>
      </c>
      <c r="V33" s="104" t="s">
        <v>548</v>
      </c>
      <c r="W33" s="226" t="s">
        <v>549</v>
      </c>
      <c r="X33" s="239" t="s">
        <v>249</v>
      </c>
      <c r="Y33" s="80"/>
      <c r="AA33" s="215">
        <f>IF(OR(J33="Fail",ISBLANK(J33)),INDEX('Issue Code Table'!C:C,MATCH(N:N,'Issue Code Table'!A:A,0)),IF(M33="Critical",6,IF(M33="Significant",5,IF(M33="Moderate",3,2))))</f>
        <v>6</v>
      </c>
    </row>
    <row r="34" spans="1:27" ht="72.75" customHeight="1" x14ac:dyDescent="0.2">
      <c r="A34" s="211" t="s">
        <v>550</v>
      </c>
      <c r="B34" s="104" t="s">
        <v>374</v>
      </c>
      <c r="C34" s="104" t="s">
        <v>375</v>
      </c>
      <c r="D34" s="102" t="s">
        <v>220</v>
      </c>
      <c r="E34" s="102" t="s">
        <v>551</v>
      </c>
      <c r="F34" s="102" t="s">
        <v>552</v>
      </c>
      <c r="G34" s="103" t="s">
        <v>223</v>
      </c>
      <c r="H34" s="104" t="s">
        <v>553</v>
      </c>
      <c r="I34" s="101"/>
      <c r="J34" s="102"/>
      <c r="K34" s="102" t="s">
        <v>554</v>
      </c>
      <c r="L34" s="228"/>
      <c r="M34" s="240" t="s">
        <v>185</v>
      </c>
      <c r="N34" s="240" t="s">
        <v>520</v>
      </c>
      <c r="O34" s="240" t="s">
        <v>521</v>
      </c>
      <c r="P34" s="107"/>
      <c r="Q34" s="104" t="s">
        <v>355</v>
      </c>
      <c r="R34" s="104" t="s">
        <v>555</v>
      </c>
      <c r="S34" s="104" t="s">
        <v>556</v>
      </c>
      <c r="T34" s="102" t="s">
        <v>557</v>
      </c>
      <c r="U34" s="104" t="s">
        <v>558</v>
      </c>
      <c r="V34" s="104" t="s">
        <v>559</v>
      </c>
      <c r="W34" s="226" t="s">
        <v>560</v>
      </c>
      <c r="X34" s="239" t="s">
        <v>249</v>
      </c>
      <c r="Y34" s="80"/>
      <c r="AA34" s="215">
        <f>IF(OR(J34="Fail",ISBLANK(J34)),INDEX('Issue Code Table'!C:C,MATCH(N:N,'Issue Code Table'!A:A,0)),IF(M34="Critical",6,IF(M34="Significant",5,IF(M34="Moderate",3,2))))</f>
        <v>6</v>
      </c>
    </row>
    <row r="35" spans="1:27" ht="94.5" customHeight="1" x14ac:dyDescent="0.2">
      <c r="A35" s="211" t="s">
        <v>561</v>
      </c>
      <c r="B35" s="104" t="s">
        <v>374</v>
      </c>
      <c r="C35" s="104" t="s">
        <v>375</v>
      </c>
      <c r="D35" s="102" t="s">
        <v>220</v>
      </c>
      <c r="E35" s="102" t="s">
        <v>562</v>
      </c>
      <c r="F35" s="102" t="s">
        <v>563</v>
      </c>
      <c r="G35" s="103" t="s">
        <v>223</v>
      </c>
      <c r="H35" s="104" t="s">
        <v>564</v>
      </c>
      <c r="I35" s="101"/>
      <c r="J35" s="102"/>
      <c r="K35" s="102" t="s">
        <v>565</v>
      </c>
      <c r="L35" s="228"/>
      <c r="M35" s="240" t="s">
        <v>185</v>
      </c>
      <c r="N35" s="240" t="s">
        <v>353</v>
      </c>
      <c r="O35" s="240" t="s">
        <v>354</v>
      </c>
      <c r="P35" s="107"/>
      <c r="Q35" s="104" t="s">
        <v>355</v>
      </c>
      <c r="R35" s="104" t="s">
        <v>566</v>
      </c>
      <c r="S35" s="104" t="s">
        <v>567</v>
      </c>
      <c r="T35" s="102" t="s">
        <v>568</v>
      </c>
      <c r="U35" s="104" t="s">
        <v>569</v>
      </c>
      <c r="V35" s="104" t="s">
        <v>570</v>
      </c>
      <c r="W35" s="226" t="s">
        <v>571</v>
      </c>
      <c r="X35" s="239" t="s">
        <v>249</v>
      </c>
      <c r="Y35" s="80"/>
      <c r="AA35" s="215">
        <f>IF(OR(J35="Fail",ISBLANK(J35)),INDEX('Issue Code Table'!C:C,MATCH(N:N,'Issue Code Table'!A:A,0)),IF(M35="Critical",6,IF(M35="Significant",5,IF(M35="Moderate",3,2))))</f>
        <v>5</v>
      </c>
    </row>
    <row r="36" spans="1:27" ht="74.25" customHeight="1" x14ac:dyDescent="0.2">
      <c r="A36" s="211" t="s">
        <v>572</v>
      </c>
      <c r="B36" s="104" t="s">
        <v>347</v>
      </c>
      <c r="C36" s="104" t="s">
        <v>348</v>
      </c>
      <c r="D36" s="102" t="s">
        <v>220</v>
      </c>
      <c r="E36" s="102" t="s">
        <v>573</v>
      </c>
      <c r="F36" s="102" t="s">
        <v>574</v>
      </c>
      <c r="G36" s="103" t="s">
        <v>223</v>
      </c>
      <c r="H36" s="104" t="s">
        <v>575</v>
      </c>
      <c r="I36" s="101"/>
      <c r="J36" s="102"/>
      <c r="K36" s="102" t="s">
        <v>576</v>
      </c>
      <c r="L36" s="228"/>
      <c r="M36" s="240" t="s">
        <v>185</v>
      </c>
      <c r="N36" s="240" t="s">
        <v>353</v>
      </c>
      <c r="O36" s="240" t="s">
        <v>354</v>
      </c>
      <c r="P36" s="107"/>
      <c r="Q36" s="104" t="s">
        <v>355</v>
      </c>
      <c r="R36" s="104" t="s">
        <v>577</v>
      </c>
      <c r="S36" s="104" t="s">
        <v>578</v>
      </c>
      <c r="T36" s="102" t="s">
        <v>579</v>
      </c>
      <c r="U36" s="104" t="s">
        <v>359</v>
      </c>
      <c r="V36" s="104" t="s">
        <v>580</v>
      </c>
      <c r="W36" s="226" t="s">
        <v>581</v>
      </c>
      <c r="X36" s="239" t="s">
        <v>249</v>
      </c>
      <c r="Y36" s="80"/>
      <c r="AA36" s="215">
        <f>IF(OR(J36="Fail",ISBLANK(J36)),INDEX('Issue Code Table'!C:C,MATCH(N:N,'Issue Code Table'!A:A,0)),IF(M36="Critical",6,IF(M36="Significant",5,IF(M36="Moderate",3,2))))</f>
        <v>5</v>
      </c>
    </row>
    <row r="37" spans="1:27" ht="70.5" customHeight="1" x14ac:dyDescent="0.2">
      <c r="A37" s="211" t="s">
        <v>582</v>
      </c>
      <c r="B37" s="104" t="s">
        <v>374</v>
      </c>
      <c r="C37" s="104" t="s">
        <v>375</v>
      </c>
      <c r="D37" s="102" t="s">
        <v>220</v>
      </c>
      <c r="E37" s="102" t="s">
        <v>583</v>
      </c>
      <c r="F37" s="102" t="s">
        <v>584</v>
      </c>
      <c r="G37" s="103" t="s">
        <v>223</v>
      </c>
      <c r="H37" s="104" t="s">
        <v>585</v>
      </c>
      <c r="I37" s="101"/>
      <c r="J37" s="102"/>
      <c r="K37" s="102" t="s">
        <v>586</v>
      </c>
      <c r="L37" s="228"/>
      <c r="M37" s="240" t="s">
        <v>226</v>
      </c>
      <c r="N37" s="240" t="s">
        <v>391</v>
      </c>
      <c r="O37" s="240" t="s">
        <v>392</v>
      </c>
      <c r="P37" s="107"/>
      <c r="Q37" s="104" t="s">
        <v>355</v>
      </c>
      <c r="R37" s="104" t="s">
        <v>587</v>
      </c>
      <c r="S37" s="104" t="s">
        <v>588</v>
      </c>
      <c r="T37" s="102" t="s">
        <v>589</v>
      </c>
      <c r="U37" s="104" t="s">
        <v>590</v>
      </c>
      <c r="V37" s="104" t="s">
        <v>591</v>
      </c>
      <c r="W37" s="226" t="s">
        <v>592</v>
      </c>
      <c r="X37" s="239"/>
      <c r="Y37" s="80"/>
      <c r="AA37" s="215">
        <f>IF(OR(J37="Fail",ISBLANK(J37)),INDEX('Issue Code Table'!C:C,MATCH(N:N,'Issue Code Table'!A:A,0)),IF(M37="Critical",6,IF(M37="Significant",5,IF(M37="Moderate",3,2))))</f>
        <v>4</v>
      </c>
    </row>
    <row r="38" spans="1:27" ht="95.25" customHeight="1" x14ac:dyDescent="0.2">
      <c r="A38" s="211" t="s">
        <v>593</v>
      </c>
      <c r="B38" s="104" t="s">
        <v>374</v>
      </c>
      <c r="C38" s="104" t="s">
        <v>375</v>
      </c>
      <c r="D38" s="102" t="s">
        <v>220</v>
      </c>
      <c r="E38" s="102" t="s">
        <v>594</v>
      </c>
      <c r="F38" s="102" t="s">
        <v>595</v>
      </c>
      <c r="G38" s="103" t="s">
        <v>223</v>
      </c>
      <c r="H38" s="104" t="s">
        <v>596</v>
      </c>
      <c r="I38" s="101"/>
      <c r="J38" s="102"/>
      <c r="K38" s="102" t="s">
        <v>597</v>
      </c>
      <c r="L38" s="228"/>
      <c r="M38" s="240" t="s">
        <v>226</v>
      </c>
      <c r="N38" s="240" t="s">
        <v>391</v>
      </c>
      <c r="O38" s="240" t="s">
        <v>392</v>
      </c>
      <c r="P38" s="107"/>
      <c r="Q38" s="104" t="s">
        <v>355</v>
      </c>
      <c r="R38" s="104" t="s">
        <v>598</v>
      </c>
      <c r="S38" s="104" t="s">
        <v>599</v>
      </c>
      <c r="T38" s="102" t="s">
        <v>600</v>
      </c>
      <c r="U38" s="104" t="s">
        <v>601</v>
      </c>
      <c r="V38" s="104" t="s">
        <v>602</v>
      </c>
      <c r="W38" s="226" t="s">
        <v>603</v>
      </c>
      <c r="X38" s="239"/>
      <c r="Y38" s="80"/>
      <c r="AA38" s="215">
        <f>IF(OR(J38="Fail",ISBLANK(J38)),INDEX('Issue Code Table'!C:C,MATCH(N:N,'Issue Code Table'!A:A,0)),IF(M38="Critical",6,IF(M38="Significant",5,IF(M38="Moderate",3,2))))</f>
        <v>4</v>
      </c>
    </row>
    <row r="39" spans="1:27" ht="84.75" customHeight="1" x14ac:dyDescent="0.2">
      <c r="A39" s="211" t="s">
        <v>604</v>
      </c>
      <c r="B39" s="104" t="s">
        <v>374</v>
      </c>
      <c r="C39" s="104" t="s">
        <v>375</v>
      </c>
      <c r="D39" s="102" t="s">
        <v>220</v>
      </c>
      <c r="E39" s="102" t="s">
        <v>605</v>
      </c>
      <c r="F39" s="102" t="s">
        <v>606</v>
      </c>
      <c r="G39" s="103" t="s">
        <v>223</v>
      </c>
      <c r="H39" s="104" t="s">
        <v>607</v>
      </c>
      <c r="I39" s="101"/>
      <c r="J39" s="102"/>
      <c r="K39" s="102" t="s">
        <v>608</v>
      </c>
      <c r="L39" s="228"/>
      <c r="M39" s="240" t="s">
        <v>185</v>
      </c>
      <c r="N39" s="240" t="s">
        <v>353</v>
      </c>
      <c r="O39" s="240" t="s">
        <v>354</v>
      </c>
      <c r="P39" s="107"/>
      <c r="Q39" s="104" t="s">
        <v>355</v>
      </c>
      <c r="R39" s="104" t="s">
        <v>609</v>
      </c>
      <c r="S39" s="104" t="s">
        <v>610</v>
      </c>
      <c r="T39" s="102" t="s">
        <v>611</v>
      </c>
      <c r="U39" s="104" t="s">
        <v>612</v>
      </c>
      <c r="V39" s="104" t="s">
        <v>613</v>
      </c>
      <c r="W39" s="226" t="s">
        <v>614</v>
      </c>
      <c r="X39" s="239" t="s">
        <v>249</v>
      </c>
      <c r="Y39" s="80"/>
      <c r="AA39" s="215">
        <f>IF(OR(J39="Fail",ISBLANK(J39)),INDEX('Issue Code Table'!C:C,MATCH(N:N,'Issue Code Table'!A:A,0)),IF(M39="Critical",6,IF(M39="Significant",5,IF(M39="Moderate",3,2))))</f>
        <v>5</v>
      </c>
    </row>
    <row r="40" spans="1:27" ht="84" customHeight="1" x14ac:dyDescent="0.2">
      <c r="A40" s="211" t="s">
        <v>615</v>
      </c>
      <c r="B40" s="104" t="s">
        <v>374</v>
      </c>
      <c r="C40" s="104" t="s">
        <v>375</v>
      </c>
      <c r="D40" s="102" t="s">
        <v>220</v>
      </c>
      <c r="E40" s="102" t="s">
        <v>616</v>
      </c>
      <c r="F40" s="102" t="s">
        <v>617</v>
      </c>
      <c r="G40" s="103" t="s">
        <v>223</v>
      </c>
      <c r="H40" s="104" t="s">
        <v>618</v>
      </c>
      <c r="I40" s="101"/>
      <c r="J40" s="102"/>
      <c r="K40" s="102" t="s">
        <v>619</v>
      </c>
      <c r="L40" s="228"/>
      <c r="M40" s="240" t="s">
        <v>226</v>
      </c>
      <c r="N40" s="240" t="s">
        <v>391</v>
      </c>
      <c r="O40" s="240" t="s">
        <v>392</v>
      </c>
      <c r="P40" s="107"/>
      <c r="Q40" s="104" t="s">
        <v>355</v>
      </c>
      <c r="R40" s="104" t="s">
        <v>620</v>
      </c>
      <c r="S40" s="104" t="s">
        <v>621</v>
      </c>
      <c r="T40" s="102" t="s">
        <v>622</v>
      </c>
      <c r="U40" s="104" t="s">
        <v>359</v>
      </c>
      <c r="V40" s="104" t="s">
        <v>623</v>
      </c>
      <c r="W40" s="226" t="s">
        <v>624</v>
      </c>
      <c r="X40" s="239"/>
      <c r="Y40" s="80"/>
      <c r="AA40" s="215">
        <f>IF(OR(J40="Fail",ISBLANK(J40)),INDEX('Issue Code Table'!C:C,MATCH(N:N,'Issue Code Table'!A:A,0)),IF(M40="Critical",6,IF(M40="Significant",5,IF(M40="Moderate",3,2))))</f>
        <v>4</v>
      </c>
    </row>
    <row r="41" spans="1:27" ht="69.75" customHeight="1" x14ac:dyDescent="0.2">
      <c r="A41" s="211" t="s">
        <v>625</v>
      </c>
      <c r="B41" s="104" t="s">
        <v>374</v>
      </c>
      <c r="C41" s="104" t="s">
        <v>375</v>
      </c>
      <c r="D41" s="102" t="s">
        <v>220</v>
      </c>
      <c r="E41" s="102" t="s">
        <v>626</v>
      </c>
      <c r="F41" s="102" t="s">
        <v>627</v>
      </c>
      <c r="G41" s="103" t="s">
        <v>223</v>
      </c>
      <c r="H41" s="104" t="s">
        <v>628</v>
      </c>
      <c r="I41" s="101"/>
      <c r="J41" s="102"/>
      <c r="K41" s="102" t="s">
        <v>629</v>
      </c>
      <c r="L41" s="228"/>
      <c r="M41" s="240" t="s">
        <v>226</v>
      </c>
      <c r="N41" s="240" t="s">
        <v>391</v>
      </c>
      <c r="O41" s="240" t="s">
        <v>392</v>
      </c>
      <c r="P41" s="107"/>
      <c r="Q41" s="104" t="s">
        <v>355</v>
      </c>
      <c r="R41" s="104" t="s">
        <v>630</v>
      </c>
      <c r="S41" s="104" t="s">
        <v>631</v>
      </c>
      <c r="T41" s="102" t="s">
        <v>632</v>
      </c>
      <c r="U41" s="104" t="s">
        <v>633</v>
      </c>
      <c r="V41" s="104" t="s">
        <v>634</v>
      </c>
      <c r="W41" s="226" t="s">
        <v>635</v>
      </c>
      <c r="X41" s="239"/>
      <c r="Y41" s="80"/>
      <c r="AA41" s="215">
        <f>IF(OR(J41="Fail",ISBLANK(J41)),INDEX('Issue Code Table'!C:C,MATCH(N:N,'Issue Code Table'!A:A,0)),IF(M41="Critical",6,IF(M41="Significant",5,IF(M41="Moderate",3,2))))</f>
        <v>4</v>
      </c>
    </row>
    <row r="42" spans="1:27" ht="102" x14ac:dyDescent="0.2">
      <c r="A42" s="211" t="s">
        <v>636</v>
      </c>
      <c r="B42" s="104" t="s">
        <v>347</v>
      </c>
      <c r="C42" s="104" t="s">
        <v>348</v>
      </c>
      <c r="D42" s="102" t="s">
        <v>220</v>
      </c>
      <c r="E42" s="102" t="s">
        <v>637</v>
      </c>
      <c r="F42" s="102" t="s">
        <v>638</v>
      </c>
      <c r="G42" s="103" t="s">
        <v>223</v>
      </c>
      <c r="H42" s="104" t="s">
        <v>639</v>
      </c>
      <c r="I42" s="101"/>
      <c r="J42" s="102"/>
      <c r="K42" s="102" t="s">
        <v>640</v>
      </c>
      <c r="L42" s="228"/>
      <c r="M42" s="240" t="s">
        <v>226</v>
      </c>
      <c r="N42" s="240" t="s">
        <v>391</v>
      </c>
      <c r="O42" s="240" t="s">
        <v>392</v>
      </c>
      <c r="P42" s="107"/>
      <c r="Q42" s="104" t="s">
        <v>355</v>
      </c>
      <c r="R42" s="104" t="s">
        <v>641</v>
      </c>
      <c r="S42" s="104" t="s">
        <v>642</v>
      </c>
      <c r="T42" s="102" t="s">
        <v>643</v>
      </c>
      <c r="U42" s="104" t="s">
        <v>359</v>
      </c>
      <c r="V42" s="104" t="s">
        <v>644</v>
      </c>
      <c r="W42" s="226" t="s">
        <v>645</v>
      </c>
      <c r="X42" s="239"/>
      <c r="Y42" s="80"/>
      <c r="AA42" s="215">
        <f>IF(OR(J42="Fail",ISBLANK(J42)),INDEX('Issue Code Table'!C:C,MATCH(N:N,'Issue Code Table'!A:A,0)),IF(M42="Critical",6,IF(M42="Significant",5,IF(M42="Moderate",3,2))))</f>
        <v>4</v>
      </c>
    </row>
    <row r="43" spans="1:27" ht="74.25" customHeight="1" x14ac:dyDescent="0.2">
      <c r="A43" s="211" t="s">
        <v>646</v>
      </c>
      <c r="B43" s="104" t="s">
        <v>374</v>
      </c>
      <c r="C43" s="104" t="s">
        <v>375</v>
      </c>
      <c r="D43" s="102" t="s">
        <v>220</v>
      </c>
      <c r="E43" s="102" t="s">
        <v>647</v>
      </c>
      <c r="F43" s="102" t="s">
        <v>648</v>
      </c>
      <c r="G43" s="103" t="s">
        <v>223</v>
      </c>
      <c r="H43" s="104" t="s">
        <v>649</v>
      </c>
      <c r="I43" s="101"/>
      <c r="J43" s="102"/>
      <c r="K43" s="102" t="s">
        <v>650</v>
      </c>
      <c r="L43" s="228"/>
      <c r="M43" s="240" t="s">
        <v>226</v>
      </c>
      <c r="N43" s="240" t="s">
        <v>391</v>
      </c>
      <c r="O43" s="240" t="s">
        <v>392</v>
      </c>
      <c r="P43" s="107"/>
      <c r="Q43" s="104" t="s">
        <v>355</v>
      </c>
      <c r="R43" s="104" t="s">
        <v>651</v>
      </c>
      <c r="S43" s="104" t="s">
        <v>652</v>
      </c>
      <c r="T43" s="102" t="s">
        <v>653</v>
      </c>
      <c r="U43" s="104" t="s">
        <v>359</v>
      </c>
      <c r="V43" s="104" t="s">
        <v>654</v>
      </c>
      <c r="W43" s="226" t="s">
        <v>655</v>
      </c>
      <c r="X43" s="239"/>
      <c r="Y43" s="80"/>
      <c r="AA43" s="215">
        <f>IF(OR(J43="Fail",ISBLANK(J43)),INDEX('Issue Code Table'!C:C,MATCH(N:N,'Issue Code Table'!A:A,0)),IF(M43="Critical",6,IF(M43="Significant",5,IF(M43="Moderate",3,2))))</f>
        <v>4</v>
      </c>
    </row>
    <row r="44" spans="1:27" ht="63.75" customHeight="1" x14ac:dyDescent="0.2">
      <c r="A44" s="211" t="s">
        <v>656</v>
      </c>
      <c r="B44" s="104" t="s">
        <v>374</v>
      </c>
      <c r="C44" s="104" t="s">
        <v>375</v>
      </c>
      <c r="D44" s="102" t="s">
        <v>220</v>
      </c>
      <c r="E44" s="102" t="s">
        <v>657</v>
      </c>
      <c r="F44" s="102" t="s">
        <v>658</v>
      </c>
      <c r="G44" s="103" t="s">
        <v>223</v>
      </c>
      <c r="H44" s="104" t="s">
        <v>659</v>
      </c>
      <c r="I44" s="101"/>
      <c r="J44" s="102"/>
      <c r="K44" s="102" t="s">
        <v>660</v>
      </c>
      <c r="L44" s="228"/>
      <c r="M44" s="240" t="s">
        <v>226</v>
      </c>
      <c r="N44" s="240" t="s">
        <v>391</v>
      </c>
      <c r="O44" s="240" t="s">
        <v>392</v>
      </c>
      <c r="P44" s="107"/>
      <c r="Q44" s="104" t="s">
        <v>355</v>
      </c>
      <c r="R44" s="104" t="s">
        <v>661</v>
      </c>
      <c r="S44" s="104" t="s">
        <v>662</v>
      </c>
      <c r="T44" s="102" t="s">
        <v>663</v>
      </c>
      <c r="U44" s="104" t="s">
        <v>359</v>
      </c>
      <c r="V44" s="104" t="s">
        <v>664</v>
      </c>
      <c r="W44" s="226" t="s">
        <v>665</v>
      </c>
      <c r="X44" s="239"/>
      <c r="Y44" s="80"/>
      <c r="AA44" s="215">
        <f>IF(OR(J44="Fail",ISBLANK(J44)),INDEX('Issue Code Table'!C:C,MATCH(N:N,'Issue Code Table'!A:A,0)),IF(M44="Critical",6,IF(M44="Significant",5,IF(M44="Moderate",3,2))))</f>
        <v>4</v>
      </c>
    </row>
    <row r="45" spans="1:27" ht="80.25" customHeight="1" x14ac:dyDescent="0.2">
      <c r="A45" s="211" t="s">
        <v>666</v>
      </c>
      <c r="B45" s="104" t="s">
        <v>347</v>
      </c>
      <c r="C45" s="104" t="s">
        <v>348</v>
      </c>
      <c r="D45" s="102" t="s">
        <v>220</v>
      </c>
      <c r="E45" s="102" t="s">
        <v>667</v>
      </c>
      <c r="F45" s="102" t="s">
        <v>668</v>
      </c>
      <c r="G45" s="103" t="s">
        <v>223</v>
      </c>
      <c r="H45" s="104" t="s">
        <v>669</v>
      </c>
      <c r="I45" s="101"/>
      <c r="J45" s="102"/>
      <c r="K45" s="102" t="s">
        <v>670</v>
      </c>
      <c r="L45" s="228"/>
      <c r="M45" s="240" t="s">
        <v>226</v>
      </c>
      <c r="N45" s="240" t="s">
        <v>391</v>
      </c>
      <c r="O45" s="240" t="s">
        <v>392</v>
      </c>
      <c r="P45" s="107"/>
      <c r="Q45" s="104" t="s">
        <v>355</v>
      </c>
      <c r="R45" s="104" t="s">
        <v>671</v>
      </c>
      <c r="S45" s="104" t="s">
        <v>672</v>
      </c>
      <c r="T45" s="102" t="s">
        <v>673</v>
      </c>
      <c r="U45" s="104" t="s">
        <v>359</v>
      </c>
      <c r="V45" s="104" t="s">
        <v>674</v>
      </c>
      <c r="W45" s="226" t="s">
        <v>675</v>
      </c>
      <c r="X45" s="239"/>
      <c r="Y45" s="80"/>
      <c r="AA45" s="215">
        <f>IF(OR(J45="Fail",ISBLANK(J45)),INDEX('Issue Code Table'!C:C,MATCH(N:N,'Issue Code Table'!A:A,0)),IF(M45="Critical",6,IF(M45="Significant",5,IF(M45="Moderate",3,2))))</f>
        <v>4</v>
      </c>
    </row>
    <row r="46" spans="1:27" ht="102" x14ac:dyDescent="0.2">
      <c r="A46" s="211" t="s">
        <v>676</v>
      </c>
      <c r="B46" s="104" t="s">
        <v>347</v>
      </c>
      <c r="C46" s="104" t="s">
        <v>348</v>
      </c>
      <c r="D46" s="102" t="s">
        <v>220</v>
      </c>
      <c r="E46" s="102" t="s">
        <v>677</v>
      </c>
      <c r="F46" s="102" t="s">
        <v>678</v>
      </c>
      <c r="G46" s="103" t="s">
        <v>223</v>
      </c>
      <c r="H46" s="104" t="s">
        <v>679</v>
      </c>
      <c r="I46" s="101"/>
      <c r="J46" s="102"/>
      <c r="K46" s="102" t="s">
        <v>680</v>
      </c>
      <c r="L46" s="228"/>
      <c r="M46" s="240" t="s">
        <v>226</v>
      </c>
      <c r="N46" s="240" t="s">
        <v>391</v>
      </c>
      <c r="O46" s="240" t="s">
        <v>392</v>
      </c>
      <c r="P46" s="107"/>
      <c r="Q46" s="104" t="s">
        <v>355</v>
      </c>
      <c r="R46" s="104" t="s">
        <v>681</v>
      </c>
      <c r="S46" s="104" t="s">
        <v>682</v>
      </c>
      <c r="T46" s="102" t="s">
        <v>683</v>
      </c>
      <c r="U46" s="104" t="s">
        <v>359</v>
      </c>
      <c r="V46" s="104" t="s">
        <v>684</v>
      </c>
      <c r="W46" s="226" t="s">
        <v>685</v>
      </c>
      <c r="X46" s="239"/>
      <c r="Y46" s="80"/>
      <c r="AA46" s="215">
        <f>IF(OR(J46="Fail",ISBLANK(J46)),INDEX('Issue Code Table'!C:C,MATCH(N:N,'Issue Code Table'!A:A,0)),IF(M46="Critical",6,IF(M46="Significant",5,IF(M46="Moderate",3,2))))</f>
        <v>4</v>
      </c>
    </row>
    <row r="47" spans="1:27" ht="82.5" customHeight="1" x14ac:dyDescent="0.2">
      <c r="A47" s="211" t="s">
        <v>686</v>
      </c>
      <c r="B47" s="104" t="s">
        <v>347</v>
      </c>
      <c r="C47" s="104" t="s">
        <v>348</v>
      </c>
      <c r="D47" s="102" t="s">
        <v>220</v>
      </c>
      <c r="E47" s="102" t="s">
        <v>687</v>
      </c>
      <c r="F47" s="102" t="s">
        <v>688</v>
      </c>
      <c r="G47" s="103" t="s">
        <v>223</v>
      </c>
      <c r="H47" s="104" t="s">
        <v>689</v>
      </c>
      <c r="I47" s="101"/>
      <c r="J47" s="102"/>
      <c r="K47" s="102" t="s">
        <v>690</v>
      </c>
      <c r="L47" s="228"/>
      <c r="M47" s="240" t="s">
        <v>226</v>
      </c>
      <c r="N47" s="240" t="s">
        <v>391</v>
      </c>
      <c r="O47" s="240" t="s">
        <v>392</v>
      </c>
      <c r="P47" s="107"/>
      <c r="Q47" s="104" t="s">
        <v>355</v>
      </c>
      <c r="R47" s="104" t="s">
        <v>691</v>
      </c>
      <c r="S47" s="104" t="s">
        <v>692</v>
      </c>
      <c r="T47" s="102" t="s">
        <v>693</v>
      </c>
      <c r="U47" s="104" t="s">
        <v>694</v>
      </c>
      <c r="V47" s="104" t="s">
        <v>695</v>
      </c>
      <c r="W47" s="226" t="s">
        <v>696</v>
      </c>
      <c r="X47" s="239"/>
      <c r="Y47" s="80"/>
      <c r="AA47" s="215">
        <f>IF(OR(J47="Fail",ISBLANK(J47)),INDEX('Issue Code Table'!C:C,MATCH(N:N,'Issue Code Table'!A:A,0)),IF(M47="Critical",6,IF(M47="Significant",5,IF(M47="Moderate",3,2))))</f>
        <v>4</v>
      </c>
    </row>
    <row r="48" spans="1:27" ht="78" customHeight="1" x14ac:dyDescent="0.2">
      <c r="A48" s="211" t="s">
        <v>697</v>
      </c>
      <c r="B48" s="104" t="s">
        <v>374</v>
      </c>
      <c r="C48" s="104" t="s">
        <v>375</v>
      </c>
      <c r="D48" s="102" t="s">
        <v>220</v>
      </c>
      <c r="E48" s="102" t="s">
        <v>698</v>
      </c>
      <c r="F48" s="102" t="s">
        <v>699</v>
      </c>
      <c r="G48" s="103" t="s">
        <v>223</v>
      </c>
      <c r="H48" s="104" t="s">
        <v>700</v>
      </c>
      <c r="I48" s="101"/>
      <c r="J48" s="102"/>
      <c r="K48" s="102" t="s">
        <v>701</v>
      </c>
      <c r="L48" s="228"/>
      <c r="M48" s="240" t="s">
        <v>226</v>
      </c>
      <c r="N48" s="240" t="s">
        <v>391</v>
      </c>
      <c r="O48" s="240" t="s">
        <v>392</v>
      </c>
      <c r="P48" s="107"/>
      <c r="Q48" s="104" t="s">
        <v>355</v>
      </c>
      <c r="R48" s="104" t="s">
        <v>702</v>
      </c>
      <c r="S48" s="104" t="s">
        <v>703</v>
      </c>
      <c r="T48" s="102" t="s">
        <v>704</v>
      </c>
      <c r="U48" s="104" t="s">
        <v>359</v>
      </c>
      <c r="V48" s="104" t="s">
        <v>705</v>
      </c>
      <c r="W48" s="226" t="s">
        <v>706</v>
      </c>
      <c r="X48" s="239"/>
      <c r="Y48" s="80"/>
      <c r="AA48" s="215">
        <f>IF(OR(J48="Fail",ISBLANK(J48)),INDEX('Issue Code Table'!C:C,MATCH(N:N,'Issue Code Table'!A:A,0)),IF(M48="Critical",6,IF(M48="Significant",5,IF(M48="Moderate",3,2))))</f>
        <v>4</v>
      </c>
    </row>
    <row r="49" spans="1:27" ht="97.5" customHeight="1" x14ac:dyDescent="0.2">
      <c r="A49" s="211" t="s">
        <v>707</v>
      </c>
      <c r="B49" s="104" t="s">
        <v>347</v>
      </c>
      <c r="C49" s="104" t="s">
        <v>348</v>
      </c>
      <c r="D49" s="102" t="s">
        <v>220</v>
      </c>
      <c r="E49" s="102" t="s">
        <v>708</v>
      </c>
      <c r="F49" s="102" t="s">
        <v>709</v>
      </c>
      <c r="G49" s="103" t="s">
        <v>223</v>
      </c>
      <c r="H49" s="104" t="s">
        <v>710</v>
      </c>
      <c r="I49" s="101"/>
      <c r="J49" s="102"/>
      <c r="K49" s="102" t="s">
        <v>711</v>
      </c>
      <c r="L49" s="228"/>
      <c r="M49" s="240" t="s">
        <v>226</v>
      </c>
      <c r="N49" s="240" t="s">
        <v>391</v>
      </c>
      <c r="O49" s="240" t="s">
        <v>392</v>
      </c>
      <c r="P49" s="107"/>
      <c r="Q49" s="104" t="s">
        <v>355</v>
      </c>
      <c r="R49" s="104" t="s">
        <v>712</v>
      </c>
      <c r="S49" s="104" t="s">
        <v>713</v>
      </c>
      <c r="T49" s="102" t="s">
        <v>714</v>
      </c>
      <c r="U49" s="104" t="s">
        <v>715</v>
      </c>
      <c r="V49" s="104" t="s">
        <v>716</v>
      </c>
      <c r="W49" s="226" t="s">
        <v>717</v>
      </c>
      <c r="X49" s="239"/>
      <c r="Y49" s="80"/>
      <c r="AA49" s="215">
        <f>IF(OR(J49="Fail",ISBLANK(J49)),INDEX('Issue Code Table'!C:C,MATCH(N:N,'Issue Code Table'!A:A,0)),IF(M49="Critical",6,IF(M49="Significant",5,IF(M49="Moderate",3,2))))</f>
        <v>4</v>
      </c>
    </row>
    <row r="50" spans="1:27" ht="84" customHeight="1" x14ac:dyDescent="0.2">
      <c r="A50" s="211" t="s">
        <v>718</v>
      </c>
      <c r="B50" s="104" t="s">
        <v>347</v>
      </c>
      <c r="C50" s="104" t="s">
        <v>348</v>
      </c>
      <c r="D50" s="102" t="s">
        <v>220</v>
      </c>
      <c r="E50" s="102" t="s">
        <v>719</v>
      </c>
      <c r="F50" s="102" t="s">
        <v>720</v>
      </c>
      <c r="G50" s="103" t="s">
        <v>223</v>
      </c>
      <c r="H50" s="104" t="s">
        <v>721</v>
      </c>
      <c r="I50" s="101"/>
      <c r="J50" s="102"/>
      <c r="K50" s="102" t="s">
        <v>722</v>
      </c>
      <c r="L50" s="228"/>
      <c r="M50" s="240" t="s">
        <v>226</v>
      </c>
      <c r="N50" s="240" t="s">
        <v>391</v>
      </c>
      <c r="O50" s="240" t="s">
        <v>392</v>
      </c>
      <c r="P50" s="107"/>
      <c r="Q50" s="104" t="s">
        <v>355</v>
      </c>
      <c r="R50" s="104" t="s">
        <v>723</v>
      </c>
      <c r="S50" s="104" t="s">
        <v>724</v>
      </c>
      <c r="T50" s="102" t="s">
        <v>725</v>
      </c>
      <c r="U50" s="104" t="s">
        <v>726</v>
      </c>
      <c r="V50" s="104" t="s">
        <v>727</v>
      </c>
      <c r="W50" s="226" t="s">
        <v>728</v>
      </c>
      <c r="X50" s="239"/>
      <c r="Y50" s="80"/>
      <c r="AA50" s="215">
        <f>IF(OR(J50="Fail",ISBLANK(J50)),INDEX('Issue Code Table'!C:C,MATCH(N:N,'Issue Code Table'!A:A,0)),IF(M50="Critical",6,IF(M50="Significant",5,IF(M50="Moderate",3,2))))</f>
        <v>4</v>
      </c>
    </row>
    <row r="51" spans="1:27" ht="91.5" customHeight="1" x14ac:dyDescent="0.2">
      <c r="A51" s="211" t="s">
        <v>729</v>
      </c>
      <c r="B51" s="104" t="s">
        <v>374</v>
      </c>
      <c r="C51" s="104" t="s">
        <v>375</v>
      </c>
      <c r="D51" s="102" t="s">
        <v>220</v>
      </c>
      <c r="E51" s="102" t="s">
        <v>730</v>
      </c>
      <c r="F51" s="102" t="s">
        <v>731</v>
      </c>
      <c r="G51" s="103" t="s">
        <v>223</v>
      </c>
      <c r="H51" s="104" t="s">
        <v>732</v>
      </c>
      <c r="I51" s="101"/>
      <c r="J51" s="102"/>
      <c r="K51" s="102" t="s">
        <v>733</v>
      </c>
      <c r="L51" s="228"/>
      <c r="M51" s="240" t="s">
        <v>226</v>
      </c>
      <c r="N51" s="240" t="s">
        <v>391</v>
      </c>
      <c r="O51" s="240" t="s">
        <v>392</v>
      </c>
      <c r="P51" s="107"/>
      <c r="Q51" s="104" t="s">
        <v>355</v>
      </c>
      <c r="R51" s="104" t="s">
        <v>734</v>
      </c>
      <c r="S51" s="104" t="s">
        <v>735</v>
      </c>
      <c r="T51" s="102" t="s">
        <v>736</v>
      </c>
      <c r="U51" s="104" t="s">
        <v>737</v>
      </c>
      <c r="V51" s="104" t="s">
        <v>738</v>
      </c>
      <c r="W51" s="226" t="s">
        <v>739</v>
      </c>
      <c r="X51" s="239"/>
      <c r="Y51" s="80"/>
      <c r="AA51" s="215">
        <f>IF(OR(J51="Fail",ISBLANK(J51)),INDEX('Issue Code Table'!C:C,MATCH(N:N,'Issue Code Table'!A:A,0)),IF(M51="Critical",6,IF(M51="Significant",5,IF(M51="Moderate",3,2))))</f>
        <v>4</v>
      </c>
    </row>
    <row r="52" spans="1:27" ht="73.5" customHeight="1" x14ac:dyDescent="0.2">
      <c r="A52" s="211" t="s">
        <v>740</v>
      </c>
      <c r="B52" s="104" t="s">
        <v>347</v>
      </c>
      <c r="C52" s="104" t="s">
        <v>348</v>
      </c>
      <c r="D52" s="102" t="s">
        <v>220</v>
      </c>
      <c r="E52" s="102" t="s">
        <v>741</v>
      </c>
      <c r="F52" s="102" t="s">
        <v>742</v>
      </c>
      <c r="G52" s="103" t="s">
        <v>223</v>
      </c>
      <c r="H52" s="104" t="s">
        <v>743</v>
      </c>
      <c r="I52" s="101"/>
      <c r="J52" s="102"/>
      <c r="K52" s="102" t="s">
        <v>744</v>
      </c>
      <c r="L52" s="228"/>
      <c r="M52" s="240" t="s">
        <v>185</v>
      </c>
      <c r="N52" s="240" t="s">
        <v>353</v>
      </c>
      <c r="O52" s="240" t="s">
        <v>354</v>
      </c>
      <c r="P52" s="107"/>
      <c r="Q52" s="104" t="s">
        <v>355</v>
      </c>
      <c r="R52" s="104" t="s">
        <v>745</v>
      </c>
      <c r="S52" s="104" t="s">
        <v>746</v>
      </c>
      <c r="T52" s="102" t="s">
        <v>747</v>
      </c>
      <c r="U52" s="104" t="s">
        <v>359</v>
      </c>
      <c r="V52" s="104" t="s">
        <v>748</v>
      </c>
      <c r="W52" s="226" t="s">
        <v>749</v>
      </c>
      <c r="X52" s="239" t="s">
        <v>249</v>
      </c>
      <c r="Y52" s="80"/>
      <c r="AA52" s="215">
        <f>IF(OR(J52="Fail",ISBLANK(J52)),INDEX('Issue Code Table'!C:C,MATCH(N:N,'Issue Code Table'!A:A,0)),IF(M52="Critical",6,IF(M52="Significant",5,IF(M52="Moderate",3,2))))</f>
        <v>5</v>
      </c>
    </row>
    <row r="53" spans="1:27" ht="70.5" customHeight="1" x14ac:dyDescent="0.2">
      <c r="A53" s="211" t="s">
        <v>750</v>
      </c>
      <c r="B53" s="104" t="s">
        <v>751</v>
      </c>
      <c r="C53" s="104" t="s">
        <v>752</v>
      </c>
      <c r="D53" s="102" t="s">
        <v>220</v>
      </c>
      <c r="E53" s="102" t="s">
        <v>753</v>
      </c>
      <c r="F53" s="102" t="s">
        <v>754</v>
      </c>
      <c r="G53" s="103" t="s">
        <v>223</v>
      </c>
      <c r="H53" s="104" t="s">
        <v>755</v>
      </c>
      <c r="I53" s="101"/>
      <c r="J53" s="102"/>
      <c r="K53" s="102" t="s">
        <v>756</v>
      </c>
      <c r="L53" s="228"/>
      <c r="M53" s="240" t="s">
        <v>185</v>
      </c>
      <c r="N53" s="240" t="s">
        <v>757</v>
      </c>
      <c r="O53" s="240" t="s">
        <v>758</v>
      </c>
      <c r="P53" s="107"/>
      <c r="Q53" s="104" t="s">
        <v>759</v>
      </c>
      <c r="R53" s="104" t="s">
        <v>760</v>
      </c>
      <c r="S53" s="104" t="s">
        <v>761</v>
      </c>
      <c r="T53" s="102" t="s">
        <v>762</v>
      </c>
      <c r="U53" s="104" t="s">
        <v>763</v>
      </c>
      <c r="V53" s="104" t="s">
        <v>764</v>
      </c>
      <c r="W53" s="226" t="s">
        <v>765</v>
      </c>
      <c r="X53" s="239" t="s">
        <v>249</v>
      </c>
      <c r="Y53" s="80"/>
      <c r="AA53" s="215">
        <f>IF(OR(J53="Fail",ISBLANK(J53)),INDEX('Issue Code Table'!C:C,MATCH(N:N,'Issue Code Table'!A:A,0)),IF(M53="Critical",6,IF(M53="Significant",5,IF(M53="Moderate",3,2))))</f>
        <v>6</v>
      </c>
    </row>
    <row r="54" spans="1:27" ht="87.75" customHeight="1" x14ac:dyDescent="0.2">
      <c r="A54" s="211" t="s">
        <v>766</v>
      </c>
      <c r="B54" s="104" t="s">
        <v>751</v>
      </c>
      <c r="C54" s="104" t="s">
        <v>752</v>
      </c>
      <c r="D54" s="102" t="s">
        <v>220</v>
      </c>
      <c r="E54" s="102" t="s">
        <v>767</v>
      </c>
      <c r="F54" s="102" t="s">
        <v>768</v>
      </c>
      <c r="G54" s="103" t="s">
        <v>769</v>
      </c>
      <c r="H54" s="104" t="s">
        <v>770</v>
      </c>
      <c r="I54" s="101"/>
      <c r="J54" s="102"/>
      <c r="K54" s="102" t="s">
        <v>771</v>
      </c>
      <c r="L54" s="228"/>
      <c r="M54" s="240" t="s">
        <v>226</v>
      </c>
      <c r="N54" s="240" t="s">
        <v>772</v>
      </c>
      <c r="O54" s="240" t="s">
        <v>773</v>
      </c>
      <c r="P54" s="107"/>
      <c r="Q54" s="104" t="s">
        <v>759</v>
      </c>
      <c r="R54" s="104" t="s">
        <v>774</v>
      </c>
      <c r="S54" s="104" t="s">
        <v>775</v>
      </c>
      <c r="T54" s="102" t="s">
        <v>776</v>
      </c>
      <c r="U54" s="104" t="s">
        <v>777</v>
      </c>
      <c r="V54" s="104" t="s">
        <v>778</v>
      </c>
      <c r="W54" s="226" t="s">
        <v>779</v>
      </c>
      <c r="X54" s="239"/>
      <c r="Y54" s="80"/>
      <c r="AA54" s="215">
        <f>IF(OR(J54="Fail",ISBLANK(J54)),INDEX('Issue Code Table'!C:C,MATCH(N:N,'Issue Code Table'!A:A,0)),IF(M54="Critical",6,IF(M54="Significant",5,IF(M54="Moderate",3,2))))</f>
        <v>4</v>
      </c>
    </row>
    <row r="55" spans="1:27" ht="93" customHeight="1" x14ac:dyDescent="0.2">
      <c r="A55" s="211" t="s">
        <v>780</v>
      </c>
      <c r="B55" s="104" t="s">
        <v>751</v>
      </c>
      <c r="C55" s="104" t="s">
        <v>752</v>
      </c>
      <c r="D55" s="102" t="s">
        <v>220</v>
      </c>
      <c r="E55" s="102" t="s">
        <v>781</v>
      </c>
      <c r="F55" s="102" t="s">
        <v>782</v>
      </c>
      <c r="G55" s="103" t="s">
        <v>223</v>
      </c>
      <c r="H55" s="104" t="s">
        <v>783</v>
      </c>
      <c r="I55" s="101"/>
      <c r="J55" s="102"/>
      <c r="K55" s="102" t="s">
        <v>784</v>
      </c>
      <c r="L55" s="228"/>
      <c r="M55" s="240" t="s">
        <v>185</v>
      </c>
      <c r="N55" s="240" t="s">
        <v>520</v>
      </c>
      <c r="O55" s="240" t="s">
        <v>521</v>
      </c>
      <c r="P55" s="107"/>
      <c r="Q55" s="104" t="s">
        <v>759</v>
      </c>
      <c r="R55" s="104" t="s">
        <v>785</v>
      </c>
      <c r="S55" s="104" t="s">
        <v>786</v>
      </c>
      <c r="T55" s="102" t="s">
        <v>787</v>
      </c>
      <c r="U55" s="104" t="s">
        <v>788</v>
      </c>
      <c r="V55" s="104" t="s">
        <v>789</v>
      </c>
      <c r="W55" s="226" t="s">
        <v>790</v>
      </c>
      <c r="X55" s="239" t="s">
        <v>249</v>
      </c>
      <c r="Y55" s="80"/>
      <c r="AA55" s="215">
        <f>IF(OR(J55="Fail",ISBLANK(J55)),INDEX('Issue Code Table'!C:C,MATCH(N:N,'Issue Code Table'!A:A,0)),IF(M55="Critical",6,IF(M55="Significant",5,IF(M55="Moderate",3,2))))</f>
        <v>6</v>
      </c>
    </row>
    <row r="56" spans="1:27" ht="102" customHeight="1" x14ac:dyDescent="0.2">
      <c r="A56" s="211" t="s">
        <v>791</v>
      </c>
      <c r="B56" s="104" t="s">
        <v>374</v>
      </c>
      <c r="C56" s="104" t="s">
        <v>375</v>
      </c>
      <c r="D56" s="102" t="s">
        <v>220</v>
      </c>
      <c r="E56" s="102" t="s">
        <v>792</v>
      </c>
      <c r="F56" s="102" t="s">
        <v>793</v>
      </c>
      <c r="G56" s="103" t="s">
        <v>794</v>
      </c>
      <c r="H56" s="104" t="s">
        <v>795</v>
      </c>
      <c r="I56" s="101"/>
      <c r="J56" s="102"/>
      <c r="K56" s="102" t="s">
        <v>796</v>
      </c>
      <c r="L56" s="228"/>
      <c r="M56" s="240" t="s">
        <v>185</v>
      </c>
      <c r="N56" s="240" t="s">
        <v>797</v>
      </c>
      <c r="O56" s="240" t="s">
        <v>798</v>
      </c>
      <c r="P56" s="107"/>
      <c r="Q56" s="104" t="s">
        <v>759</v>
      </c>
      <c r="R56" s="104" t="s">
        <v>799</v>
      </c>
      <c r="S56" s="104" t="s">
        <v>800</v>
      </c>
      <c r="T56" s="102" t="s">
        <v>801</v>
      </c>
      <c r="U56" s="104" t="s">
        <v>359</v>
      </c>
      <c r="V56" s="104" t="s">
        <v>802</v>
      </c>
      <c r="W56" s="226" t="s">
        <v>803</v>
      </c>
      <c r="X56" s="239" t="s">
        <v>249</v>
      </c>
      <c r="Y56" s="80"/>
      <c r="AA56" s="215">
        <f>IF(OR(J56="Fail",ISBLANK(J56)),INDEX('Issue Code Table'!C:C,MATCH(N:N,'Issue Code Table'!A:A,0)),IF(M56="Critical",6,IF(M56="Significant",5,IF(M56="Moderate",3,2))))</f>
        <v>5</v>
      </c>
    </row>
    <row r="57" spans="1:27" ht="91.5" customHeight="1" x14ac:dyDescent="0.2">
      <c r="A57" s="211" t="s">
        <v>804</v>
      </c>
      <c r="B57" s="104" t="s">
        <v>751</v>
      </c>
      <c r="C57" s="104" t="s">
        <v>752</v>
      </c>
      <c r="D57" s="102" t="s">
        <v>220</v>
      </c>
      <c r="E57" s="102" t="s">
        <v>805</v>
      </c>
      <c r="F57" s="102" t="s">
        <v>806</v>
      </c>
      <c r="G57" s="103" t="s">
        <v>223</v>
      </c>
      <c r="H57" s="104" t="s">
        <v>807</v>
      </c>
      <c r="I57" s="101"/>
      <c r="J57" s="102"/>
      <c r="K57" s="102" t="s">
        <v>808</v>
      </c>
      <c r="L57" s="228"/>
      <c r="M57" s="240" t="s">
        <v>311</v>
      </c>
      <c r="N57" s="240" t="s">
        <v>757</v>
      </c>
      <c r="O57" s="240" t="s">
        <v>758</v>
      </c>
      <c r="P57" s="107"/>
      <c r="Q57" s="104" t="s">
        <v>759</v>
      </c>
      <c r="R57" s="104" t="s">
        <v>809</v>
      </c>
      <c r="S57" s="104" t="s">
        <v>810</v>
      </c>
      <c r="T57" s="102" t="s">
        <v>811</v>
      </c>
      <c r="U57" s="104" t="s">
        <v>812</v>
      </c>
      <c r="V57" s="104" t="s">
        <v>813</v>
      </c>
      <c r="W57" s="106" t="s">
        <v>814</v>
      </c>
      <c r="X57" s="239"/>
      <c r="Y57" s="80"/>
      <c r="AA57" s="215">
        <f>IF(OR(J57="Fail",ISBLANK(J57)),INDEX('Issue Code Table'!C:C,MATCH(N:N,'Issue Code Table'!A:A,0)),IF(M57="Critical",6,IF(M57="Significant",5,IF(M57="Moderate",3,2))))</f>
        <v>6</v>
      </c>
    </row>
    <row r="58" spans="1:27" ht="79.5" customHeight="1" x14ac:dyDescent="0.2">
      <c r="A58" s="211" t="s">
        <v>815</v>
      </c>
      <c r="B58" s="104" t="s">
        <v>751</v>
      </c>
      <c r="C58" s="104" t="s">
        <v>752</v>
      </c>
      <c r="D58" s="102" t="s">
        <v>220</v>
      </c>
      <c r="E58" s="102" t="s">
        <v>816</v>
      </c>
      <c r="F58" s="102" t="s">
        <v>817</v>
      </c>
      <c r="G58" s="103" t="s">
        <v>223</v>
      </c>
      <c r="H58" s="104" t="s">
        <v>818</v>
      </c>
      <c r="I58" s="101"/>
      <c r="J58" s="102"/>
      <c r="K58" s="102" t="s">
        <v>819</v>
      </c>
      <c r="L58" s="228"/>
      <c r="M58" s="240" t="s">
        <v>311</v>
      </c>
      <c r="N58" s="240" t="s">
        <v>757</v>
      </c>
      <c r="O58" s="240" t="s">
        <v>758</v>
      </c>
      <c r="P58" s="107"/>
      <c r="Q58" s="104" t="s">
        <v>759</v>
      </c>
      <c r="R58" s="104" t="s">
        <v>820</v>
      </c>
      <c r="S58" s="104" t="s">
        <v>821</v>
      </c>
      <c r="T58" s="102" t="s">
        <v>822</v>
      </c>
      <c r="U58" s="104" t="s">
        <v>823</v>
      </c>
      <c r="V58" s="104" t="s">
        <v>824</v>
      </c>
      <c r="W58" s="226" t="s">
        <v>825</v>
      </c>
      <c r="X58" s="239"/>
      <c r="Y58" s="80"/>
      <c r="AA58" s="215">
        <f>IF(OR(J58="Fail",ISBLANK(J58)),INDEX('Issue Code Table'!C:C,MATCH(N:N,'Issue Code Table'!A:A,0)),IF(M58="Critical",6,IF(M58="Significant",5,IF(M58="Moderate",3,2))))</f>
        <v>6</v>
      </c>
    </row>
    <row r="59" spans="1:27" ht="90.75" customHeight="1" x14ac:dyDescent="0.2">
      <c r="A59" s="211" t="s">
        <v>826</v>
      </c>
      <c r="B59" s="104" t="s">
        <v>827</v>
      </c>
      <c r="C59" s="104" t="s">
        <v>828</v>
      </c>
      <c r="D59" s="102" t="s">
        <v>220</v>
      </c>
      <c r="E59" s="102" t="s">
        <v>829</v>
      </c>
      <c r="F59" s="102" t="s">
        <v>830</v>
      </c>
      <c r="G59" s="103" t="s">
        <v>831</v>
      </c>
      <c r="H59" s="104" t="s">
        <v>832</v>
      </c>
      <c r="I59" s="101"/>
      <c r="J59" s="102"/>
      <c r="K59" s="102" t="s">
        <v>833</v>
      </c>
      <c r="L59" s="228"/>
      <c r="M59" s="240" t="s">
        <v>185</v>
      </c>
      <c r="N59" s="240" t="s">
        <v>834</v>
      </c>
      <c r="O59" s="240" t="s">
        <v>835</v>
      </c>
      <c r="P59" s="107"/>
      <c r="Q59" s="104" t="s">
        <v>836</v>
      </c>
      <c r="R59" s="104" t="s">
        <v>837</v>
      </c>
      <c r="S59" s="104" t="s">
        <v>838</v>
      </c>
      <c r="T59" s="102" t="s">
        <v>839</v>
      </c>
      <c r="U59" s="104" t="s">
        <v>359</v>
      </c>
      <c r="V59" s="104" t="s">
        <v>840</v>
      </c>
      <c r="W59" s="226" t="s">
        <v>841</v>
      </c>
      <c r="X59" s="239" t="s">
        <v>249</v>
      </c>
      <c r="Y59" s="80"/>
      <c r="AA59" s="215">
        <f>IF(OR(J59="Fail",ISBLANK(J59)),INDEX('Issue Code Table'!C:C,MATCH(N:N,'Issue Code Table'!A:A,0)),IF(M59="Critical",6,IF(M59="Significant",5,IF(M59="Moderate",3,2))))</f>
        <v>5</v>
      </c>
    </row>
    <row r="60" spans="1:27" ht="88.5" customHeight="1" x14ac:dyDescent="0.2">
      <c r="A60" s="211" t="s">
        <v>842</v>
      </c>
      <c r="B60" s="104" t="s">
        <v>827</v>
      </c>
      <c r="C60" s="104" t="s">
        <v>828</v>
      </c>
      <c r="D60" s="102" t="s">
        <v>220</v>
      </c>
      <c r="E60" s="102" t="s">
        <v>843</v>
      </c>
      <c r="F60" s="102" t="s">
        <v>844</v>
      </c>
      <c r="G60" s="103" t="s">
        <v>845</v>
      </c>
      <c r="H60" s="104" t="s">
        <v>846</v>
      </c>
      <c r="I60" s="101"/>
      <c r="J60" s="102"/>
      <c r="K60" s="102" t="s">
        <v>847</v>
      </c>
      <c r="L60" s="228"/>
      <c r="M60" s="240" t="s">
        <v>311</v>
      </c>
      <c r="N60" s="240" t="s">
        <v>848</v>
      </c>
      <c r="O60" s="240" t="s">
        <v>849</v>
      </c>
      <c r="P60" s="107"/>
      <c r="Q60" s="104" t="s">
        <v>836</v>
      </c>
      <c r="R60" s="104" t="s">
        <v>850</v>
      </c>
      <c r="S60" s="104" t="s">
        <v>851</v>
      </c>
      <c r="T60" s="102" t="s">
        <v>852</v>
      </c>
      <c r="U60" s="104" t="s">
        <v>359</v>
      </c>
      <c r="V60" s="104" t="s">
        <v>853</v>
      </c>
      <c r="W60" s="226" t="s">
        <v>854</v>
      </c>
      <c r="X60" s="239"/>
      <c r="Y60" s="80"/>
      <c r="AA60" s="215">
        <f>IF(OR(J60="Fail",ISBLANK(J60)),INDEX('Issue Code Table'!C:C,MATCH(N:N,'Issue Code Table'!A:A,0)),IF(M60="Critical",6,IF(M60="Significant",5,IF(M60="Moderate",3,2))))</f>
        <v>4</v>
      </c>
    </row>
    <row r="61" spans="1:27" ht="65.25" customHeight="1" x14ac:dyDescent="0.2">
      <c r="A61" s="211" t="s">
        <v>855</v>
      </c>
      <c r="B61" s="104" t="s">
        <v>856</v>
      </c>
      <c r="C61" s="104" t="s">
        <v>857</v>
      </c>
      <c r="D61" s="102" t="s">
        <v>220</v>
      </c>
      <c r="E61" s="102" t="s">
        <v>858</v>
      </c>
      <c r="F61" s="102" t="s">
        <v>859</v>
      </c>
      <c r="G61" s="103" t="s">
        <v>860</v>
      </c>
      <c r="H61" s="104" t="s">
        <v>861</v>
      </c>
      <c r="I61" s="101"/>
      <c r="J61" s="102"/>
      <c r="K61" s="102" t="s">
        <v>862</v>
      </c>
      <c r="L61" s="228"/>
      <c r="M61" s="240" t="s">
        <v>226</v>
      </c>
      <c r="N61" s="240" t="s">
        <v>391</v>
      </c>
      <c r="O61" s="240" t="s">
        <v>392</v>
      </c>
      <c r="P61" s="107"/>
      <c r="Q61" s="104" t="s">
        <v>863</v>
      </c>
      <c r="R61" s="104" t="s">
        <v>864</v>
      </c>
      <c r="S61" s="104" t="s">
        <v>865</v>
      </c>
      <c r="T61" s="102" t="s">
        <v>866</v>
      </c>
      <c r="U61" s="104" t="s">
        <v>359</v>
      </c>
      <c r="V61" s="104" t="s">
        <v>867</v>
      </c>
      <c r="W61" s="226" t="s">
        <v>868</v>
      </c>
      <c r="X61" s="239"/>
      <c r="Y61" s="80"/>
      <c r="AA61" s="215">
        <f>IF(OR(J61="Fail",ISBLANK(J61)),INDEX('Issue Code Table'!C:C,MATCH(N:N,'Issue Code Table'!A:A,0)),IF(M61="Critical",6,IF(M61="Significant",5,IF(M61="Moderate",3,2))))</f>
        <v>4</v>
      </c>
    </row>
    <row r="62" spans="1:27" ht="64.5" customHeight="1" x14ac:dyDescent="0.2">
      <c r="A62" s="211" t="s">
        <v>869</v>
      </c>
      <c r="B62" s="104" t="s">
        <v>374</v>
      </c>
      <c r="C62" s="104" t="s">
        <v>375</v>
      </c>
      <c r="D62" s="102" t="s">
        <v>220</v>
      </c>
      <c r="E62" s="102" t="s">
        <v>870</v>
      </c>
      <c r="F62" s="102" t="s">
        <v>871</v>
      </c>
      <c r="G62" s="103" t="s">
        <v>872</v>
      </c>
      <c r="H62" s="104" t="s">
        <v>873</v>
      </c>
      <c r="I62" s="101"/>
      <c r="J62" s="102"/>
      <c r="K62" s="102" t="s">
        <v>874</v>
      </c>
      <c r="L62" s="228"/>
      <c r="M62" s="240" t="s">
        <v>226</v>
      </c>
      <c r="N62" s="240" t="s">
        <v>391</v>
      </c>
      <c r="O62" s="240" t="s">
        <v>392</v>
      </c>
      <c r="P62" s="107"/>
      <c r="Q62" s="104" t="s">
        <v>863</v>
      </c>
      <c r="R62" s="104" t="s">
        <v>875</v>
      </c>
      <c r="S62" s="104" t="s">
        <v>876</v>
      </c>
      <c r="T62" s="102" t="s">
        <v>877</v>
      </c>
      <c r="U62" s="104" t="s">
        <v>359</v>
      </c>
      <c r="V62" s="104" t="s">
        <v>878</v>
      </c>
      <c r="W62" s="226" t="s">
        <v>879</v>
      </c>
      <c r="X62" s="239"/>
      <c r="Y62" s="80"/>
      <c r="AA62" s="215">
        <f>IF(OR(J62="Fail",ISBLANK(J62)),INDEX('Issue Code Table'!C:C,MATCH(N:N,'Issue Code Table'!A:A,0)),IF(M62="Critical",6,IF(M62="Significant",5,IF(M62="Moderate",3,2))))</f>
        <v>4</v>
      </c>
    </row>
    <row r="63" spans="1:27" ht="95.25" customHeight="1" x14ac:dyDescent="0.2">
      <c r="A63" s="211" t="s">
        <v>880</v>
      </c>
      <c r="B63" s="104" t="s">
        <v>374</v>
      </c>
      <c r="C63" s="104" t="s">
        <v>375</v>
      </c>
      <c r="D63" s="102" t="s">
        <v>220</v>
      </c>
      <c r="E63" s="102" t="s">
        <v>881</v>
      </c>
      <c r="F63" s="102" t="s">
        <v>882</v>
      </c>
      <c r="G63" s="103" t="s">
        <v>883</v>
      </c>
      <c r="H63" s="104" t="s">
        <v>884</v>
      </c>
      <c r="I63" s="101"/>
      <c r="J63" s="102"/>
      <c r="K63" s="102" t="s">
        <v>885</v>
      </c>
      <c r="L63" s="228"/>
      <c r="M63" s="240" t="s">
        <v>185</v>
      </c>
      <c r="N63" s="240" t="s">
        <v>886</v>
      </c>
      <c r="O63" s="240" t="s">
        <v>887</v>
      </c>
      <c r="P63" s="107"/>
      <c r="Q63" s="104" t="s">
        <v>888</v>
      </c>
      <c r="R63" s="104" t="s">
        <v>889</v>
      </c>
      <c r="S63" s="104" t="s">
        <v>890</v>
      </c>
      <c r="T63" s="102" t="s">
        <v>891</v>
      </c>
      <c r="U63" s="104" t="s">
        <v>892</v>
      </c>
      <c r="V63" s="104" t="s">
        <v>893</v>
      </c>
      <c r="W63" s="226" t="s">
        <v>894</v>
      </c>
      <c r="X63" s="239" t="s">
        <v>249</v>
      </c>
      <c r="Y63" s="80"/>
      <c r="AA63" s="215">
        <f>IF(OR(J63="Fail",ISBLANK(J63)),INDEX('Issue Code Table'!C:C,MATCH(N:N,'Issue Code Table'!A:A,0)),IF(M63="Critical",6,IF(M63="Significant",5,IF(M63="Moderate",3,2))))</f>
        <v>6</v>
      </c>
    </row>
    <row r="64" spans="1:27" ht="74.25" customHeight="1" x14ac:dyDescent="0.2">
      <c r="A64" s="211" t="s">
        <v>895</v>
      </c>
      <c r="B64" s="104" t="s">
        <v>347</v>
      </c>
      <c r="C64" s="104" t="s">
        <v>348</v>
      </c>
      <c r="D64" s="102" t="s">
        <v>220</v>
      </c>
      <c r="E64" s="102" t="s">
        <v>896</v>
      </c>
      <c r="F64" s="102" t="s">
        <v>897</v>
      </c>
      <c r="G64" s="103" t="s">
        <v>898</v>
      </c>
      <c r="H64" s="104" t="s">
        <v>899</v>
      </c>
      <c r="I64" s="101"/>
      <c r="J64" s="102"/>
      <c r="K64" s="102" t="s">
        <v>900</v>
      </c>
      <c r="L64" s="228"/>
      <c r="M64" s="240" t="s">
        <v>185</v>
      </c>
      <c r="N64" s="240" t="s">
        <v>886</v>
      </c>
      <c r="O64" s="240" t="s">
        <v>887</v>
      </c>
      <c r="P64" s="107"/>
      <c r="Q64" s="104" t="s">
        <v>888</v>
      </c>
      <c r="R64" s="104" t="s">
        <v>901</v>
      </c>
      <c r="S64" s="104" t="s">
        <v>890</v>
      </c>
      <c r="T64" s="102" t="s">
        <v>902</v>
      </c>
      <c r="U64" s="104" t="s">
        <v>903</v>
      </c>
      <c r="V64" s="104" t="s">
        <v>904</v>
      </c>
      <c r="W64" s="226" t="s">
        <v>905</v>
      </c>
      <c r="X64" s="239" t="s">
        <v>249</v>
      </c>
      <c r="Y64" s="80"/>
      <c r="AA64" s="215">
        <f>IF(OR(J64="Fail",ISBLANK(J64)),INDEX('Issue Code Table'!C:C,MATCH(N:N,'Issue Code Table'!A:A,0)),IF(M64="Critical",6,IF(M64="Significant",5,IF(M64="Moderate",3,2))))</f>
        <v>6</v>
      </c>
    </row>
    <row r="65" spans="1:27" ht="83.25" customHeight="1" x14ac:dyDescent="0.2">
      <c r="A65" s="211" t="s">
        <v>906</v>
      </c>
      <c r="B65" s="104" t="s">
        <v>374</v>
      </c>
      <c r="C65" s="104" t="s">
        <v>375</v>
      </c>
      <c r="D65" s="102" t="s">
        <v>220</v>
      </c>
      <c r="E65" s="102" t="s">
        <v>907</v>
      </c>
      <c r="F65" s="102" t="s">
        <v>908</v>
      </c>
      <c r="G65" s="103" t="s">
        <v>909</v>
      </c>
      <c r="H65" s="104" t="s">
        <v>910</v>
      </c>
      <c r="I65" s="101"/>
      <c r="J65" s="102"/>
      <c r="K65" s="102" t="s">
        <v>911</v>
      </c>
      <c r="L65" s="228"/>
      <c r="M65" s="240" t="s">
        <v>185</v>
      </c>
      <c r="N65" s="240" t="s">
        <v>886</v>
      </c>
      <c r="O65" s="240" t="s">
        <v>887</v>
      </c>
      <c r="P65" s="107"/>
      <c r="Q65" s="104" t="s">
        <v>888</v>
      </c>
      <c r="R65" s="104" t="s">
        <v>912</v>
      </c>
      <c r="S65" s="104" t="s">
        <v>890</v>
      </c>
      <c r="T65" s="102" t="s">
        <v>913</v>
      </c>
      <c r="U65" s="104" t="s">
        <v>914</v>
      </c>
      <c r="V65" s="104" t="s">
        <v>915</v>
      </c>
      <c r="W65" s="226" t="s">
        <v>916</v>
      </c>
      <c r="X65" s="239" t="s">
        <v>249</v>
      </c>
      <c r="Y65" s="80"/>
      <c r="AA65" s="215">
        <f>IF(OR(J65="Fail",ISBLANK(J65)),INDEX('Issue Code Table'!C:C,MATCH(N:N,'Issue Code Table'!A:A,0)),IF(M65="Critical",6,IF(M65="Significant",5,IF(M65="Moderate",3,2))))</f>
        <v>6</v>
      </c>
    </row>
    <row r="66" spans="1:27" ht="81.75" customHeight="1" x14ac:dyDescent="0.2">
      <c r="A66" s="211" t="s">
        <v>917</v>
      </c>
      <c r="B66" s="104" t="s">
        <v>218</v>
      </c>
      <c r="C66" s="104" t="s">
        <v>219</v>
      </c>
      <c r="D66" s="102" t="s">
        <v>220</v>
      </c>
      <c r="E66" s="102" t="s">
        <v>918</v>
      </c>
      <c r="F66" s="102" t="s">
        <v>919</v>
      </c>
      <c r="G66" s="103" t="s">
        <v>920</v>
      </c>
      <c r="H66" s="104" t="s">
        <v>921</v>
      </c>
      <c r="I66" s="101"/>
      <c r="J66" s="102"/>
      <c r="K66" s="102" t="s">
        <v>922</v>
      </c>
      <c r="L66" s="228"/>
      <c r="M66" s="240" t="s">
        <v>185</v>
      </c>
      <c r="N66" s="240" t="s">
        <v>797</v>
      </c>
      <c r="O66" s="240" t="s">
        <v>798</v>
      </c>
      <c r="P66" s="107"/>
      <c r="Q66" s="104" t="s">
        <v>888</v>
      </c>
      <c r="R66" s="104" t="s">
        <v>923</v>
      </c>
      <c r="S66" s="104" t="s">
        <v>924</v>
      </c>
      <c r="T66" s="102" t="s">
        <v>925</v>
      </c>
      <c r="U66" s="104" t="s">
        <v>359</v>
      </c>
      <c r="V66" s="104" t="s">
        <v>926</v>
      </c>
      <c r="W66" s="226" t="s">
        <v>927</v>
      </c>
      <c r="X66" s="239" t="s">
        <v>249</v>
      </c>
      <c r="Y66" s="80"/>
      <c r="AA66" s="215">
        <f>IF(OR(J66="Fail",ISBLANK(J66)),INDEX('Issue Code Table'!C:C,MATCH(N:N,'Issue Code Table'!A:A,0)),IF(M66="Critical",6,IF(M66="Significant",5,IF(M66="Moderate",3,2))))</f>
        <v>5</v>
      </c>
    </row>
    <row r="67" spans="1:27" ht="94.5" customHeight="1" x14ac:dyDescent="0.2">
      <c r="A67" s="211" t="s">
        <v>928</v>
      </c>
      <c r="B67" s="104" t="s">
        <v>218</v>
      </c>
      <c r="C67" s="104" t="s">
        <v>219</v>
      </c>
      <c r="D67" s="102" t="s">
        <v>220</v>
      </c>
      <c r="E67" s="102" t="s">
        <v>929</v>
      </c>
      <c r="F67" s="102" t="s">
        <v>930</v>
      </c>
      <c r="G67" s="103" t="s">
        <v>223</v>
      </c>
      <c r="H67" s="104" t="s">
        <v>931</v>
      </c>
      <c r="I67" s="101"/>
      <c r="J67" s="102"/>
      <c r="K67" s="102" t="s">
        <v>932</v>
      </c>
      <c r="L67" s="228"/>
      <c r="M67" s="240" t="s">
        <v>185</v>
      </c>
      <c r="N67" s="240" t="s">
        <v>241</v>
      </c>
      <c r="O67" s="240" t="s">
        <v>242</v>
      </c>
      <c r="P67" s="107"/>
      <c r="Q67" s="104" t="s">
        <v>888</v>
      </c>
      <c r="R67" s="104" t="s">
        <v>933</v>
      </c>
      <c r="S67" s="104" t="s">
        <v>934</v>
      </c>
      <c r="T67" s="102" t="s">
        <v>935</v>
      </c>
      <c r="U67" s="104" t="s">
        <v>359</v>
      </c>
      <c r="V67" s="104" t="s">
        <v>936</v>
      </c>
      <c r="W67" s="226" t="s">
        <v>937</v>
      </c>
      <c r="X67" s="239" t="s">
        <v>249</v>
      </c>
      <c r="Y67" s="80"/>
      <c r="AA67" s="215">
        <f>IF(OR(J67="Fail",ISBLANK(J67)),INDEX('Issue Code Table'!C:C,MATCH(N:N,'Issue Code Table'!A:A,0)),IF(M67="Critical",6,IF(M67="Significant",5,IF(M67="Moderate",3,2))))</f>
        <v>5</v>
      </c>
    </row>
    <row r="68" spans="1:27" ht="94.5" customHeight="1" x14ac:dyDescent="0.2">
      <c r="A68" s="211" t="s">
        <v>938</v>
      </c>
      <c r="B68" s="104" t="s">
        <v>939</v>
      </c>
      <c r="C68" s="104" t="s">
        <v>940</v>
      </c>
      <c r="D68" s="102" t="s">
        <v>220</v>
      </c>
      <c r="E68" s="102" t="s">
        <v>941</v>
      </c>
      <c r="F68" s="102" t="s">
        <v>942</v>
      </c>
      <c r="G68" s="103" t="s">
        <v>943</v>
      </c>
      <c r="H68" s="104" t="s">
        <v>944</v>
      </c>
      <c r="I68" s="101"/>
      <c r="J68" s="102"/>
      <c r="K68" s="102" t="s">
        <v>945</v>
      </c>
      <c r="L68" s="228"/>
      <c r="M68" s="240" t="s">
        <v>185</v>
      </c>
      <c r="N68" s="240" t="s">
        <v>213</v>
      </c>
      <c r="O68" s="240" t="s">
        <v>214</v>
      </c>
      <c r="P68" s="107"/>
      <c r="Q68" s="104" t="s">
        <v>888</v>
      </c>
      <c r="R68" s="104" t="s">
        <v>946</v>
      </c>
      <c r="S68" s="104" t="s">
        <v>947</v>
      </c>
      <c r="T68" s="102" t="s">
        <v>948</v>
      </c>
      <c r="U68" s="104" t="s">
        <v>949</v>
      </c>
      <c r="V68" s="104" t="s">
        <v>950</v>
      </c>
      <c r="W68" s="226" t="s">
        <v>951</v>
      </c>
      <c r="X68" s="239" t="s">
        <v>249</v>
      </c>
      <c r="Y68" s="80"/>
      <c r="AA68" s="215">
        <f>IF(OR(J68="Fail",ISBLANK(J68)),INDEX('Issue Code Table'!C:C,MATCH(N:N,'Issue Code Table'!A:A,0)),IF(M68="Critical",6,IF(M68="Significant",5,IF(M68="Moderate",3,2))))</f>
        <v>6</v>
      </c>
    </row>
    <row r="69" spans="1:27" ht="77.25" customHeight="1" x14ac:dyDescent="0.2">
      <c r="A69" s="211" t="s">
        <v>952</v>
      </c>
      <c r="B69" s="104" t="s">
        <v>374</v>
      </c>
      <c r="C69" s="104" t="s">
        <v>375</v>
      </c>
      <c r="D69" s="102" t="s">
        <v>220</v>
      </c>
      <c r="E69" s="102" t="s">
        <v>953</v>
      </c>
      <c r="F69" s="102" t="s">
        <v>954</v>
      </c>
      <c r="G69" s="103" t="s">
        <v>955</v>
      </c>
      <c r="H69" s="104" t="s">
        <v>956</v>
      </c>
      <c r="I69" s="101"/>
      <c r="J69" s="102"/>
      <c r="K69" s="104" t="s">
        <v>957</v>
      </c>
      <c r="L69" s="228"/>
      <c r="M69" s="240" t="s">
        <v>226</v>
      </c>
      <c r="N69" s="240" t="s">
        <v>772</v>
      </c>
      <c r="O69" s="240" t="s">
        <v>773</v>
      </c>
      <c r="P69" s="107"/>
      <c r="Q69" s="104" t="s">
        <v>958</v>
      </c>
      <c r="R69" s="104" t="s">
        <v>959</v>
      </c>
      <c r="S69" s="104" t="s">
        <v>960</v>
      </c>
      <c r="T69" s="102" t="s">
        <v>961</v>
      </c>
      <c r="U69" s="104" t="s">
        <v>962</v>
      </c>
      <c r="V69" s="104" t="s">
        <v>963</v>
      </c>
      <c r="W69" s="226" t="s">
        <v>964</v>
      </c>
      <c r="X69" s="239"/>
      <c r="Y69" s="80"/>
      <c r="AA69" s="215">
        <f>IF(OR(J69="Fail",ISBLANK(J69)),INDEX('Issue Code Table'!C:C,MATCH(N:N,'Issue Code Table'!A:A,0)),IF(M69="Critical",6,IF(M69="Significant",5,IF(M69="Moderate",3,2))))</f>
        <v>4</v>
      </c>
    </row>
    <row r="70" spans="1:27" ht="98.25" customHeight="1" x14ac:dyDescent="0.2">
      <c r="A70" s="211" t="s">
        <v>965</v>
      </c>
      <c r="B70" s="104" t="s">
        <v>374</v>
      </c>
      <c r="C70" s="104" t="s">
        <v>375</v>
      </c>
      <c r="D70" s="102" t="s">
        <v>220</v>
      </c>
      <c r="E70" s="102" t="s">
        <v>966</v>
      </c>
      <c r="F70" s="102" t="s">
        <v>967</v>
      </c>
      <c r="G70" s="103" t="s">
        <v>968</v>
      </c>
      <c r="H70" s="104" t="s">
        <v>969</v>
      </c>
      <c r="I70" s="101"/>
      <c r="J70" s="102"/>
      <c r="K70" s="102" t="s">
        <v>970</v>
      </c>
      <c r="L70" s="228"/>
      <c r="M70" s="240" t="s">
        <v>226</v>
      </c>
      <c r="N70" s="240" t="s">
        <v>772</v>
      </c>
      <c r="O70" s="240" t="s">
        <v>773</v>
      </c>
      <c r="P70" s="107"/>
      <c r="Q70" s="104" t="s">
        <v>958</v>
      </c>
      <c r="R70" s="104" t="s">
        <v>971</v>
      </c>
      <c r="S70" s="104" t="s">
        <v>972</v>
      </c>
      <c r="T70" s="102" t="s">
        <v>973</v>
      </c>
      <c r="U70" s="104" t="s">
        <v>974</v>
      </c>
      <c r="V70" s="104" t="s">
        <v>975</v>
      </c>
      <c r="W70" s="226" t="s">
        <v>976</v>
      </c>
      <c r="X70" s="239"/>
      <c r="Y70" s="80"/>
      <c r="AA70" s="215">
        <f>IF(OR(J70="Fail",ISBLANK(J70)),INDEX('Issue Code Table'!C:C,MATCH(N:N,'Issue Code Table'!A:A,0)),IF(M70="Critical",6,IF(M70="Significant",5,IF(M70="Moderate",3,2))))</f>
        <v>4</v>
      </c>
    </row>
    <row r="71" spans="1:27" ht="96.75" customHeight="1" x14ac:dyDescent="0.2">
      <c r="A71" s="211" t="s">
        <v>977</v>
      </c>
      <c r="B71" s="104" t="s">
        <v>347</v>
      </c>
      <c r="C71" s="104" t="s">
        <v>348</v>
      </c>
      <c r="D71" s="102" t="s">
        <v>220</v>
      </c>
      <c r="E71" s="102" t="s">
        <v>978</v>
      </c>
      <c r="F71" s="102" t="s">
        <v>979</v>
      </c>
      <c r="G71" s="103" t="s">
        <v>980</v>
      </c>
      <c r="H71" s="104" t="s">
        <v>981</v>
      </c>
      <c r="I71" s="101"/>
      <c r="J71" s="102"/>
      <c r="K71" s="102" t="s">
        <v>982</v>
      </c>
      <c r="L71" s="228"/>
      <c r="M71" s="240" t="s">
        <v>226</v>
      </c>
      <c r="N71" s="240" t="s">
        <v>983</v>
      </c>
      <c r="O71" s="240" t="s">
        <v>984</v>
      </c>
      <c r="P71" s="107"/>
      <c r="Q71" s="104" t="s">
        <v>958</v>
      </c>
      <c r="R71" s="104" t="s">
        <v>985</v>
      </c>
      <c r="S71" s="104" t="s">
        <v>986</v>
      </c>
      <c r="T71" s="102" t="s">
        <v>987</v>
      </c>
      <c r="U71" s="104" t="s">
        <v>988</v>
      </c>
      <c r="V71" s="104" t="s">
        <v>989</v>
      </c>
      <c r="W71" s="226" t="s">
        <v>990</v>
      </c>
      <c r="X71" s="239"/>
      <c r="Y71" s="80"/>
      <c r="AA71" s="215">
        <f>IF(OR(J71="Fail",ISBLANK(J71)),INDEX('Issue Code Table'!C:C,MATCH(N:N,'Issue Code Table'!A:A,0)),IF(M71="Critical",6,IF(M71="Significant",5,IF(M71="Moderate",3,2))))</f>
        <v>4</v>
      </c>
    </row>
    <row r="72" spans="1:27" ht="121.5" customHeight="1" x14ac:dyDescent="0.2">
      <c r="A72" s="211" t="s">
        <v>991</v>
      </c>
      <c r="B72" s="104" t="s">
        <v>992</v>
      </c>
      <c r="C72" s="104" t="s">
        <v>993</v>
      </c>
      <c r="D72" s="75" t="s">
        <v>164</v>
      </c>
      <c r="E72" s="102" t="s">
        <v>994</v>
      </c>
      <c r="F72" s="102" t="s">
        <v>995</v>
      </c>
      <c r="G72" s="103" t="s">
        <v>996</v>
      </c>
      <c r="H72" s="102" t="s">
        <v>997</v>
      </c>
      <c r="I72" s="101"/>
      <c r="J72" s="102"/>
      <c r="K72" s="102" t="s">
        <v>998</v>
      </c>
      <c r="L72" s="228" t="s">
        <v>999</v>
      </c>
      <c r="M72" s="240" t="s">
        <v>311</v>
      </c>
      <c r="N72" s="240" t="s">
        <v>1000</v>
      </c>
      <c r="O72" s="213" t="s">
        <v>1001</v>
      </c>
      <c r="P72" s="107"/>
      <c r="Q72" s="104" t="s">
        <v>958</v>
      </c>
      <c r="R72" s="104" t="s">
        <v>1002</v>
      </c>
      <c r="S72" s="104" t="s">
        <v>1003</v>
      </c>
      <c r="T72" s="102" t="s">
        <v>1004</v>
      </c>
      <c r="U72" s="104" t="s">
        <v>1005</v>
      </c>
      <c r="V72" s="104" t="s">
        <v>1006</v>
      </c>
      <c r="W72" s="226" t="s">
        <v>1007</v>
      </c>
      <c r="X72" s="239"/>
      <c r="Y72" s="80"/>
      <c r="AA72" s="215" t="e">
        <f>IF(OR(J72="Fail",ISBLANK(J72)),INDEX('Issue Code Table'!C:C,MATCH(N:N,'Issue Code Table'!A:A,0)),IF(M72="Critical",6,IF(M72="Significant",5,IF(M72="Moderate",3,2))))</f>
        <v>#N/A</v>
      </c>
    </row>
    <row r="73" spans="1:27" ht="140.25" x14ac:dyDescent="0.2">
      <c r="A73" s="211" t="s">
        <v>1008</v>
      </c>
      <c r="B73" s="102" t="s">
        <v>992</v>
      </c>
      <c r="C73" s="102" t="s">
        <v>993</v>
      </c>
      <c r="D73" s="101" t="s">
        <v>164</v>
      </c>
      <c r="E73" s="102" t="s">
        <v>1009</v>
      </c>
      <c r="F73" s="102" t="s">
        <v>1010</v>
      </c>
      <c r="G73" s="103" t="s">
        <v>1011</v>
      </c>
      <c r="H73" s="102" t="s">
        <v>1012</v>
      </c>
      <c r="I73" s="101"/>
      <c r="J73" s="102"/>
      <c r="K73" s="102" t="s">
        <v>1013</v>
      </c>
      <c r="L73" s="228"/>
      <c r="M73" s="240" t="s">
        <v>311</v>
      </c>
      <c r="N73" s="240" t="s">
        <v>1000</v>
      </c>
      <c r="O73" s="213" t="s">
        <v>1001</v>
      </c>
      <c r="P73" s="107"/>
      <c r="Q73" s="104" t="s">
        <v>958</v>
      </c>
      <c r="R73" s="104" t="s">
        <v>1014</v>
      </c>
      <c r="S73" s="104" t="s">
        <v>1015</v>
      </c>
      <c r="T73" s="102" t="s">
        <v>1016</v>
      </c>
      <c r="U73" s="104" t="s">
        <v>1017</v>
      </c>
      <c r="V73" s="104" t="s">
        <v>1018</v>
      </c>
      <c r="W73" s="106" t="s">
        <v>1019</v>
      </c>
      <c r="X73" s="239"/>
      <c r="Y73" s="80"/>
      <c r="AA73" s="215" t="e">
        <f>IF(OR(J73="Fail",ISBLANK(J73)),INDEX('Issue Code Table'!C:C,MATCH(N:N,'Issue Code Table'!A:A,0)),IF(M73="Critical",6,IF(M73="Significant",5,IF(M73="Moderate",3,2))))</f>
        <v>#N/A</v>
      </c>
    </row>
    <row r="74" spans="1:27" ht="127.5" x14ac:dyDescent="0.2">
      <c r="A74" s="211" t="s">
        <v>1020</v>
      </c>
      <c r="B74" s="102" t="s">
        <v>218</v>
      </c>
      <c r="C74" s="102" t="s">
        <v>219</v>
      </c>
      <c r="D74" s="102" t="s">
        <v>220</v>
      </c>
      <c r="E74" s="102" t="s">
        <v>1021</v>
      </c>
      <c r="F74" s="102" t="s">
        <v>1022</v>
      </c>
      <c r="G74" s="103" t="s">
        <v>1023</v>
      </c>
      <c r="H74" s="104" t="s">
        <v>1024</v>
      </c>
      <c r="I74" s="101"/>
      <c r="J74" s="102"/>
      <c r="K74" s="102" t="s">
        <v>1025</v>
      </c>
      <c r="L74" s="228" t="s">
        <v>1026</v>
      </c>
      <c r="M74" s="240" t="s">
        <v>311</v>
      </c>
      <c r="N74" s="240" t="s">
        <v>1027</v>
      </c>
      <c r="O74" s="240" t="s">
        <v>1028</v>
      </c>
      <c r="P74" s="107"/>
      <c r="Q74" s="104" t="s">
        <v>958</v>
      </c>
      <c r="R74" s="104" t="s">
        <v>1029</v>
      </c>
      <c r="S74" s="104" t="s">
        <v>1030</v>
      </c>
      <c r="T74" s="102" t="s">
        <v>1031</v>
      </c>
      <c r="U74" s="104" t="s">
        <v>1032</v>
      </c>
      <c r="V74" s="104" t="s">
        <v>1033</v>
      </c>
      <c r="W74" s="106" t="s">
        <v>1034</v>
      </c>
      <c r="X74" s="239"/>
      <c r="Y74" s="80"/>
      <c r="AA74" s="215">
        <f>IF(OR(J74="Fail",ISBLANK(J74)),INDEX('Issue Code Table'!C:C,MATCH(N:N,'Issue Code Table'!A:A,0)),IF(M74="Critical",6,IF(M74="Significant",5,IF(M74="Moderate",3,2))))</f>
        <v>1</v>
      </c>
    </row>
    <row r="75" spans="1:27" ht="87.75" customHeight="1" x14ac:dyDescent="0.2">
      <c r="A75" s="211" t="s">
        <v>1035</v>
      </c>
      <c r="B75" s="102" t="s">
        <v>218</v>
      </c>
      <c r="C75" s="102" t="s">
        <v>219</v>
      </c>
      <c r="D75" s="101" t="s">
        <v>220</v>
      </c>
      <c r="E75" s="102" t="s">
        <v>1036</v>
      </c>
      <c r="F75" s="102" t="s">
        <v>1037</v>
      </c>
      <c r="G75" s="103" t="s">
        <v>1038</v>
      </c>
      <c r="H75" s="104" t="s">
        <v>1039</v>
      </c>
      <c r="I75" s="101"/>
      <c r="J75" s="102"/>
      <c r="K75" s="102" t="s">
        <v>1040</v>
      </c>
      <c r="L75" s="228"/>
      <c r="M75" s="240" t="s">
        <v>226</v>
      </c>
      <c r="N75" s="240" t="s">
        <v>772</v>
      </c>
      <c r="O75" s="240" t="s">
        <v>773</v>
      </c>
      <c r="P75" s="107"/>
      <c r="Q75" s="104" t="s">
        <v>958</v>
      </c>
      <c r="R75" s="104" t="s">
        <v>1041</v>
      </c>
      <c r="S75" s="102" t="s">
        <v>1042</v>
      </c>
      <c r="T75" s="102" t="s">
        <v>1043</v>
      </c>
      <c r="U75" s="104" t="s">
        <v>1044</v>
      </c>
      <c r="V75" s="104" t="s">
        <v>1045</v>
      </c>
      <c r="W75" s="106" t="s">
        <v>1046</v>
      </c>
      <c r="X75" s="239"/>
      <c r="Y75" s="80"/>
      <c r="AA75" s="215">
        <f>IF(OR(J75="Fail",ISBLANK(J75)),INDEX('Issue Code Table'!C:C,MATCH(N:N,'Issue Code Table'!A:A,0)),IF(M75="Critical",6,IF(M75="Significant",5,IF(M75="Moderate",3,2))))</f>
        <v>4</v>
      </c>
    </row>
    <row r="76" spans="1:27" ht="117" customHeight="1" x14ac:dyDescent="0.2">
      <c r="A76" s="211" t="s">
        <v>1047</v>
      </c>
      <c r="B76" s="104" t="s">
        <v>218</v>
      </c>
      <c r="C76" s="104" t="s">
        <v>219</v>
      </c>
      <c r="D76" s="75" t="s">
        <v>164</v>
      </c>
      <c r="E76" s="102" t="s">
        <v>1048</v>
      </c>
      <c r="F76" s="102" t="s">
        <v>1049</v>
      </c>
      <c r="G76" s="103" t="s">
        <v>1050</v>
      </c>
      <c r="H76" s="102" t="s">
        <v>1051</v>
      </c>
      <c r="I76" s="101"/>
      <c r="J76" s="102"/>
      <c r="K76" s="102" t="s">
        <v>1052</v>
      </c>
      <c r="L76" s="228"/>
      <c r="M76" s="240" t="s">
        <v>226</v>
      </c>
      <c r="N76" s="240" t="s">
        <v>772</v>
      </c>
      <c r="O76" s="240" t="s">
        <v>773</v>
      </c>
      <c r="P76" s="107"/>
      <c r="Q76" s="104" t="s">
        <v>958</v>
      </c>
      <c r="R76" s="104" t="s">
        <v>1053</v>
      </c>
      <c r="S76" s="104" t="s">
        <v>1054</v>
      </c>
      <c r="T76" s="102" t="s">
        <v>1055</v>
      </c>
      <c r="U76" s="104" t="s">
        <v>1056</v>
      </c>
      <c r="V76" s="104" t="s">
        <v>1057</v>
      </c>
      <c r="W76" s="106" t="s">
        <v>1058</v>
      </c>
      <c r="X76" s="239"/>
      <c r="Y76" s="80"/>
      <c r="AA76" s="215">
        <f>IF(OR(J76="Fail",ISBLANK(J76)),INDEX('Issue Code Table'!C:C,MATCH(N:N,'Issue Code Table'!A:A,0)),IF(M76="Critical",6,IF(M76="Significant",5,IF(M76="Moderate",3,2))))</f>
        <v>4</v>
      </c>
    </row>
    <row r="77" spans="1:27" ht="96.75" customHeight="1" x14ac:dyDescent="0.2">
      <c r="A77" s="211" t="s">
        <v>1059</v>
      </c>
      <c r="B77" s="104" t="s">
        <v>218</v>
      </c>
      <c r="C77" s="104" t="s">
        <v>219</v>
      </c>
      <c r="D77" s="101" t="s">
        <v>220</v>
      </c>
      <c r="E77" s="102" t="s">
        <v>1060</v>
      </c>
      <c r="F77" s="102" t="s">
        <v>1061</v>
      </c>
      <c r="G77" s="103" t="s">
        <v>1062</v>
      </c>
      <c r="H77" s="101" t="s">
        <v>1063</v>
      </c>
      <c r="I77" s="101"/>
      <c r="J77" s="102"/>
      <c r="K77" s="102" t="s">
        <v>1064</v>
      </c>
      <c r="L77" s="228"/>
      <c r="M77" s="240" t="s">
        <v>185</v>
      </c>
      <c r="N77" s="240" t="s">
        <v>213</v>
      </c>
      <c r="O77" s="240" t="s">
        <v>214</v>
      </c>
      <c r="P77" s="107"/>
      <c r="Q77" s="104" t="s">
        <v>1065</v>
      </c>
      <c r="R77" s="104" t="s">
        <v>1066</v>
      </c>
      <c r="S77" s="104" t="s">
        <v>1067</v>
      </c>
      <c r="T77" s="102" t="s">
        <v>1068</v>
      </c>
      <c r="U77" s="104" t="s">
        <v>1069</v>
      </c>
      <c r="V77" s="104" t="s">
        <v>1070</v>
      </c>
      <c r="W77" s="106" t="s">
        <v>1071</v>
      </c>
      <c r="X77" s="239" t="s">
        <v>249</v>
      </c>
      <c r="Y77" s="80"/>
      <c r="AA77" s="215">
        <f>IF(OR(J77="Fail",ISBLANK(J77)),INDEX('Issue Code Table'!C:C,MATCH(N:N,'Issue Code Table'!A:A,0)),IF(M77="Critical",6,IF(M77="Significant",5,IF(M77="Moderate",3,2))))</f>
        <v>6</v>
      </c>
    </row>
    <row r="78" spans="1:27" ht="107.25" customHeight="1" x14ac:dyDescent="0.2">
      <c r="A78" s="211" t="s">
        <v>1072</v>
      </c>
      <c r="B78" s="104" t="s">
        <v>218</v>
      </c>
      <c r="C78" s="104" t="s">
        <v>219</v>
      </c>
      <c r="D78" s="102" t="s">
        <v>220</v>
      </c>
      <c r="E78" s="102" t="s">
        <v>1073</v>
      </c>
      <c r="F78" s="102" t="s">
        <v>1074</v>
      </c>
      <c r="G78" s="103" t="s">
        <v>1075</v>
      </c>
      <c r="H78" s="101" t="s">
        <v>1076</v>
      </c>
      <c r="I78" s="101"/>
      <c r="J78" s="102"/>
      <c r="K78" s="102" t="s">
        <v>1077</v>
      </c>
      <c r="L78" s="228"/>
      <c r="M78" s="240" t="s">
        <v>185</v>
      </c>
      <c r="N78" s="240" t="s">
        <v>213</v>
      </c>
      <c r="O78" s="240" t="s">
        <v>214</v>
      </c>
      <c r="P78" s="107"/>
      <c r="Q78" s="104" t="s">
        <v>1065</v>
      </c>
      <c r="R78" s="104" t="s">
        <v>1078</v>
      </c>
      <c r="S78" s="104" t="s">
        <v>1067</v>
      </c>
      <c r="T78" s="102" t="s">
        <v>1079</v>
      </c>
      <c r="U78" s="104" t="s">
        <v>1080</v>
      </c>
      <c r="V78" s="104" t="s">
        <v>1081</v>
      </c>
      <c r="W78" s="226" t="s">
        <v>1082</v>
      </c>
      <c r="X78" s="239" t="s">
        <v>249</v>
      </c>
      <c r="Y78" s="80"/>
      <c r="AA78" s="215">
        <f>IF(OR(J78="Fail",ISBLANK(J78)),INDEX('Issue Code Table'!C:C,MATCH(N:N,'Issue Code Table'!A:A,0)),IF(M78="Critical",6,IF(M78="Significant",5,IF(M78="Moderate",3,2))))</f>
        <v>6</v>
      </c>
    </row>
    <row r="79" spans="1:27" ht="100.5" customHeight="1" x14ac:dyDescent="0.2">
      <c r="A79" s="211" t="s">
        <v>1083</v>
      </c>
      <c r="B79" s="104" t="s">
        <v>218</v>
      </c>
      <c r="C79" s="104" t="s">
        <v>219</v>
      </c>
      <c r="D79" s="102" t="s">
        <v>220</v>
      </c>
      <c r="E79" s="102" t="s">
        <v>1084</v>
      </c>
      <c r="F79" s="102" t="s">
        <v>1085</v>
      </c>
      <c r="G79" s="103" t="s">
        <v>1086</v>
      </c>
      <c r="H79" s="104" t="s">
        <v>1087</v>
      </c>
      <c r="I79" s="101"/>
      <c r="J79" s="102"/>
      <c r="K79" s="102" t="s">
        <v>1088</v>
      </c>
      <c r="L79" s="228"/>
      <c r="M79" s="240" t="s">
        <v>185</v>
      </c>
      <c r="N79" s="240" t="s">
        <v>886</v>
      </c>
      <c r="O79" s="240" t="s">
        <v>887</v>
      </c>
      <c r="P79" s="107"/>
      <c r="Q79" s="104" t="s">
        <v>1065</v>
      </c>
      <c r="R79" s="104" t="s">
        <v>1089</v>
      </c>
      <c r="S79" s="104" t="s">
        <v>1090</v>
      </c>
      <c r="T79" s="102" t="s">
        <v>1091</v>
      </c>
      <c r="U79" s="104" t="s">
        <v>1092</v>
      </c>
      <c r="V79" s="104" t="s">
        <v>1093</v>
      </c>
      <c r="W79" s="226" t="s">
        <v>1094</v>
      </c>
      <c r="X79" s="239" t="s">
        <v>249</v>
      </c>
      <c r="Y79" s="80"/>
      <c r="AA79" s="215">
        <f>IF(OR(J79="Fail",ISBLANK(J79)),INDEX('Issue Code Table'!C:C,MATCH(N:N,'Issue Code Table'!A:A,0)),IF(M79="Critical",6,IF(M79="Significant",5,IF(M79="Moderate",3,2))))</f>
        <v>6</v>
      </c>
    </row>
    <row r="80" spans="1:27" ht="94.5" customHeight="1" x14ac:dyDescent="0.2">
      <c r="A80" s="211" t="s">
        <v>1095</v>
      </c>
      <c r="B80" s="102" t="s">
        <v>1096</v>
      </c>
      <c r="C80" s="234" t="s">
        <v>1097</v>
      </c>
      <c r="D80" s="102" t="s">
        <v>220</v>
      </c>
      <c r="E80" s="102" t="s">
        <v>1098</v>
      </c>
      <c r="F80" s="102" t="s">
        <v>1099</v>
      </c>
      <c r="G80" s="103" t="s">
        <v>1100</v>
      </c>
      <c r="H80" s="104" t="s">
        <v>1101</v>
      </c>
      <c r="I80" s="101"/>
      <c r="J80" s="102"/>
      <c r="K80" s="102" t="s">
        <v>1102</v>
      </c>
      <c r="L80" s="228" t="s">
        <v>1103</v>
      </c>
      <c r="M80" s="240" t="s">
        <v>226</v>
      </c>
      <c r="N80" s="240" t="s">
        <v>1104</v>
      </c>
      <c r="O80" s="240" t="s">
        <v>1105</v>
      </c>
      <c r="P80" s="107"/>
      <c r="Q80" s="104" t="s">
        <v>1106</v>
      </c>
      <c r="R80" s="102" t="s">
        <v>1107</v>
      </c>
      <c r="S80" s="104" t="s">
        <v>1108</v>
      </c>
      <c r="T80" s="102" t="s">
        <v>1109</v>
      </c>
      <c r="U80" s="104" t="s">
        <v>1110</v>
      </c>
      <c r="V80" s="104" t="s">
        <v>1111</v>
      </c>
      <c r="W80" s="226" t="s">
        <v>1112</v>
      </c>
      <c r="X80" s="239"/>
      <c r="Y80" s="80"/>
      <c r="AA80" s="215">
        <f>IF(OR(J80="Fail",ISBLANK(J80)),INDEX('Issue Code Table'!C:C,MATCH(N:N,'Issue Code Table'!A:A,0)),IF(M80="Critical",6,IF(M80="Significant",5,IF(M80="Moderate",3,2))))</f>
        <v>4</v>
      </c>
    </row>
    <row r="81" spans="1:27" ht="89.25" customHeight="1" x14ac:dyDescent="0.2">
      <c r="A81" s="211" t="s">
        <v>1113</v>
      </c>
      <c r="B81" s="104" t="s">
        <v>374</v>
      </c>
      <c r="C81" s="104" t="s">
        <v>375</v>
      </c>
      <c r="D81" s="102" t="s">
        <v>220</v>
      </c>
      <c r="E81" s="102" t="s">
        <v>1114</v>
      </c>
      <c r="F81" s="102" t="s">
        <v>1115</v>
      </c>
      <c r="G81" s="103" t="s">
        <v>1116</v>
      </c>
      <c r="H81" s="104" t="s">
        <v>1117</v>
      </c>
      <c r="I81" s="101"/>
      <c r="J81" s="102"/>
      <c r="K81" s="102" t="s">
        <v>1118</v>
      </c>
      <c r="L81" s="228"/>
      <c r="M81" s="240" t="s">
        <v>185</v>
      </c>
      <c r="N81" s="240" t="s">
        <v>213</v>
      </c>
      <c r="O81" s="240" t="s">
        <v>214</v>
      </c>
      <c r="P81" s="107"/>
      <c r="Q81" s="104" t="s">
        <v>1106</v>
      </c>
      <c r="R81" s="104" t="s">
        <v>1119</v>
      </c>
      <c r="S81" s="104" t="s">
        <v>1067</v>
      </c>
      <c r="T81" s="102" t="s">
        <v>1120</v>
      </c>
      <c r="U81" s="104" t="s">
        <v>1121</v>
      </c>
      <c r="V81" s="104" t="s">
        <v>1122</v>
      </c>
      <c r="W81" s="226" t="s">
        <v>1123</v>
      </c>
      <c r="X81" s="239" t="s">
        <v>249</v>
      </c>
      <c r="Y81" s="80"/>
      <c r="AA81" s="215">
        <f>IF(OR(J81="Fail",ISBLANK(J81)),INDEX('Issue Code Table'!C:C,MATCH(N:N,'Issue Code Table'!A:A,0)),IF(M81="Critical",6,IF(M81="Significant",5,IF(M81="Moderate",3,2))))</f>
        <v>6</v>
      </c>
    </row>
    <row r="82" spans="1:27" ht="114" customHeight="1" x14ac:dyDescent="0.2">
      <c r="A82" s="211" t="s">
        <v>1124</v>
      </c>
      <c r="B82" s="104" t="s">
        <v>374</v>
      </c>
      <c r="C82" s="104" t="s">
        <v>375</v>
      </c>
      <c r="D82" s="102" t="s">
        <v>220</v>
      </c>
      <c r="E82" s="102" t="s">
        <v>1125</v>
      </c>
      <c r="F82" s="102" t="s">
        <v>1126</v>
      </c>
      <c r="G82" s="103" t="s">
        <v>1127</v>
      </c>
      <c r="H82" s="104" t="s">
        <v>1128</v>
      </c>
      <c r="I82" s="101"/>
      <c r="J82" s="102"/>
      <c r="K82" s="102" t="s">
        <v>1129</v>
      </c>
      <c r="L82" s="228"/>
      <c r="M82" s="240" t="s">
        <v>185</v>
      </c>
      <c r="N82" s="240" t="s">
        <v>213</v>
      </c>
      <c r="O82" s="240" t="s">
        <v>214</v>
      </c>
      <c r="P82" s="107"/>
      <c r="Q82" s="104" t="s">
        <v>1106</v>
      </c>
      <c r="R82" s="104" t="s">
        <v>1130</v>
      </c>
      <c r="S82" s="104" t="s">
        <v>1067</v>
      </c>
      <c r="T82" s="102" t="s">
        <v>1131</v>
      </c>
      <c r="U82" s="104" t="s">
        <v>1132</v>
      </c>
      <c r="V82" s="104" t="s">
        <v>1133</v>
      </c>
      <c r="W82" s="226" t="s">
        <v>1134</v>
      </c>
      <c r="X82" s="239" t="s">
        <v>249</v>
      </c>
      <c r="Y82" s="80"/>
      <c r="AA82" s="215">
        <f>IF(OR(J82="Fail",ISBLANK(J82)),INDEX('Issue Code Table'!C:C,MATCH(N:N,'Issue Code Table'!A:A,0)),IF(M82="Critical",6,IF(M82="Significant",5,IF(M82="Moderate",3,2))))</f>
        <v>6</v>
      </c>
    </row>
    <row r="83" spans="1:27" ht="92.25" customHeight="1" x14ac:dyDescent="0.2">
      <c r="A83" s="211" t="s">
        <v>1135</v>
      </c>
      <c r="B83" s="104" t="s">
        <v>218</v>
      </c>
      <c r="C83" s="104" t="s">
        <v>219</v>
      </c>
      <c r="D83" s="102" t="s">
        <v>220</v>
      </c>
      <c r="E83" s="102" t="s">
        <v>1136</v>
      </c>
      <c r="F83" s="102" t="s">
        <v>1137</v>
      </c>
      <c r="G83" s="103" t="s">
        <v>1138</v>
      </c>
      <c r="H83" s="104" t="s">
        <v>1139</v>
      </c>
      <c r="I83" s="101"/>
      <c r="J83" s="102"/>
      <c r="K83" s="104" t="s">
        <v>1140</v>
      </c>
      <c r="L83" s="228"/>
      <c r="M83" s="240" t="s">
        <v>226</v>
      </c>
      <c r="N83" s="240" t="s">
        <v>772</v>
      </c>
      <c r="O83" s="240" t="s">
        <v>773</v>
      </c>
      <c r="P83" s="107"/>
      <c r="Q83" s="104" t="s">
        <v>1106</v>
      </c>
      <c r="R83" s="104" t="s">
        <v>1141</v>
      </c>
      <c r="S83" s="104" t="s">
        <v>1142</v>
      </c>
      <c r="T83" s="102" t="s">
        <v>1143</v>
      </c>
      <c r="U83" s="104" t="s">
        <v>1144</v>
      </c>
      <c r="V83" s="104" t="s">
        <v>1145</v>
      </c>
      <c r="W83" s="226" t="s">
        <v>1146</v>
      </c>
      <c r="X83" s="239"/>
      <c r="Y83" s="80"/>
      <c r="AA83" s="215">
        <f>IF(OR(J83="Fail",ISBLANK(J83)),INDEX('Issue Code Table'!C:C,MATCH(N:N,'Issue Code Table'!A:A,0)),IF(M83="Critical",6,IF(M83="Significant",5,IF(M83="Moderate",3,2))))</f>
        <v>4</v>
      </c>
    </row>
    <row r="84" spans="1:27" ht="120" customHeight="1" x14ac:dyDescent="0.2">
      <c r="A84" s="211" t="s">
        <v>1147</v>
      </c>
      <c r="B84" s="104" t="s">
        <v>374</v>
      </c>
      <c r="C84" s="104" t="s">
        <v>375</v>
      </c>
      <c r="D84" s="102" t="s">
        <v>220</v>
      </c>
      <c r="E84" s="102" t="s">
        <v>1148</v>
      </c>
      <c r="F84" s="102" t="s">
        <v>1149</v>
      </c>
      <c r="G84" s="103" t="s">
        <v>1150</v>
      </c>
      <c r="H84" s="104" t="s">
        <v>1151</v>
      </c>
      <c r="I84" s="101"/>
      <c r="J84" s="102"/>
      <c r="K84" s="102" t="s">
        <v>1152</v>
      </c>
      <c r="L84" s="228"/>
      <c r="M84" s="240" t="s">
        <v>185</v>
      </c>
      <c r="N84" s="240" t="s">
        <v>797</v>
      </c>
      <c r="O84" s="240" t="s">
        <v>798</v>
      </c>
      <c r="P84" s="107"/>
      <c r="Q84" s="104" t="s">
        <v>1106</v>
      </c>
      <c r="R84" s="104" t="s">
        <v>1153</v>
      </c>
      <c r="S84" s="104" t="s">
        <v>1154</v>
      </c>
      <c r="T84" s="102" t="s">
        <v>1155</v>
      </c>
      <c r="U84" s="104" t="s">
        <v>1156</v>
      </c>
      <c r="V84" s="104" t="s">
        <v>1157</v>
      </c>
      <c r="W84" s="226" t="s">
        <v>1158</v>
      </c>
      <c r="X84" s="239" t="s">
        <v>249</v>
      </c>
      <c r="Y84" s="80"/>
      <c r="AA84" s="215">
        <f>IF(OR(J84="Fail",ISBLANK(J84)),INDEX('Issue Code Table'!C:C,MATCH(N:N,'Issue Code Table'!A:A,0)),IF(M84="Critical",6,IF(M84="Significant",5,IF(M84="Moderate",3,2))))</f>
        <v>5</v>
      </c>
    </row>
    <row r="85" spans="1:27" ht="102" x14ac:dyDescent="0.2">
      <c r="A85" s="211" t="s">
        <v>1159</v>
      </c>
      <c r="B85" s="104" t="s">
        <v>1160</v>
      </c>
      <c r="C85" s="104" t="s">
        <v>1161</v>
      </c>
      <c r="D85" s="102" t="s">
        <v>220</v>
      </c>
      <c r="E85" s="102" t="s">
        <v>1162</v>
      </c>
      <c r="F85" s="102" t="s">
        <v>1163</v>
      </c>
      <c r="G85" s="103" t="s">
        <v>223</v>
      </c>
      <c r="H85" s="104" t="s">
        <v>1164</v>
      </c>
      <c r="I85" s="101"/>
      <c r="J85" s="102"/>
      <c r="K85" s="102" t="s">
        <v>1165</v>
      </c>
      <c r="L85" s="228"/>
      <c r="M85" s="240" t="s">
        <v>185</v>
      </c>
      <c r="N85" s="240" t="s">
        <v>797</v>
      </c>
      <c r="O85" s="240" t="s">
        <v>798</v>
      </c>
      <c r="P85" s="107"/>
      <c r="Q85" s="104" t="s">
        <v>1166</v>
      </c>
      <c r="R85" s="104" t="s">
        <v>1167</v>
      </c>
      <c r="S85" s="104" t="s">
        <v>1168</v>
      </c>
      <c r="T85" s="102" t="s">
        <v>1169</v>
      </c>
      <c r="U85" s="104" t="s">
        <v>359</v>
      </c>
      <c r="V85" s="104" t="s">
        <v>1170</v>
      </c>
      <c r="W85" s="226" t="s">
        <v>1171</v>
      </c>
      <c r="X85" s="239" t="s">
        <v>249</v>
      </c>
      <c r="Y85" s="80"/>
      <c r="AA85" s="215">
        <f>IF(OR(J85="Fail",ISBLANK(J85)),INDEX('Issue Code Table'!C:C,MATCH(N:N,'Issue Code Table'!A:A,0)),IF(M85="Critical",6,IF(M85="Significant",5,IF(M85="Moderate",3,2))))</f>
        <v>5</v>
      </c>
    </row>
    <row r="86" spans="1:27" ht="101.25" customHeight="1" x14ac:dyDescent="0.2">
      <c r="A86" s="211" t="s">
        <v>1172</v>
      </c>
      <c r="B86" s="104" t="s">
        <v>856</v>
      </c>
      <c r="C86" s="104" t="s">
        <v>857</v>
      </c>
      <c r="D86" s="102" t="s">
        <v>220</v>
      </c>
      <c r="E86" s="102" t="s">
        <v>1173</v>
      </c>
      <c r="F86" s="102" t="s">
        <v>1174</v>
      </c>
      <c r="G86" s="103" t="s">
        <v>1175</v>
      </c>
      <c r="H86" s="104" t="s">
        <v>1176</v>
      </c>
      <c r="I86" s="101"/>
      <c r="J86" s="102"/>
      <c r="K86" s="102" t="s">
        <v>1177</v>
      </c>
      <c r="L86" s="228"/>
      <c r="M86" s="240" t="s">
        <v>185</v>
      </c>
      <c r="N86" s="240" t="s">
        <v>797</v>
      </c>
      <c r="O86" s="240" t="s">
        <v>798</v>
      </c>
      <c r="P86" s="107"/>
      <c r="Q86" s="104" t="s">
        <v>1166</v>
      </c>
      <c r="R86" s="104" t="s">
        <v>1178</v>
      </c>
      <c r="S86" s="104" t="s">
        <v>1179</v>
      </c>
      <c r="T86" s="102" t="s">
        <v>1180</v>
      </c>
      <c r="U86" s="104" t="s">
        <v>1181</v>
      </c>
      <c r="V86" s="104" t="s">
        <v>1182</v>
      </c>
      <c r="W86" s="226" t="s">
        <v>1183</v>
      </c>
      <c r="X86" s="239" t="s">
        <v>249</v>
      </c>
      <c r="Y86" s="80"/>
      <c r="AA86" s="215">
        <f>IF(OR(J86="Fail",ISBLANK(J86)),INDEX('Issue Code Table'!C:C,MATCH(N:N,'Issue Code Table'!A:A,0)),IF(M86="Critical",6,IF(M86="Significant",5,IF(M86="Moderate",3,2))))</f>
        <v>5</v>
      </c>
    </row>
    <row r="87" spans="1:27" ht="106.5" customHeight="1" x14ac:dyDescent="0.2">
      <c r="A87" s="211" t="s">
        <v>1184</v>
      </c>
      <c r="B87" s="104" t="s">
        <v>374</v>
      </c>
      <c r="C87" s="104" t="s">
        <v>375</v>
      </c>
      <c r="D87" s="102" t="s">
        <v>220</v>
      </c>
      <c r="E87" s="102" t="s">
        <v>1185</v>
      </c>
      <c r="F87" s="102" t="s">
        <v>1186</v>
      </c>
      <c r="G87" s="103" t="s">
        <v>1187</v>
      </c>
      <c r="H87" s="104" t="s">
        <v>1188</v>
      </c>
      <c r="I87" s="101"/>
      <c r="J87" s="102"/>
      <c r="K87" s="102" t="s">
        <v>1189</v>
      </c>
      <c r="L87" s="228"/>
      <c r="M87" s="240" t="s">
        <v>185</v>
      </c>
      <c r="N87" s="240" t="s">
        <v>797</v>
      </c>
      <c r="O87" s="240" t="s">
        <v>798</v>
      </c>
      <c r="P87" s="107"/>
      <c r="Q87" s="104" t="s">
        <v>1166</v>
      </c>
      <c r="R87" s="104" t="s">
        <v>1190</v>
      </c>
      <c r="S87" s="104" t="s">
        <v>1191</v>
      </c>
      <c r="T87" s="102" t="s">
        <v>1192</v>
      </c>
      <c r="U87" s="104" t="s">
        <v>1193</v>
      </c>
      <c r="V87" s="104" t="s">
        <v>1194</v>
      </c>
      <c r="W87" s="226" t="s">
        <v>1195</v>
      </c>
      <c r="X87" s="239" t="s">
        <v>249</v>
      </c>
      <c r="Y87" s="80"/>
      <c r="AA87" s="215">
        <f>IF(OR(J87="Fail",ISBLANK(J87)),INDEX('Issue Code Table'!C:C,MATCH(N:N,'Issue Code Table'!A:A,0)),IF(M87="Critical",6,IF(M87="Significant",5,IF(M87="Moderate",3,2))))</f>
        <v>5</v>
      </c>
    </row>
    <row r="88" spans="1:27" ht="90" customHeight="1" x14ac:dyDescent="0.2">
      <c r="A88" s="211" t="s">
        <v>1196</v>
      </c>
      <c r="B88" s="104" t="s">
        <v>374</v>
      </c>
      <c r="C88" s="104" t="s">
        <v>375</v>
      </c>
      <c r="D88" s="102" t="s">
        <v>220</v>
      </c>
      <c r="E88" s="102" t="s">
        <v>1197</v>
      </c>
      <c r="F88" s="102" t="s">
        <v>1198</v>
      </c>
      <c r="G88" s="103" t="s">
        <v>1199</v>
      </c>
      <c r="H88" s="104" t="s">
        <v>1200</v>
      </c>
      <c r="I88" s="101"/>
      <c r="J88" s="102"/>
      <c r="K88" s="102" t="s">
        <v>1201</v>
      </c>
      <c r="L88" s="228"/>
      <c r="M88" s="240" t="s">
        <v>185</v>
      </c>
      <c r="N88" s="240" t="s">
        <v>353</v>
      </c>
      <c r="O88" s="240" t="s">
        <v>354</v>
      </c>
      <c r="P88" s="107"/>
      <c r="Q88" s="104" t="s">
        <v>1166</v>
      </c>
      <c r="R88" s="104" t="s">
        <v>1202</v>
      </c>
      <c r="S88" s="104" t="s">
        <v>1203</v>
      </c>
      <c r="T88" s="102" t="s">
        <v>1204</v>
      </c>
      <c r="U88" s="104" t="s">
        <v>359</v>
      </c>
      <c r="V88" s="104" t="s">
        <v>1205</v>
      </c>
      <c r="W88" s="226" t="s">
        <v>1206</v>
      </c>
      <c r="X88" s="239" t="s">
        <v>249</v>
      </c>
      <c r="Y88" s="80"/>
      <c r="AA88" s="215">
        <f>IF(OR(J88="Fail",ISBLANK(J88)),INDEX('Issue Code Table'!C:C,MATCH(N:N,'Issue Code Table'!A:A,0)),IF(M88="Critical",6,IF(M88="Significant",5,IF(M88="Moderate",3,2))))</f>
        <v>5</v>
      </c>
    </row>
    <row r="89" spans="1:27" ht="89.25" customHeight="1" x14ac:dyDescent="0.2">
      <c r="A89" s="211" t="s">
        <v>1207</v>
      </c>
      <c r="B89" s="104" t="s">
        <v>374</v>
      </c>
      <c r="C89" s="104" t="s">
        <v>375</v>
      </c>
      <c r="D89" s="102" t="s">
        <v>220</v>
      </c>
      <c r="E89" s="102" t="s">
        <v>1208</v>
      </c>
      <c r="F89" s="102" t="s">
        <v>1209</v>
      </c>
      <c r="G89" s="103" t="s">
        <v>1210</v>
      </c>
      <c r="H89" s="104" t="s">
        <v>1211</v>
      </c>
      <c r="I89" s="101"/>
      <c r="J89" s="102"/>
      <c r="K89" s="102" t="s">
        <v>1212</v>
      </c>
      <c r="L89" s="228"/>
      <c r="M89" s="240" t="s">
        <v>185</v>
      </c>
      <c r="N89" s="240" t="s">
        <v>797</v>
      </c>
      <c r="O89" s="240" t="s">
        <v>798</v>
      </c>
      <c r="P89" s="107"/>
      <c r="Q89" s="104" t="s">
        <v>1166</v>
      </c>
      <c r="R89" s="104" t="s">
        <v>1213</v>
      </c>
      <c r="S89" s="104" t="s">
        <v>1214</v>
      </c>
      <c r="T89" s="102" t="s">
        <v>1215</v>
      </c>
      <c r="U89" s="104" t="s">
        <v>1216</v>
      </c>
      <c r="V89" s="104" t="s">
        <v>1217</v>
      </c>
      <c r="W89" s="226" t="s">
        <v>1218</v>
      </c>
      <c r="X89" s="239" t="s">
        <v>249</v>
      </c>
      <c r="Y89" s="80"/>
      <c r="AA89" s="215">
        <f>IF(OR(J89="Fail",ISBLANK(J89)),INDEX('Issue Code Table'!C:C,MATCH(N:N,'Issue Code Table'!A:A,0)),IF(M89="Critical",6,IF(M89="Significant",5,IF(M89="Moderate",3,2))))</f>
        <v>5</v>
      </c>
    </row>
    <row r="90" spans="1:27" ht="129.75" customHeight="1" x14ac:dyDescent="0.2">
      <c r="A90" s="211" t="s">
        <v>1219</v>
      </c>
      <c r="B90" s="104" t="s">
        <v>347</v>
      </c>
      <c r="C90" s="104" t="s">
        <v>348</v>
      </c>
      <c r="D90" s="102" t="s">
        <v>220</v>
      </c>
      <c r="E90" s="102" t="s">
        <v>1220</v>
      </c>
      <c r="F90" s="102" t="s">
        <v>1221</v>
      </c>
      <c r="G90" s="103" t="s">
        <v>1222</v>
      </c>
      <c r="H90" s="104" t="s">
        <v>1223</v>
      </c>
      <c r="I90" s="101"/>
      <c r="J90" s="102"/>
      <c r="K90" s="102" t="s">
        <v>1224</v>
      </c>
      <c r="L90" s="228"/>
      <c r="M90" s="240" t="s">
        <v>185</v>
      </c>
      <c r="N90" s="240" t="s">
        <v>797</v>
      </c>
      <c r="O90" s="240" t="s">
        <v>798</v>
      </c>
      <c r="P90" s="107"/>
      <c r="Q90" s="104" t="s">
        <v>1166</v>
      </c>
      <c r="R90" s="104" t="s">
        <v>1225</v>
      </c>
      <c r="S90" s="104" t="s">
        <v>1226</v>
      </c>
      <c r="T90" s="102" t="s">
        <v>1227</v>
      </c>
      <c r="U90" s="104" t="s">
        <v>1228</v>
      </c>
      <c r="V90" s="104" t="s">
        <v>1229</v>
      </c>
      <c r="W90" s="226" t="s">
        <v>1230</v>
      </c>
      <c r="X90" s="239" t="s">
        <v>249</v>
      </c>
      <c r="Y90" s="80"/>
      <c r="AA90" s="215">
        <f>IF(OR(J90="Fail",ISBLANK(J90)),INDEX('Issue Code Table'!C:C,MATCH(N:N,'Issue Code Table'!A:A,0)),IF(M90="Critical",6,IF(M90="Significant",5,IF(M90="Moderate",3,2))))</f>
        <v>5</v>
      </c>
    </row>
    <row r="91" spans="1:27" ht="144.75" customHeight="1" x14ac:dyDescent="0.2">
      <c r="A91" s="211" t="s">
        <v>1231</v>
      </c>
      <c r="B91" s="104" t="s">
        <v>347</v>
      </c>
      <c r="C91" s="104" t="s">
        <v>348</v>
      </c>
      <c r="D91" s="102" t="s">
        <v>220</v>
      </c>
      <c r="E91" s="102" t="s">
        <v>1232</v>
      </c>
      <c r="F91" s="102" t="s">
        <v>1233</v>
      </c>
      <c r="G91" s="103" t="s">
        <v>1234</v>
      </c>
      <c r="H91" s="104" t="s">
        <v>1235</v>
      </c>
      <c r="I91" s="101"/>
      <c r="J91" s="102"/>
      <c r="K91" s="102" t="s">
        <v>1236</v>
      </c>
      <c r="L91" s="228"/>
      <c r="M91" s="240" t="s">
        <v>185</v>
      </c>
      <c r="N91" s="240" t="s">
        <v>797</v>
      </c>
      <c r="O91" s="240" t="s">
        <v>798</v>
      </c>
      <c r="P91" s="107"/>
      <c r="Q91" s="104" t="s">
        <v>1166</v>
      </c>
      <c r="R91" s="104" t="s">
        <v>1237</v>
      </c>
      <c r="S91" s="104" t="s">
        <v>1238</v>
      </c>
      <c r="T91" s="102" t="s">
        <v>1239</v>
      </c>
      <c r="U91" s="104" t="s">
        <v>1228</v>
      </c>
      <c r="V91" s="104" t="s">
        <v>1240</v>
      </c>
      <c r="W91" s="226" t="s">
        <v>1241</v>
      </c>
      <c r="X91" s="239" t="s">
        <v>249</v>
      </c>
      <c r="Y91" s="80"/>
      <c r="AA91" s="215">
        <f>IF(OR(J91="Fail",ISBLANK(J91)),INDEX('Issue Code Table'!C:C,MATCH(N:N,'Issue Code Table'!A:A,0)),IF(M91="Critical",6,IF(M91="Significant",5,IF(M91="Moderate",3,2))))</f>
        <v>5</v>
      </c>
    </row>
    <row r="92" spans="1:27" ht="79.5" customHeight="1" x14ac:dyDescent="0.2">
      <c r="A92" s="211" t="s">
        <v>1242</v>
      </c>
      <c r="B92" s="104" t="s">
        <v>347</v>
      </c>
      <c r="C92" s="104" t="s">
        <v>348</v>
      </c>
      <c r="D92" s="102" t="s">
        <v>220</v>
      </c>
      <c r="E92" s="102" t="s">
        <v>1243</v>
      </c>
      <c r="F92" s="102" t="s">
        <v>1244</v>
      </c>
      <c r="G92" s="103" t="s">
        <v>1245</v>
      </c>
      <c r="H92" s="104" t="s">
        <v>1246</v>
      </c>
      <c r="I92" s="101"/>
      <c r="J92" s="102"/>
      <c r="K92" s="102" t="s">
        <v>1247</v>
      </c>
      <c r="L92" s="228"/>
      <c r="M92" s="240" t="s">
        <v>185</v>
      </c>
      <c r="N92" s="240" t="s">
        <v>797</v>
      </c>
      <c r="O92" s="240" t="s">
        <v>798</v>
      </c>
      <c r="P92" s="107"/>
      <c r="Q92" s="104" t="s">
        <v>1166</v>
      </c>
      <c r="R92" s="104" t="s">
        <v>1248</v>
      </c>
      <c r="S92" s="104" t="s">
        <v>1249</v>
      </c>
      <c r="T92" s="102" t="s">
        <v>1250</v>
      </c>
      <c r="U92" s="104" t="s">
        <v>1251</v>
      </c>
      <c r="V92" s="104" t="s">
        <v>1252</v>
      </c>
      <c r="W92" s="226" t="s">
        <v>1253</v>
      </c>
      <c r="X92" s="239" t="s">
        <v>249</v>
      </c>
      <c r="Y92" s="80"/>
      <c r="AA92" s="215">
        <f>IF(OR(J92="Fail",ISBLANK(J92)),INDEX('Issue Code Table'!C:C,MATCH(N:N,'Issue Code Table'!A:A,0)),IF(M92="Critical",6,IF(M92="Significant",5,IF(M92="Moderate",3,2))))</f>
        <v>5</v>
      </c>
    </row>
    <row r="93" spans="1:27" ht="85.5" customHeight="1" x14ac:dyDescent="0.2">
      <c r="A93" s="211" t="s">
        <v>1254</v>
      </c>
      <c r="B93" s="104" t="s">
        <v>1255</v>
      </c>
      <c r="C93" s="104" t="s">
        <v>1256</v>
      </c>
      <c r="D93" s="102" t="s">
        <v>220</v>
      </c>
      <c r="E93" s="102" t="s">
        <v>1257</v>
      </c>
      <c r="F93" s="102" t="s">
        <v>1258</v>
      </c>
      <c r="G93" s="103" t="s">
        <v>1259</v>
      </c>
      <c r="H93" s="104" t="s">
        <v>1260</v>
      </c>
      <c r="I93" s="101"/>
      <c r="J93" s="102"/>
      <c r="K93" s="102" t="s">
        <v>1261</v>
      </c>
      <c r="L93" s="228"/>
      <c r="M93" s="240" t="s">
        <v>185</v>
      </c>
      <c r="N93" s="240" t="s">
        <v>797</v>
      </c>
      <c r="O93" s="240" t="s">
        <v>798</v>
      </c>
      <c r="P93" s="107"/>
      <c r="Q93" s="104" t="s">
        <v>1166</v>
      </c>
      <c r="R93" s="104" t="s">
        <v>1262</v>
      </c>
      <c r="S93" s="104" t="s">
        <v>1263</v>
      </c>
      <c r="T93" s="102" t="s">
        <v>1264</v>
      </c>
      <c r="U93" s="104" t="s">
        <v>359</v>
      </c>
      <c r="V93" s="104"/>
      <c r="W93" s="226" t="s">
        <v>1265</v>
      </c>
      <c r="X93" s="239" t="s">
        <v>249</v>
      </c>
      <c r="Y93" s="80"/>
      <c r="AA93" s="215">
        <f>IF(OR(J93="Fail",ISBLANK(J93)),INDEX('Issue Code Table'!C:C,MATCH(N:N,'Issue Code Table'!A:A,0)),IF(M93="Critical",6,IF(M93="Significant",5,IF(M93="Moderate",3,2))))</f>
        <v>5</v>
      </c>
    </row>
    <row r="94" spans="1:27" ht="72" customHeight="1" x14ac:dyDescent="0.2">
      <c r="A94" s="211" t="s">
        <v>1266</v>
      </c>
      <c r="B94" s="104" t="s">
        <v>374</v>
      </c>
      <c r="C94" s="104" t="s">
        <v>375</v>
      </c>
      <c r="D94" s="102" t="s">
        <v>220</v>
      </c>
      <c r="E94" s="102" t="s">
        <v>1267</v>
      </c>
      <c r="F94" s="102" t="s">
        <v>1268</v>
      </c>
      <c r="G94" s="103" t="s">
        <v>1269</v>
      </c>
      <c r="H94" s="104" t="s">
        <v>1270</v>
      </c>
      <c r="I94" s="101"/>
      <c r="J94" s="102"/>
      <c r="K94" s="102" t="s">
        <v>1271</v>
      </c>
      <c r="L94" s="228"/>
      <c r="M94" s="240" t="s">
        <v>185</v>
      </c>
      <c r="N94" s="240" t="s">
        <v>797</v>
      </c>
      <c r="O94" s="240" t="s">
        <v>798</v>
      </c>
      <c r="P94" s="107"/>
      <c r="Q94" s="104" t="s">
        <v>1166</v>
      </c>
      <c r="R94" s="104" t="s">
        <v>1272</v>
      </c>
      <c r="S94" s="104" t="s">
        <v>1273</v>
      </c>
      <c r="T94" s="102" t="s">
        <v>1274</v>
      </c>
      <c r="U94" s="104" t="s">
        <v>359</v>
      </c>
      <c r="V94" s="104" t="s">
        <v>1275</v>
      </c>
      <c r="W94" s="226" t="s">
        <v>1276</v>
      </c>
      <c r="X94" s="239" t="s">
        <v>249</v>
      </c>
      <c r="Y94" s="80"/>
      <c r="AA94" s="215">
        <f>IF(OR(J94="Fail",ISBLANK(J94)),INDEX('Issue Code Table'!C:C,MATCH(N:N,'Issue Code Table'!A:A,0)),IF(M94="Critical",6,IF(M94="Significant",5,IF(M94="Moderate",3,2))))</f>
        <v>5</v>
      </c>
    </row>
    <row r="95" spans="1:27" ht="87.75" customHeight="1" x14ac:dyDescent="0.2">
      <c r="A95" s="211" t="s">
        <v>1277</v>
      </c>
      <c r="B95" s="104" t="s">
        <v>856</v>
      </c>
      <c r="C95" s="104" t="s">
        <v>857</v>
      </c>
      <c r="D95" s="102" t="s">
        <v>220</v>
      </c>
      <c r="E95" s="102" t="s">
        <v>1278</v>
      </c>
      <c r="F95" s="102" t="s">
        <v>1279</v>
      </c>
      <c r="G95" s="103" t="s">
        <v>1280</v>
      </c>
      <c r="H95" s="104" t="s">
        <v>1281</v>
      </c>
      <c r="I95" s="101"/>
      <c r="J95" s="102"/>
      <c r="K95" s="102" t="s">
        <v>1282</v>
      </c>
      <c r="L95" s="228"/>
      <c r="M95" s="240" t="s">
        <v>185</v>
      </c>
      <c r="N95" s="240" t="s">
        <v>1283</v>
      </c>
      <c r="O95" s="240" t="s">
        <v>1284</v>
      </c>
      <c r="P95" s="107"/>
      <c r="Q95" s="104" t="s">
        <v>1166</v>
      </c>
      <c r="R95" s="104" t="s">
        <v>1285</v>
      </c>
      <c r="S95" s="104" t="s">
        <v>1286</v>
      </c>
      <c r="T95" s="102" t="s">
        <v>1287</v>
      </c>
      <c r="U95" s="104" t="s">
        <v>1288</v>
      </c>
      <c r="V95" s="104" t="s">
        <v>1289</v>
      </c>
      <c r="W95" s="226" t="s">
        <v>1290</v>
      </c>
      <c r="X95" s="239" t="s">
        <v>249</v>
      </c>
      <c r="Y95" s="80"/>
      <c r="AA95" s="215">
        <f>IF(OR(J95="Fail",ISBLANK(J95)),INDEX('Issue Code Table'!C:C,MATCH(N:N,'Issue Code Table'!A:A,0)),IF(M95="Critical",6,IF(M95="Significant",5,IF(M95="Moderate",3,2))))</f>
        <v>7</v>
      </c>
    </row>
    <row r="96" spans="1:27" ht="80.25" customHeight="1" x14ac:dyDescent="0.2">
      <c r="A96" s="211" t="s">
        <v>1291</v>
      </c>
      <c r="B96" s="104" t="s">
        <v>1255</v>
      </c>
      <c r="C96" s="104" t="s">
        <v>1256</v>
      </c>
      <c r="D96" s="102" t="s">
        <v>220</v>
      </c>
      <c r="E96" s="102" t="s">
        <v>1292</v>
      </c>
      <c r="F96" s="102" t="s">
        <v>1293</v>
      </c>
      <c r="G96" s="103" t="s">
        <v>1294</v>
      </c>
      <c r="H96" s="102" t="s">
        <v>1295</v>
      </c>
      <c r="I96" s="101"/>
      <c r="J96" s="102"/>
      <c r="K96" s="102" t="s">
        <v>1296</v>
      </c>
      <c r="L96" s="228"/>
      <c r="M96" s="240" t="s">
        <v>185</v>
      </c>
      <c r="N96" s="240" t="s">
        <v>797</v>
      </c>
      <c r="O96" s="240" t="s">
        <v>798</v>
      </c>
      <c r="P96" s="107"/>
      <c r="Q96" s="104" t="s">
        <v>1297</v>
      </c>
      <c r="R96" s="104" t="s">
        <v>1298</v>
      </c>
      <c r="S96" s="104" t="s">
        <v>1299</v>
      </c>
      <c r="T96" s="102" t="s">
        <v>1300</v>
      </c>
      <c r="U96" s="104" t="s">
        <v>1301</v>
      </c>
      <c r="V96" s="104" t="s">
        <v>1302</v>
      </c>
      <c r="W96" s="226" t="s">
        <v>1303</v>
      </c>
      <c r="X96" s="239" t="s">
        <v>249</v>
      </c>
      <c r="Y96" s="80"/>
      <c r="AA96" s="215">
        <f>IF(OR(J96="Fail",ISBLANK(J96)),INDEX('Issue Code Table'!C:C,MATCH(N:N,'Issue Code Table'!A:A,0)),IF(M96="Critical",6,IF(M96="Significant",5,IF(M96="Moderate",3,2))))</f>
        <v>5</v>
      </c>
    </row>
    <row r="97" spans="1:27" ht="78" customHeight="1" x14ac:dyDescent="0.2">
      <c r="A97" s="211" t="s">
        <v>1304</v>
      </c>
      <c r="B97" s="104" t="s">
        <v>1305</v>
      </c>
      <c r="C97" s="104" t="s">
        <v>1306</v>
      </c>
      <c r="D97" s="102" t="s">
        <v>220</v>
      </c>
      <c r="E97" s="102" t="s">
        <v>1307</v>
      </c>
      <c r="F97" s="102" t="s">
        <v>1308</v>
      </c>
      <c r="G97" s="103" t="s">
        <v>1309</v>
      </c>
      <c r="H97" s="102" t="s">
        <v>1310</v>
      </c>
      <c r="I97" s="101"/>
      <c r="J97" s="102"/>
      <c r="K97" s="102" t="s">
        <v>1311</v>
      </c>
      <c r="L97" s="228"/>
      <c r="M97" s="240" t="s">
        <v>185</v>
      </c>
      <c r="N97" s="240" t="s">
        <v>797</v>
      </c>
      <c r="O97" s="240" t="s">
        <v>798</v>
      </c>
      <c r="P97" s="107"/>
      <c r="Q97" s="104" t="s">
        <v>1297</v>
      </c>
      <c r="R97" s="104" t="s">
        <v>1312</v>
      </c>
      <c r="S97" s="104" t="s">
        <v>1313</v>
      </c>
      <c r="T97" s="102" t="s">
        <v>1314</v>
      </c>
      <c r="U97" s="102" t="s">
        <v>1315</v>
      </c>
      <c r="V97" s="104" t="s">
        <v>1316</v>
      </c>
      <c r="W97" s="226" t="s">
        <v>1317</v>
      </c>
      <c r="X97" s="239" t="s">
        <v>249</v>
      </c>
      <c r="Y97" s="80"/>
      <c r="AA97" s="215">
        <f>IF(OR(J97="Fail",ISBLANK(J97)),INDEX('Issue Code Table'!C:C,MATCH(N:N,'Issue Code Table'!A:A,0)),IF(M97="Critical",6,IF(M97="Significant",5,IF(M97="Moderate",3,2))))</f>
        <v>5</v>
      </c>
    </row>
    <row r="98" spans="1:27" ht="93.75" customHeight="1" x14ac:dyDescent="0.2">
      <c r="A98" s="211" t="s">
        <v>1318</v>
      </c>
      <c r="B98" s="104" t="s">
        <v>1319</v>
      </c>
      <c r="C98" s="104" t="s">
        <v>1320</v>
      </c>
      <c r="D98" s="102" t="s">
        <v>220</v>
      </c>
      <c r="E98" s="102" t="s">
        <v>1321</v>
      </c>
      <c r="F98" s="102" t="s">
        <v>1322</v>
      </c>
      <c r="G98" s="103" t="s">
        <v>1323</v>
      </c>
      <c r="H98" s="102" t="s">
        <v>1324</v>
      </c>
      <c r="I98" s="101"/>
      <c r="J98" s="102"/>
      <c r="K98" s="102" t="s">
        <v>1325</v>
      </c>
      <c r="L98" s="228"/>
      <c r="M98" s="240" t="s">
        <v>185</v>
      </c>
      <c r="N98" s="240" t="s">
        <v>797</v>
      </c>
      <c r="O98" s="240" t="s">
        <v>798</v>
      </c>
      <c r="P98" s="107"/>
      <c r="Q98" s="104" t="s">
        <v>1297</v>
      </c>
      <c r="R98" s="104" t="s">
        <v>1326</v>
      </c>
      <c r="S98" s="104" t="s">
        <v>1327</v>
      </c>
      <c r="T98" s="102" t="s">
        <v>1328</v>
      </c>
      <c r="U98" s="104" t="s">
        <v>1288</v>
      </c>
      <c r="V98" s="104" t="s">
        <v>1329</v>
      </c>
      <c r="W98" s="226" t="s">
        <v>1330</v>
      </c>
      <c r="X98" s="239" t="s">
        <v>249</v>
      </c>
      <c r="Y98" s="80"/>
      <c r="AA98" s="215">
        <f>IF(OR(J98="Fail",ISBLANK(J98)),INDEX('Issue Code Table'!C:C,MATCH(N:N,'Issue Code Table'!A:A,0)),IF(M98="Critical",6,IF(M98="Significant",5,IF(M98="Moderate",3,2))))</f>
        <v>5</v>
      </c>
    </row>
    <row r="99" spans="1:27" ht="98.25" customHeight="1" x14ac:dyDescent="0.2">
      <c r="A99" s="211" t="s">
        <v>1331</v>
      </c>
      <c r="B99" s="104" t="s">
        <v>1332</v>
      </c>
      <c r="C99" s="104" t="s">
        <v>1333</v>
      </c>
      <c r="D99" s="102" t="s">
        <v>220</v>
      </c>
      <c r="E99" s="102" t="s">
        <v>1334</v>
      </c>
      <c r="F99" s="102" t="s">
        <v>1335</v>
      </c>
      <c r="G99" s="103" t="s">
        <v>1336</v>
      </c>
      <c r="H99" s="102" t="s">
        <v>1337</v>
      </c>
      <c r="I99" s="101"/>
      <c r="J99" s="102"/>
      <c r="K99" s="102" t="s">
        <v>1338</v>
      </c>
      <c r="L99" s="228"/>
      <c r="M99" s="240" t="s">
        <v>185</v>
      </c>
      <c r="N99" s="240" t="s">
        <v>213</v>
      </c>
      <c r="O99" s="240" t="s">
        <v>214</v>
      </c>
      <c r="P99" s="107"/>
      <c r="Q99" s="104" t="s">
        <v>1297</v>
      </c>
      <c r="R99" s="104" t="s">
        <v>1339</v>
      </c>
      <c r="S99" s="104" t="s">
        <v>1340</v>
      </c>
      <c r="T99" s="102" t="s">
        <v>1341</v>
      </c>
      <c r="U99" s="104" t="s">
        <v>1342</v>
      </c>
      <c r="V99" s="104" t="s">
        <v>1343</v>
      </c>
      <c r="W99" s="226" t="s">
        <v>1344</v>
      </c>
      <c r="X99" s="239" t="s">
        <v>249</v>
      </c>
      <c r="Y99" s="80"/>
      <c r="AA99" s="215">
        <f>IF(OR(J99="Fail",ISBLANK(J99)),INDEX('Issue Code Table'!C:C,MATCH(N:N,'Issue Code Table'!A:A,0)),IF(M99="Critical",6,IF(M99="Significant",5,IF(M99="Moderate",3,2))))</f>
        <v>6</v>
      </c>
    </row>
    <row r="100" spans="1:27" ht="90.75" customHeight="1" x14ac:dyDescent="0.2">
      <c r="A100" s="211" t="s">
        <v>1345</v>
      </c>
      <c r="B100" s="104" t="s">
        <v>218</v>
      </c>
      <c r="C100" s="104" t="s">
        <v>219</v>
      </c>
      <c r="D100" s="102" t="s">
        <v>220</v>
      </c>
      <c r="E100" s="102" t="s">
        <v>1346</v>
      </c>
      <c r="F100" s="102" t="s">
        <v>1347</v>
      </c>
      <c r="G100" s="103" t="s">
        <v>1348</v>
      </c>
      <c r="H100" s="102" t="s">
        <v>1349</v>
      </c>
      <c r="I100" s="101"/>
      <c r="J100" s="102"/>
      <c r="K100" s="102" t="s">
        <v>1350</v>
      </c>
      <c r="L100" s="228"/>
      <c r="M100" s="240" t="s">
        <v>185</v>
      </c>
      <c r="N100" s="240" t="s">
        <v>1351</v>
      </c>
      <c r="O100" s="240" t="s">
        <v>1352</v>
      </c>
      <c r="P100" s="107"/>
      <c r="Q100" s="104" t="s">
        <v>1297</v>
      </c>
      <c r="R100" s="104" t="s">
        <v>1353</v>
      </c>
      <c r="S100" s="104" t="s">
        <v>1354</v>
      </c>
      <c r="T100" s="102" t="s">
        <v>1355</v>
      </c>
      <c r="U100" s="104" t="s">
        <v>1356</v>
      </c>
      <c r="V100" s="104" t="s">
        <v>1357</v>
      </c>
      <c r="W100" s="226" t="s">
        <v>1358</v>
      </c>
      <c r="X100" s="239" t="s">
        <v>249</v>
      </c>
      <c r="Y100" s="80"/>
      <c r="AA100" s="215">
        <f>IF(OR(J100="Fail",ISBLANK(J100)),INDEX('Issue Code Table'!C:C,MATCH(N:N,'Issue Code Table'!A:A,0)),IF(M100="Critical",6,IF(M100="Significant",5,IF(M100="Moderate",3,2))))</f>
        <v>5</v>
      </c>
    </row>
    <row r="101" spans="1:27" ht="91.5" customHeight="1" x14ac:dyDescent="0.2">
      <c r="A101" s="211" t="s">
        <v>1359</v>
      </c>
      <c r="B101" s="104" t="s">
        <v>1360</v>
      </c>
      <c r="C101" s="104" t="s">
        <v>1361</v>
      </c>
      <c r="D101" s="102" t="s">
        <v>220</v>
      </c>
      <c r="E101" s="102" t="s">
        <v>1362</v>
      </c>
      <c r="F101" s="102" t="s">
        <v>1363</v>
      </c>
      <c r="G101" s="103" t="s">
        <v>223</v>
      </c>
      <c r="H101" s="102" t="s">
        <v>1364</v>
      </c>
      <c r="I101" s="101"/>
      <c r="J101" s="102"/>
      <c r="K101" s="102" t="s">
        <v>1365</v>
      </c>
      <c r="L101" s="228"/>
      <c r="M101" s="240" t="s">
        <v>226</v>
      </c>
      <c r="N101" s="240" t="s">
        <v>772</v>
      </c>
      <c r="O101" s="240" t="s">
        <v>773</v>
      </c>
      <c r="P101" s="107"/>
      <c r="Q101" s="104" t="s">
        <v>1297</v>
      </c>
      <c r="R101" s="104" t="s">
        <v>1366</v>
      </c>
      <c r="S101" s="104" t="s">
        <v>1367</v>
      </c>
      <c r="T101" s="102" t="s">
        <v>1368</v>
      </c>
      <c r="U101" s="104" t="s">
        <v>359</v>
      </c>
      <c r="V101" s="104" t="s">
        <v>1369</v>
      </c>
      <c r="W101" s="226" t="s">
        <v>1370</v>
      </c>
      <c r="X101" s="239"/>
      <c r="Y101" s="80"/>
      <c r="AA101" s="215">
        <f>IF(OR(J101="Fail",ISBLANK(J101)),INDEX('Issue Code Table'!C:C,MATCH(N:N,'Issue Code Table'!A:A,0)),IF(M101="Critical",6,IF(M101="Significant",5,IF(M101="Moderate",3,2))))</f>
        <v>4</v>
      </c>
    </row>
    <row r="102" spans="1:27" ht="108.75" customHeight="1" x14ac:dyDescent="0.2">
      <c r="A102" s="211" t="s">
        <v>1371</v>
      </c>
      <c r="B102" s="104" t="s">
        <v>218</v>
      </c>
      <c r="C102" s="104" t="s">
        <v>219</v>
      </c>
      <c r="D102" s="102" t="s">
        <v>220</v>
      </c>
      <c r="E102" s="102" t="s">
        <v>1372</v>
      </c>
      <c r="F102" s="102" t="s">
        <v>1373</v>
      </c>
      <c r="G102" s="103" t="s">
        <v>1374</v>
      </c>
      <c r="H102" s="102" t="s">
        <v>1375</v>
      </c>
      <c r="I102" s="101"/>
      <c r="J102" s="102"/>
      <c r="K102" s="102" t="s">
        <v>1376</v>
      </c>
      <c r="L102" s="228"/>
      <c r="M102" s="240" t="s">
        <v>185</v>
      </c>
      <c r="N102" s="240" t="s">
        <v>886</v>
      </c>
      <c r="O102" s="240" t="s">
        <v>887</v>
      </c>
      <c r="P102" s="107"/>
      <c r="Q102" s="104" t="s">
        <v>1297</v>
      </c>
      <c r="R102" s="104" t="s">
        <v>1377</v>
      </c>
      <c r="S102" s="104" t="s">
        <v>1378</v>
      </c>
      <c r="T102" s="102" t="s">
        <v>1379</v>
      </c>
      <c r="U102" s="104" t="s">
        <v>1380</v>
      </c>
      <c r="V102" s="104" t="s">
        <v>1381</v>
      </c>
      <c r="W102" s="226" t="s">
        <v>1382</v>
      </c>
      <c r="X102" s="239" t="s">
        <v>249</v>
      </c>
      <c r="Y102" s="80"/>
      <c r="AA102" s="215">
        <f>IF(OR(J102="Fail",ISBLANK(J102)),INDEX('Issue Code Table'!C:C,MATCH(N:N,'Issue Code Table'!A:A,0)),IF(M102="Critical",6,IF(M102="Significant",5,IF(M102="Moderate",3,2))))</f>
        <v>6</v>
      </c>
    </row>
    <row r="103" spans="1:27" ht="106.5" customHeight="1" x14ac:dyDescent="0.2">
      <c r="A103" s="211" t="s">
        <v>1383</v>
      </c>
      <c r="B103" s="104" t="s">
        <v>218</v>
      </c>
      <c r="C103" s="104" t="s">
        <v>219</v>
      </c>
      <c r="D103" s="102" t="s">
        <v>220</v>
      </c>
      <c r="E103" s="102" t="s">
        <v>1384</v>
      </c>
      <c r="F103" s="102" t="s">
        <v>1385</v>
      </c>
      <c r="G103" s="103" t="s">
        <v>1386</v>
      </c>
      <c r="H103" s="102" t="s">
        <v>1387</v>
      </c>
      <c r="I103" s="101"/>
      <c r="J103" s="102"/>
      <c r="K103" s="102" t="s">
        <v>1388</v>
      </c>
      <c r="L103" s="228"/>
      <c r="M103" s="240" t="s">
        <v>185</v>
      </c>
      <c r="N103" s="240" t="s">
        <v>213</v>
      </c>
      <c r="O103" s="240" t="s">
        <v>214</v>
      </c>
      <c r="P103" s="107"/>
      <c r="Q103" s="104" t="s">
        <v>1297</v>
      </c>
      <c r="R103" s="104" t="s">
        <v>1389</v>
      </c>
      <c r="S103" s="104" t="s">
        <v>1390</v>
      </c>
      <c r="T103" s="102" t="s">
        <v>1391</v>
      </c>
      <c r="U103" s="104" t="s">
        <v>1392</v>
      </c>
      <c r="V103" s="104" t="s">
        <v>1393</v>
      </c>
      <c r="W103" s="226" t="s">
        <v>1394</v>
      </c>
      <c r="X103" s="239" t="s">
        <v>249</v>
      </c>
      <c r="Y103" s="80"/>
      <c r="AA103" s="215">
        <f>IF(OR(J103="Fail",ISBLANK(J103)),INDEX('Issue Code Table'!C:C,MATCH(N:N,'Issue Code Table'!A:A,0)),IF(M103="Critical",6,IF(M103="Significant",5,IF(M103="Moderate",3,2))))</f>
        <v>6</v>
      </c>
    </row>
    <row r="104" spans="1:27" ht="105.75" customHeight="1" x14ac:dyDescent="0.2">
      <c r="A104" s="211" t="s">
        <v>1395</v>
      </c>
      <c r="B104" s="104" t="s">
        <v>1160</v>
      </c>
      <c r="C104" s="104" t="s">
        <v>1161</v>
      </c>
      <c r="D104" s="102" t="s">
        <v>220</v>
      </c>
      <c r="E104" s="102" t="s">
        <v>1396</v>
      </c>
      <c r="F104" s="102" t="s">
        <v>1397</v>
      </c>
      <c r="G104" s="103" t="s">
        <v>1398</v>
      </c>
      <c r="H104" s="102" t="s">
        <v>1399</v>
      </c>
      <c r="I104" s="101"/>
      <c r="J104" s="102"/>
      <c r="K104" s="102" t="s">
        <v>1400</v>
      </c>
      <c r="L104" s="228"/>
      <c r="M104" s="240" t="s">
        <v>185</v>
      </c>
      <c r="N104" s="240" t="s">
        <v>213</v>
      </c>
      <c r="O104" s="240" t="s">
        <v>214</v>
      </c>
      <c r="P104" s="107"/>
      <c r="Q104" s="104" t="s">
        <v>1297</v>
      </c>
      <c r="R104" s="104" t="s">
        <v>1401</v>
      </c>
      <c r="S104" s="104" t="s">
        <v>1402</v>
      </c>
      <c r="T104" s="102" t="s">
        <v>1403</v>
      </c>
      <c r="U104" s="104" t="s">
        <v>1404</v>
      </c>
      <c r="V104" s="104" t="s">
        <v>1405</v>
      </c>
      <c r="W104" s="226" t="s">
        <v>1406</v>
      </c>
      <c r="X104" s="239" t="s">
        <v>249</v>
      </c>
      <c r="Y104" s="80"/>
      <c r="AA104" s="215">
        <f>IF(OR(J104="Fail",ISBLANK(J104)),INDEX('Issue Code Table'!C:C,MATCH(N:N,'Issue Code Table'!A:A,0)),IF(M104="Critical",6,IF(M104="Significant",5,IF(M104="Moderate",3,2))))</f>
        <v>6</v>
      </c>
    </row>
    <row r="105" spans="1:27" ht="104.25" customHeight="1" x14ac:dyDescent="0.2">
      <c r="A105" s="211" t="s">
        <v>1407</v>
      </c>
      <c r="B105" s="104" t="s">
        <v>1160</v>
      </c>
      <c r="C105" s="104" t="s">
        <v>1161</v>
      </c>
      <c r="D105" s="102" t="s">
        <v>220</v>
      </c>
      <c r="E105" s="102" t="s">
        <v>1408</v>
      </c>
      <c r="F105" s="102" t="s">
        <v>1409</v>
      </c>
      <c r="G105" s="103" t="s">
        <v>1410</v>
      </c>
      <c r="H105" s="104" t="s">
        <v>1411</v>
      </c>
      <c r="I105" s="101"/>
      <c r="J105" s="102"/>
      <c r="K105" s="102" t="s">
        <v>1412</v>
      </c>
      <c r="L105" s="228"/>
      <c r="M105" s="240" t="s">
        <v>185</v>
      </c>
      <c r="N105" s="240" t="s">
        <v>213</v>
      </c>
      <c r="O105" s="240" t="s">
        <v>214</v>
      </c>
      <c r="P105" s="107"/>
      <c r="Q105" s="104" t="s">
        <v>1297</v>
      </c>
      <c r="R105" s="104" t="s">
        <v>1413</v>
      </c>
      <c r="S105" s="104" t="s">
        <v>1414</v>
      </c>
      <c r="T105" s="102" t="s">
        <v>1415</v>
      </c>
      <c r="U105" s="104" t="s">
        <v>1416</v>
      </c>
      <c r="V105" s="104" t="s">
        <v>1417</v>
      </c>
      <c r="W105" s="106" t="s">
        <v>1418</v>
      </c>
      <c r="X105" s="239" t="s">
        <v>249</v>
      </c>
      <c r="Y105" s="80"/>
      <c r="AA105" s="215">
        <f>IF(OR(J105="Fail",ISBLANK(J105)),INDEX('Issue Code Table'!C:C,MATCH(N:N,'Issue Code Table'!A:A,0)),IF(M105="Critical",6,IF(M105="Significant",5,IF(M105="Moderate",3,2))))</f>
        <v>6</v>
      </c>
    </row>
    <row r="106" spans="1:27" ht="87" customHeight="1" x14ac:dyDescent="0.2">
      <c r="A106" s="211" t="s">
        <v>1419</v>
      </c>
      <c r="B106" s="104" t="s">
        <v>1305</v>
      </c>
      <c r="C106" s="104" t="s">
        <v>1306</v>
      </c>
      <c r="D106" s="102" t="s">
        <v>220</v>
      </c>
      <c r="E106" s="102" t="s">
        <v>1420</v>
      </c>
      <c r="F106" s="102" t="s">
        <v>1421</v>
      </c>
      <c r="G106" s="103" t="s">
        <v>1422</v>
      </c>
      <c r="H106" s="102" t="s">
        <v>1423</v>
      </c>
      <c r="I106" s="101"/>
      <c r="J106" s="102"/>
      <c r="K106" s="102" t="s">
        <v>1424</v>
      </c>
      <c r="L106" s="228"/>
      <c r="M106" s="240" t="s">
        <v>226</v>
      </c>
      <c r="N106" s="240" t="s">
        <v>391</v>
      </c>
      <c r="O106" s="240" t="s">
        <v>392</v>
      </c>
      <c r="P106" s="107"/>
      <c r="Q106" s="104" t="s">
        <v>1425</v>
      </c>
      <c r="R106" s="104" t="s">
        <v>1426</v>
      </c>
      <c r="S106" s="104" t="s">
        <v>1427</v>
      </c>
      <c r="T106" s="102" t="s">
        <v>1428</v>
      </c>
      <c r="U106" s="104" t="s">
        <v>359</v>
      </c>
      <c r="V106" s="104" t="s">
        <v>1429</v>
      </c>
      <c r="W106" s="226" t="s">
        <v>1430</v>
      </c>
      <c r="X106" s="239"/>
      <c r="Y106" s="80"/>
      <c r="AA106" s="215">
        <f>IF(OR(J106="Fail",ISBLANK(J106)),INDEX('Issue Code Table'!C:C,MATCH(N:N,'Issue Code Table'!A:A,0)),IF(M106="Critical",6,IF(M106="Significant",5,IF(M106="Moderate",3,2))))</f>
        <v>4</v>
      </c>
    </row>
    <row r="107" spans="1:27" ht="93" customHeight="1" x14ac:dyDescent="0.2">
      <c r="A107" s="211" t="s">
        <v>1431</v>
      </c>
      <c r="B107" s="104" t="s">
        <v>347</v>
      </c>
      <c r="C107" s="104" t="s">
        <v>348</v>
      </c>
      <c r="D107" s="102" t="s">
        <v>220</v>
      </c>
      <c r="E107" s="102" t="s">
        <v>1432</v>
      </c>
      <c r="F107" s="102" t="s">
        <v>1433</v>
      </c>
      <c r="G107" s="103" t="s">
        <v>1434</v>
      </c>
      <c r="H107" s="102" t="s">
        <v>1435</v>
      </c>
      <c r="I107" s="101"/>
      <c r="J107" s="102"/>
      <c r="K107" s="102" t="s">
        <v>1436</v>
      </c>
      <c r="L107" s="228"/>
      <c r="M107" s="240" t="s">
        <v>185</v>
      </c>
      <c r="N107" s="240" t="s">
        <v>797</v>
      </c>
      <c r="O107" s="240" t="s">
        <v>798</v>
      </c>
      <c r="P107" s="107"/>
      <c r="Q107" s="104" t="s">
        <v>1437</v>
      </c>
      <c r="R107" s="104" t="s">
        <v>1438</v>
      </c>
      <c r="S107" s="104" t="s">
        <v>1439</v>
      </c>
      <c r="T107" s="102" t="s">
        <v>1440</v>
      </c>
      <c r="U107" s="104" t="s">
        <v>359</v>
      </c>
      <c r="V107" s="104" t="s">
        <v>1441</v>
      </c>
      <c r="W107" s="226" t="s">
        <v>1442</v>
      </c>
      <c r="X107" s="239" t="s">
        <v>249</v>
      </c>
      <c r="Y107" s="80"/>
      <c r="AA107" s="215">
        <f>IF(OR(J107="Fail",ISBLANK(J107)),INDEX('Issue Code Table'!C:C,MATCH(N:N,'Issue Code Table'!A:A,0)),IF(M107="Critical",6,IF(M107="Significant",5,IF(M107="Moderate",3,2))))</f>
        <v>5</v>
      </c>
    </row>
    <row r="108" spans="1:27" ht="87" customHeight="1" x14ac:dyDescent="0.2">
      <c r="A108" s="211" t="s">
        <v>1443</v>
      </c>
      <c r="B108" s="104" t="s">
        <v>347</v>
      </c>
      <c r="C108" s="104" t="s">
        <v>348</v>
      </c>
      <c r="D108" s="102" t="s">
        <v>220</v>
      </c>
      <c r="E108" s="102" t="s">
        <v>1444</v>
      </c>
      <c r="F108" s="102" t="s">
        <v>1445</v>
      </c>
      <c r="G108" s="103" t="s">
        <v>1446</v>
      </c>
      <c r="H108" s="102" t="s">
        <v>1447</v>
      </c>
      <c r="I108" s="101"/>
      <c r="J108" s="102"/>
      <c r="K108" s="102" t="s">
        <v>1448</v>
      </c>
      <c r="L108" s="228"/>
      <c r="M108" s="240" t="s">
        <v>185</v>
      </c>
      <c r="N108" s="240" t="s">
        <v>353</v>
      </c>
      <c r="O108" s="240" t="s">
        <v>354</v>
      </c>
      <c r="P108" s="107"/>
      <c r="Q108" s="104" t="s">
        <v>1437</v>
      </c>
      <c r="R108" s="104" t="s">
        <v>1449</v>
      </c>
      <c r="S108" s="104" t="s">
        <v>1450</v>
      </c>
      <c r="T108" s="102" t="s">
        <v>1451</v>
      </c>
      <c r="U108" s="104" t="s">
        <v>359</v>
      </c>
      <c r="V108" s="104" t="s">
        <v>1452</v>
      </c>
      <c r="W108" s="226" t="s">
        <v>1453</v>
      </c>
      <c r="X108" s="239" t="s">
        <v>249</v>
      </c>
      <c r="Y108" s="80"/>
      <c r="AA108" s="215">
        <f>IF(OR(J108="Fail",ISBLANK(J108)),INDEX('Issue Code Table'!C:C,MATCH(N:N,'Issue Code Table'!A:A,0)),IF(M108="Critical",6,IF(M108="Significant",5,IF(M108="Moderate",3,2))))</f>
        <v>5</v>
      </c>
    </row>
    <row r="109" spans="1:27" ht="99" customHeight="1" x14ac:dyDescent="0.2">
      <c r="A109" s="211" t="s">
        <v>1454</v>
      </c>
      <c r="B109" s="104" t="s">
        <v>1305</v>
      </c>
      <c r="C109" s="104" t="s">
        <v>1306</v>
      </c>
      <c r="D109" s="102" t="s">
        <v>220</v>
      </c>
      <c r="E109" s="102" t="s">
        <v>1455</v>
      </c>
      <c r="F109" s="102" t="s">
        <v>1456</v>
      </c>
      <c r="G109" s="103" t="s">
        <v>1457</v>
      </c>
      <c r="H109" s="102" t="s">
        <v>1458</v>
      </c>
      <c r="I109" s="101"/>
      <c r="J109" s="102"/>
      <c r="K109" s="102" t="s">
        <v>1459</v>
      </c>
      <c r="L109" s="228"/>
      <c r="M109" s="240" t="s">
        <v>185</v>
      </c>
      <c r="N109" s="240" t="s">
        <v>353</v>
      </c>
      <c r="O109" s="240" t="s">
        <v>354</v>
      </c>
      <c r="P109" s="107"/>
      <c r="Q109" s="104" t="s">
        <v>1460</v>
      </c>
      <c r="R109" s="104" t="s">
        <v>1461</v>
      </c>
      <c r="S109" s="104" t="s">
        <v>1462</v>
      </c>
      <c r="T109" s="102" t="s">
        <v>1463</v>
      </c>
      <c r="U109" s="104" t="s">
        <v>1464</v>
      </c>
      <c r="V109" s="104" t="s">
        <v>1465</v>
      </c>
      <c r="W109" s="226" t="s">
        <v>1466</v>
      </c>
      <c r="X109" s="239" t="s">
        <v>249</v>
      </c>
      <c r="Y109" s="80"/>
      <c r="AA109" s="215">
        <f>IF(OR(J109="Fail",ISBLANK(J109)),INDEX('Issue Code Table'!C:C,MATCH(N:N,'Issue Code Table'!A:A,0)),IF(M109="Critical",6,IF(M109="Significant",5,IF(M109="Moderate",3,2))))</f>
        <v>5</v>
      </c>
    </row>
    <row r="110" spans="1:27" ht="90" customHeight="1" x14ac:dyDescent="0.2">
      <c r="A110" s="211" t="s">
        <v>1467</v>
      </c>
      <c r="B110" s="104" t="s">
        <v>1305</v>
      </c>
      <c r="C110" s="104" t="s">
        <v>1306</v>
      </c>
      <c r="D110" s="102" t="s">
        <v>220</v>
      </c>
      <c r="E110" s="102" t="s">
        <v>1468</v>
      </c>
      <c r="F110" s="102" t="s">
        <v>1469</v>
      </c>
      <c r="G110" s="103" t="s">
        <v>1470</v>
      </c>
      <c r="H110" s="102" t="s">
        <v>1471</v>
      </c>
      <c r="I110" s="101"/>
      <c r="J110" s="102"/>
      <c r="K110" s="102" t="s">
        <v>1472</v>
      </c>
      <c r="L110" s="228"/>
      <c r="M110" s="240" t="s">
        <v>185</v>
      </c>
      <c r="N110" s="240" t="s">
        <v>797</v>
      </c>
      <c r="O110" s="240" t="s">
        <v>798</v>
      </c>
      <c r="P110" s="107"/>
      <c r="Q110" s="104" t="s">
        <v>1460</v>
      </c>
      <c r="R110" s="104" t="s">
        <v>1473</v>
      </c>
      <c r="S110" s="104" t="s">
        <v>1474</v>
      </c>
      <c r="T110" s="102" t="s">
        <v>1475</v>
      </c>
      <c r="U110" s="104" t="s">
        <v>359</v>
      </c>
      <c r="V110" s="104" t="s">
        <v>1476</v>
      </c>
      <c r="W110" s="226" t="s">
        <v>1477</v>
      </c>
      <c r="X110" s="239" t="s">
        <v>249</v>
      </c>
      <c r="Y110" s="80"/>
      <c r="AA110" s="215">
        <f>IF(OR(J110="Fail",ISBLANK(J110)),INDEX('Issue Code Table'!C:C,MATCH(N:N,'Issue Code Table'!A:A,0)),IF(M110="Critical",6,IF(M110="Significant",5,IF(M110="Moderate",3,2))))</f>
        <v>5</v>
      </c>
    </row>
    <row r="111" spans="1:27" ht="87" customHeight="1" x14ac:dyDescent="0.2">
      <c r="A111" s="211" t="s">
        <v>1478</v>
      </c>
      <c r="B111" s="104" t="s">
        <v>1305</v>
      </c>
      <c r="C111" s="104" t="s">
        <v>1306</v>
      </c>
      <c r="D111" s="102" t="s">
        <v>220</v>
      </c>
      <c r="E111" s="102" t="s">
        <v>1479</v>
      </c>
      <c r="F111" s="102" t="s">
        <v>1480</v>
      </c>
      <c r="G111" s="103" t="s">
        <v>1481</v>
      </c>
      <c r="H111" s="102" t="s">
        <v>1482</v>
      </c>
      <c r="I111" s="101"/>
      <c r="J111" s="102"/>
      <c r="K111" s="102" t="s">
        <v>1483</v>
      </c>
      <c r="L111" s="228"/>
      <c r="M111" s="240" t="s">
        <v>185</v>
      </c>
      <c r="N111" s="240" t="s">
        <v>353</v>
      </c>
      <c r="O111" s="240" t="s">
        <v>354</v>
      </c>
      <c r="P111" s="107"/>
      <c r="Q111" s="104" t="s">
        <v>1460</v>
      </c>
      <c r="R111" s="104" t="s">
        <v>1484</v>
      </c>
      <c r="S111" s="104" t="s">
        <v>1485</v>
      </c>
      <c r="T111" s="102" t="s">
        <v>1486</v>
      </c>
      <c r="U111" s="104" t="s">
        <v>1487</v>
      </c>
      <c r="V111" s="104" t="s">
        <v>1488</v>
      </c>
      <c r="W111" s="226" t="s">
        <v>1489</v>
      </c>
      <c r="X111" s="239" t="s">
        <v>249</v>
      </c>
      <c r="Y111" s="80"/>
      <c r="AA111" s="215">
        <f>IF(OR(J111="Fail",ISBLANK(J111)),INDEX('Issue Code Table'!C:C,MATCH(N:N,'Issue Code Table'!A:A,0)),IF(M111="Critical",6,IF(M111="Significant",5,IF(M111="Moderate",3,2))))</f>
        <v>5</v>
      </c>
    </row>
    <row r="112" spans="1:27" ht="102.75" customHeight="1" x14ac:dyDescent="0.2">
      <c r="A112" s="211" t="s">
        <v>1490</v>
      </c>
      <c r="B112" s="104" t="s">
        <v>1305</v>
      </c>
      <c r="C112" s="104" t="s">
        <v>1306</v>
      </c>
      <c r="D112" s="102" t="s">
        <v>220</v>
      </c>
      <c r="E112" s="102" t="s">
        <v>1491</v>
      </c>
      <c r="F112" s="102" t="s">
        <v>1492</v>
      </c>
      <c r="G112" s="103" t="s">
        <v>1493</v>
      </c>
      <c r="H112" s="102" t="s">
        <v>1494</v>
      </c>
      <c r="I112" s="101"/>
      <c r="J112" s="102"/>
      <c r="K112" s="102" t="s">
        <v>1495</v>
      </c>
      <c r="L112" s="228"/>
      <c r="M112" s="240" t="s">
        <v>185</v>
      </c>
      <c r="N112" s="240" t="s">
        <v>353</v>
      </c>
      <c r="O112" s="240" t="s">
        <v>354</v>
      </c>
      <c r="P112" s="107"/>
      <c r="Q112" s="104" t="s">
        <v>1460</v>
      </c>
      <c r="R112" s="104" t="s">
        <v>1496</v>
      </c>
      <c r="S112" s="104" t="s">
        <v>1497</v>
      </c>
      <c r="T112" s="102" t="s">
        <v>1498</v>
      </c>
      <c r="U112" s="104" t="s">
        <v>1499</v>
      </c>
      <c r="V112" s="104" t="s">
        <v>1500</v>
      </c>
      <c r="W112" s="226" t="s">
        <v>1501</v>
      </c>
      <c r="X112" s="239" t="s">
        <v>249</v>
      </c>
      <c r="Y112" s="80"/>
      <c r="AA112" s="215">
        <f>IF(OR(J112="Fail",ISBLANK(J112)),INDEX('Issue Code Table'!C:C,MATCH(N:N,'Issue Code Table'!A:A,0)),IF(M112="Critical",6,IF(M112="Significant",5,IF(M112="Moderate",3,2))))</f>
        <v>5</v>
      </c>
    </row>
    <row r="113" spans="1:27" ht="87.75" customHeight="1" x14ac:dyDescent="0.2">
      <c r="A113" s="211" t="s">
        <v>1502</v>
      </c>
      <c r="B113" s="104" t="s">
        <v>1305</v>
      </c>
      <c r="C113" s="104" t="s">
        <v>1306</v>
      </c>
      <c r="D113" s="102" t="s">
        <v>220</v>
      </c>
      <c r="E113" s="102" t="s">
        <v>1503</v>
      </c>
      <c r="F113" s="102" t="s">
        <v>1504</v>
      </c>
      <c r="G113" s="103" t="s">
        <v>1505</v>
      </c>
      <c r="H113" s="102" t="s">
        <v>1506</v>
      </c>
      <c r="I113" s="101"/>
      <c r="J113" s="102"/>
      <c r="K113" s="102" t="s">
        <v>1507</v>
      </c>
      <c r="L113" s="228"/>
      <c r="M113" s="240" t="s">
        <v>185</v>
      </c>
      <c r="N113" s="240" t="s">
        <v>1508</v>
      </c>
      <c r="O113" s="240" t="s">
        <v>1509</v>
      </c>
      <c r="P113" s="107"/>
      <c r="Q113" s="104" t="s">
        <v>1460</v>
      </c>
      <c r="R113" s="104" t="s">
        <v>1510</v>
      </c>
      <c r="S113" s="104" t="s">
        <v>1511</v>
      </c>
      <c r="T113" s="102" t="s">
        <v>1512</v>
      </c>
      <c r="U113" s="104" t="s">
        <v>1513</v>
      </c>
      <c r="V113" s="104" t="s">
        <v>1514</v>
      </c>
      <c r="W113" s="226" t="s">
        <v>1515</v>
      </c>
      <c r="X113" s="239" t="s">
        <v>249</v>
      </c>
      <c r="Y113" s="80"/>
      <c r="AA113" s="215">
        <f>IF(OR(J113="Fail",ISBLANK(J113)),INDEX('Issue Code Table'!C:C,MATCH(N:N,'Issue Code Table'!A:A,0)),IF(M113="Critical",6,IF(M113="Significant",5,IF(M113="Moderate",3,2))))</f>
        <v>5</v>
      </c>
    </row>
    <row r="114" spans="1:27" ht="96" customHeight="1" x14ac:dyDescent="0.2">
      <c r="A114" s="211" t="s">
        <v>1516</v>
      </c>
      <c r="B114" s="104" t="s">
        <v>1305</v>
      </c>
      <c r="C114" s="104" t="s">
        <v>1306</v>
      </c>
      <c r="D114" s="102" t="s">
        <v>220</v>
      </c>
      <c r="E114" s="102" t="s">
        <v>1517</v>
      </c>
      <c r="F114" s="102" t="s">
        <v>1518</v>
      </c>
      <c r="G114" s="103" t="s">
        <v>1519</v>
      </c>
      <c r="H114" s="102" t="s">
        <v>1520</v>
      </c>
      <c r="I114" s="101"/>
      <c r="J114" s="102"/>
      <c r="K114" s="102" t="s">
        <v>1521</v>
      </c>
      <c r="L114" s="228"/>
      <c r="M114" s="240" t="s">
        <v>185</v>
      </c>
      <c r="N114" s="240" t="s">
        <v>797</v>
      </c>
      <c r="O114" s="240" t="s">
        <v>798</v>
      </c>
      <c r="P114" s="107"/>
      <c r="Q114" s="104" t="s">
        <v>1460</v>
      </c>
      <c r="R114" s="104" t="s">
        <v>1522</v>
      </c>
      <c r="S114" s="104" t="s">
        <v>1523</v>
      </c>
      <c r="T114" s="102" t="s">
        <v>1524</v>
      </c>
      <c r="U114" s="104" t="s">
        <v>359</v>
      </c>
      <c r="V114" s="104" t="s">
        <v>1525</v>
      </c>
      <c r="W114" s="226" t="s">
        <v>1526</v>
      </c>
      <c r="X114" s="239" t="s">
        <v>249</v>
      </c>
      <c r="Y114" s="80"/>
      <c r="AA114" s="215">
        <f>IF(OR(J114="Fail",ISBLANK(J114)),INDEX('Issue Code Table'!C:C,MATCH(N:N,'Issue Code Table'!A:A,0)),IF(M114="Critical",6,IF(M114="Significant",5,IF(M114="Moderate",3,2))))</f>
        <v>5</v>
      </c>
    </row>
    <row r="115" spans="1:27" ht="69.75" customHeight="1" x14ac:dyDescent="0.2">
      <c r="A115" s="211" t="s">
        <v>1527</v>
      </c>
      <c r="B115" s="104" t="s">
        <v>1305</v>
      </c>
      <c r="C115" s="104" t="s">
        <v>1306</v>
      </c>
      <c r="D115" s="102" t="s">
        <v>220</v>
      </c>
      <c r="E115" s="102" t="s">
        <v>1528</v>
      </c>
      <c r="F115" s="102" t="s">
        <v>1529</v>
      </c>
      <c r="G115" s="103" t="s">
        <v>1530</v>
      </c>
      <c r="H115" s="102" t="s">
        <v>1531</v>
      </c>
      <c r="I115" s="101"/>
      <c r="J115" s="102"/>
      <c r="K115" s="102" t="s">
        <v>1532</v>
      </c>
      <c r="L115" s="228"/>
      <c r="M115" s="240" t="s">
        <v>185</v>
      </c>
      <c r="N115" s="240" t="s">
        <v>353</v>
      </c>
      <c r="O115" s="240" t="s">
        <v>354</v>
      </c>
      <c r="P115" s="107"/>
      <c r="Q115" s="104" t="s">
        <v>1460</v>
      </c>
      <c r="R115" s="104" t="s">
        <v>1533</v>
      </c>
      <c r="S115" s="104" t="s">
        <v>1534</v>
      </c>
      <c r="T115" s="102" t="s">
        <v>1535</v>
      </c>
      <c r="U115" s="104" t="s">
        <v>1536</v>
      </c>
      <c r="V115" s="104" t="s">
        <v>1537</v>
      </c>
      <c r="W115" s="226" t="s">
        <v>1538</v>
      </c>
      <c r="X115" s="239" t="s">
        <v>249</v>
      </c>
      <c r="Y115" s="80"/>
      <c r="AA115" s="215">
        <f>IF(OR(J115="Fail",ISBLANK(J115)),INDEX('Issue Code Table'!C:C,MATCH(N:N,'Issue Code Table'!A:A,0)),IF(M115="Critical",6,IF(M115="Significant",5,IF(M115="Moderate",3,2))))</f>
        <v>5</v>
      </c>
    </row>
    <row r="116" spans="1:27" ht="81" customHeight="1" x14ac:dyDescent="0.2">
      <c r="A116" s="211" t="s">
        <v>1539</v>
      </c>
      <c r="B116" s="104" t="s">
        <v>1305</v>
      </c>
      <c r="C116" s="104" t="s">
        <v>1306</v>
      </c>
      <c r="D116" s="102" t="s">
        <v>220</v>
      </c>
      <c r="E116" s="102" t="s">
        <v>1540</v>
      </c>
      <c r="F116" s="102" t="s">
        <v>1541</v>
      </c>
      <c r="G116" s="103" t="s">
        <v>1542</v>
      </c>
      <c r="H116" s="102" t="s">
        <v>1543</v>
      </c>
      <c r="I116" s="101"/>
      <c r="J116" s="102"/>
      <c r="K116" s="102" t="s">
        <v>1544</v>
      </c>
      <c r="L116" s="228"/>
      <c r="M116" s="240" t="s">
        <v>185</v>
      </c>
      <c r="N116" s="240" t="s">
        <v>797</v>
      </c>
      <c r="O116" s="240" t="s">
        <v>798</v>
      </c>
      <c r="P116" s="107"/>
      <c r="Q116" s="104" t="s">
        <v>1460</v>
      </c>
      <c r="R116" s="104" t="s">
        <v>1545</v>
      </c>
      <c r="S116" s="104" t="s">
        <v>1546</v>
      </c>
      <c r="T116" s="102" t="s">
        <v>1547</v>
      </c>
      <c r="U116" s="104" t="s">
        <v>359</v>
      </c>
      <c r="V116" s="104" t="s">
        <v>1548</v>
      </c>
      <c r="W116" s="226" t="s">
        <v>1549</v>
      </c>
      <c r="X116" s="239" t="s">
        <v>249</v>
      </c>
      <c r="Y116" s="80"/>
      <c r="AA116" s="215">
        <f>IF(OR(J116="Fail",ISBLANK(J116)),INDEX('Issue Code Table'!C:C,MATCH(N:N,'Issue Code Table'!A:A,0)),IF(M116="Critical",6,IF(M116="Significant",5,IF(M116="Moderate",3,2))))</f>
        <v>5</v>
      </c>
    </row>
    <row r="117" spans="1:27" ht="91.5" customHeight="1" x14ac:dyDescent="0.2">
      <c r="A117" s="211" t="s">
        <v>1550</v>
      </c>
      <c r="B117" s="104" t="s">
        <v>347</v>
      </c>
      <c r="C117" s="104" t="s">
        <v>348</v>
      </c>
      <c r="D117" s="102" t="s">
        <v>220</v>
      </c>
      <c r="E117" s="102" t="s">
        <v>1551</v>
      </c>
      <c r="F117" s="102" t="s">
        <v>1552</v>
      </c>
      <c r="G117" s="103" t="s">
        <v>1553</v>
      </c>
      <c r="H117" s="102" t="s">
        <v>1554</v>
      </c>
      <c r="I117" s="101"/>
      <c r="J117" s="102"/>
      <c r="K117" s="102" t="s">
        <v>1555</v>
      </c>
      <c r="L117" s="228"/>
      <c r="M117" s="240" t="s">
        <v>226</v>
      </c>
      <c r="N117" s="240" t="s">
        <v>1556</v>
      </c>
      <c r="O117" s="240" t="s">
        <v>1557</v>
      </c>
      <c r="P117" s="107"/>
      <c r="Q117" s="104" t="s">
        <v>1460</v>
      </c>
      <c r="R117" s="104" t="s">
        <v>1558</v>
      </c>
      <c r="S117" s="104" t="s">
        <v>1559</v>
      </c>
      <c r="T117" s="102" t="s">
        <v>1560</v>
      </c>
      <c r="U117" s="104" t="s">
        <v>359</v>
      </c>
      <c r="V117" s="104" t="s">
        <v>1561</v>
      </c>
      <c r="W117" s="226" t="s">
        <v>1562</v>
      </c>
      <c r="X117" s="239"/>
      <c r="Y117" s="80"/>
      <c r="AA117" s="215">
        <f>IF(OR(J117="Fail",ISBLANK(J117)),INDEX('Issue Code Table'!C:C,MATCH(N:N,'Issue Code Table'!A:A,0)),IF(M117="Critical",6,IF(M117="Significant",5,IF(M117="Moderate",3,2))))</f>
        <v>4</v>
      </c>
    </row>
    <row r="118" spans="1:27" ht="90" customHeight="1" x14ac:dyDescent="0.2">
      <c r="A118" s="211" t="s">
        <v>1563</v>
      </c>
      <c r="B118" s="104" t="s">
        <v>1564</v>
      </c>
      <c r="C118" s="104" t="s">
        <v>1565</v>
      </c>
      <c r="D118" s="102" t="s">
        <v>220</v>
      </c>
      <c r="E118" s="102" t="s">
        <v>1566</v>
      </c>
      <c r="F118" s="102" t="s">
        <v>1567</v>
      </c>
      <c r="G118" s="103" t="s">
        <v>1568</v>
      </c>
      <c r="H118" s="102" t="s">
        <v>1569</v>
      </c>
      <c r="I118" s="101"/>
      <c r="J118" s="102"/>
      <c r="K118" s="102" t="s">
        <v>1570</v>
      </c>
      <c r="L118" s="228"/>
      <c r="M118" s="240" t="s">
        <v>226</v>
      </c>
      <c r="N118" s="240" t="s">
        <v>1571</v>
      </c>
      <c r="O118" s="240" t="s">
        <v>1572</v>
      </c>
      <c r="P118" s="107"/>
      <c r="Q118" s="104" t="s">
        <v>1573</v>
      </c>
      <c r="R118" s="104" t="s">
        <v>1574</v>
      </c>
      <c r="S118" s="104" t="s">
        <v>1575</v>
      </c>
      <c r="T118" s="102" t="s">
        <v>1576</v>
      </c>
      <c r="U118" s="104" t="s">
        <v>359</v>
      </c>
      <c r="V118" s="104" t="s">
        <v>1577</v>
      </c>
      <c r="W118" s="226" t="s">
        <v>1578</v>
      </c>
      <c r="X118" s="239"/>
      <c r="Y118" s="80"/>
      <c r="AA118" s="215">
        <f>IF(OR(J118="Fail",ISBLANK(J118)),INDEX('Issue Code Table'!C:C,MATCH(N:N,'Issue Code Table'!A:A,0)),IF(M118="Critical",6,IF(M118="Significant",5,IF(M118="Moderate",3,2))))</f>
        <v>3</v>
      </c>
    </row>
    <row r="119" spans="1:27" ht="105" customHeight="1" x14ac:dyDescent="0.2">
      <c r="A119" s="211" t="s">
        <v>1579</v>
      </c>
      <c r="B119" s="104" t="s">
        <v>1564</v>
      </c>
      <c r="C119" s="104" t="s">
        <v>1565</v>
      </c>
      <c r="D119" s="102" t="s">
        <v>220</v>
      </c>
      <c r="E119" s="102" t="s">
        <v>1580</v>
      </c>
      <c r="F119" s="102" t="s">
        <v>1581</v>
      </c>
      <c r="G119" s="103" t="s">
        <v>1582</v>
      </c>
      <c r="H119" s="102" t="s">
        <v>1583</v>
      </c>
      <c r="I119" s="101"/>
      <c r="J119" s="102"/>
      <c r="K119" s="102" t="s">
        <v>1584</v>
      </c>
      <c r="L119" s="228"/>
      <c r="M119" s="240" t="s">
        <v>226</v>
      </c>
      <c r="N119" s="240" t="s">
        <v>1571</v>
      </c>
      <c r="O119" s="240" t="s">
        <v>1572</v>
      </c>
      <c r="P119" s="107"/>
      <c r="Q119" s="104" t="s">
        <v>1573</v>
      </c>
      <c r="R119" s="104" t="s">
        <v>1585</v>
      </c>
      <c r="S119" s="104" t="s">
        <v>1586</v>
      </c>
      <c r="T119" s="102" t="s">
        <v>1587</v>
      </c>
      <c r="U119" s="104" t="s">
        <v>359</v>
      </c>
      <c r="V119" s="104" t="s">
        <v>1588</v>
      </c>
      <c r="W119" s="226" t="s">
        <v>1589</v>
      </c>
      <c r="X119" s="239"/>
      <c r="Y119" s="80"/>
      <c r="AA119" s="215">
        <f>IF(OR(J119="Fail",ISBLANK(J119)),INDEX('Issue Code Table'!C:C,MATCH(N:N,'Issue Code Table'!A:A,0)),IF(M119="Critical",6,IF(M119="Significant",5,IF(M119="Moderate",3,2))))</f>
        <v>3</v>
      </c>
    </row>
    <row r="120" spans="1:27" ht="91.5" customHeight="1" x14ac:dyDescent="0.2">
      <c r="A120" s="211" t="s">
        <v>1590</v>
      </c>
      <c r="B120" s="104" t="s">
        <v>1564</v>
      </c>
      <c r="C120" s="104" t="s">
        <v>1565</v>
      </c>
      <c r="D120" s="102" t="s">
        <v>220</v>
      </c>
      <c r="E120" s="102" t="s">
        <v>1591</v>
      </c>
      <c r="F120" s="102" t="s">
        <v>1592</v>
      </c>
      <c r="G120" s="103" t="s">
        <v>1593</v>
      </c>
      <c r="H120" s="102" t="s">
        <v>1594</v>
      </c>
      <c r="I120" s="101"/>
      <c r="J120" s="102"/>
      <c r="K120" s="102" t="s">
        <v>1595</v>
      </c>
      <c r="L120" s="228"/>
      <c r="M120" s="240" t="s">
        <v>226</v>
      </c>
      <c r="N120" s="240" t="s">
        <v>1571</v>
      </c>
      <c r="O120" s="240" t="s">
        <v>1572</v>
      </c>
      <c r="P120" s="107"/>
      <c r="Q120" s="104" t="s">
        <v>1573</v>
      </c>
      <c r="R120" s="104" t="s">
        <v>1596</v>
      </c>
      <c r="S120" s="104" t="s">
        <v>1597</v>
      </c>
      <c r="T120" s="102" t="s">
        <v>1598</v>
      </c>
      <c r="U120" s="104" t="s">
        <v>359</v>
      </c>
      <c r="V120" s="104" t="s">
        <v>1599</v>
      </c>
      <c r="W120" s="226" t="s">
        <v>1600</v>
      </c>
      <c r="X120" s="239"/>
      <c r="Y120" s="80"/>
      <c r="AA120" s="215">
        <f>IF(OR(J120="Fail",ISBLANK(J120)),INDEX('Issue Code Table'!C:C,MATCH(N:N,'Issue Code Table'!A:A,0)),IF(M120="Critical",6,IF(M120="Significant",5,IF(M120="Moderate",3,2))))</f>
        <v>3</v>
      </c>
    </row>
    <row r="121" spans="1:27" ht="97.5" customHeight="1" x14ac:dyDescent="0.2">
      <c r="A121" s="211" t="s">
        <v>1601</v>
      </c>
      <c r="B121" s="104" t="s">
        <v>1602</v>
      </c>
      <c r="C121" s="104" t="s">
        <v>1603</v>
      </c>
      <c r="D121" s="102" t="s">
        <v>220</v>
      </c>
      <c r="E121" s="102" t="s">
        <v>1604</v>
      </c>
      <c r="F121" s="102" t="s">
        <v>1605</v>
      </c>
      <c r="G121" s="103" t="s">
        <v>1606</v>
      </c>
      <c r="H121" s="102" t="s">
        <v>1607</v>
      </c>
      <c r="I121" s="101"/>
      <c r="J121" s="102"/>
      <c r="K121" s="102" t="s">
        <v>1608</v>
      </c>
      <c r="L121" s="228"/>
      <c r="M121" s="240" t="s">
        <v>226</v>
      </c>
      <c r="N121" s="240" t="s">
        <v>1571</v>
      </c>
      <c r="O121" s="240" t="s">
        <v>1572</v>
      </c>
      <c r="P121" s="107"/>
      <c r="Q121" s="104" t="s">
        <v>1573</v>
      </c>
      <c r="R121" s="104" t="s">
        <v>1609</v>
      </c>
      <c r="S121" s="104" t="s">
        <v>1610</v>
      </c>
      <c r="T121" s="102" t="s">
        <v>1611</v>
      </c>
      <c r="U121" s="104" t="s">
        <v>1612</v>
      </c>
      <c r="V121" s="104" t="s">
        <v>1613</v>
      </c>
      <c r="W121" s="226" t="s">
        <v>1614</v>
      </c>
      <c r="X121" s="239"/>
      <c r="Y121" s="80"/>
      <c r="AA121" s="215">
        <f>IF(OR(J121="Fail",ISBLANK(J121)),INDEX('Issue Code Table'!C:C,MATCH(N:N,'Issue Code Table'!A:A,0)),IF(M121="Critical",6,IF(M121="Significant",5,IF(M121="Moderate",3,2))))</f>
        <v>3</v>
      </c>
    </row>
    <row r="122" spans="1:27" ht="109.5" customHeight="1" x14ac:dyDescent="0.2">
      <c r="A122" s="211" t="s">
        <v>1615</v>
      </c>
      <c r="B122" s="104" t="s">
        <v>1616</v>
      </c>
      <c r="C122" s="104" t="s">
        <v>1617</v>
      </c>
      <c r="D122" s="102" t="s">
        <v>220</v>
      </c>
      <c r="E122" s="102" t="s">
        <v>1618</v>
      </c>
      <c r="F122" s="102" t="s">
        <v>1619</v>
      </c>
      <c r="G122" s="103" t="s">
        <v>1620</v>
      </c>
      <c r="H122" s="102" t="s">
        <v>1621</v>
      </c>
      <c r="I122" s="101"/>
      <c r="J122" s="102"/>
      <c r="K122" s="102" t="s">
        <v>1622</v>
      </c>
      <c r="L122" s="228"/>
      <c r="M122" s="240" t="s">
        <v>226</v>
      </c>
      <c r="N122" s="240" t="s">
        <v>1571</v>
      </c>
      <c r="O122" s="240" t="s">
        <v>1572</v>
      </c>
      <c r="P122" s="107"/>
      <c r="Q122" s="104" t="s">
        <v>1573</v>
      </c>
      <c r="R122" s="104" t="s">
        <v>1623</v>
      </c>
      <c r="S122" s="104" t="s">
        <v>1624</v>
      </c>
      <c r="T122" s="102" t="s">
        <v>1625</v>
      </c>
      <c r="U122" s="104" t="s">
        <v>1626</v>
      </c>
      <c r="V122" s="104" t="s">
        <v>1627</v>
      </c>
      <c r="W122" s="226" t="s">
        <v>1628</v>
      </c>
      <c r="X122" s="239"/>
      <c r="Y122" s="80"/>
      <c r="AA122" s="215">
        <f>IF(OR(J122="Fail",ISBLANK(J122)),INDEX('Issue Code Table'!C:C,MATCH(N:N,'Issue Code Table'!A:A,0)),IF(M122="Critical",6,IF(M122="Significant",5,IF(M122="Moderate",3,2))))</f>
        <v>3</v>
      </c>
    </row>
    <row r="123" spans="1:27" ht="79.5" customHeight="1" x14ac:dyDescent="0.2">
      <c r="A123" s="211" t="s">
        <v>1629</v>
      </c>
      <c r="B123" s="104" t="s">
        <v>1616</v>
      </c>
      <c r="C123" s="104" t="s">
        <v>1617</v>
      </c>
      <c r="D123" s="102" t="s">
        <v>220</v>
      </c>
      <c r="E123" s="102" t="s">
        <v>1630</v>
      </c>
      <c r="F123" s="102" t="s">
        <v>1631</v>
      </c>
      <c r="G123" s="103" t="s">
        <v>1632</v>
      </c>
      <c r="H123" s="102" t="s">
        <v>1633</v>
      </c>
      <c r="I123" s="101"/>
      <c r="J123" s="102"/>
      <c r="K123" s="102" t="s">
        <v>1634</v>
      </c>
      <c r="L123" s="228"/>
      <c r="M123" s="240" t="s">
        <v>226</v>
      </c>
      <c r="N123" s="240" t="s">
        <v>1571</v>
      </c>
      <c r="O123" s="240" t="s">
        <v>1572</v>
      </c>
      <c r="P123" s="107"/>
      <c r="Q123" s="104" t="s">
        <v>1573</v>
      </c>
      <c r="R123" s="104" t="s">
        <v>1635</v>
      </c>
      <c r="S123" s="104" t="s">
        <v>1624</v>
      </c>
      <c r="T123" s="102" t="s">
        <v>1636</v>
      </c>
      <c r="U123" s="104" t="s">
        <v>1637</v>
      </c>
      <c r="V123" s="104" t="s">
        <v>1638</v>
      </c>
      <c r="W123" s="226" t="s">
        <v>1639</v>
      </c>
      <c r="X123" s="239"/>
      <c r="Y123" s="80"/>
      <c r="AA123" s="215">
        <f>IF(OR(J123="Fail",ISBLANK(J123)),INDEX('Issue Code Table'!C:C,MATCH(N:N,'Issue Code Table'!A:A,0)),IF(M123="Critical",6,IF(M123="Significant",5,IF(M123="Moderate",3,2))))</f>
        <v>3</v>
      </c>
    </row>
    <row r="124" spans="1:27" ht="89.25" customHeight="1" x14ac:dyDescent="0.2">
      <c r="A124" s="211" t="s">
        <v>1640</v>
      </c>
      <c r="B124" s="104" t="s">
        <v>1641</v>
      </c>
      <c r="C124" s="104" t="s">
        <v>1642</v>
      </c>
      <c r="D124" s="102" t="s">
        <v>220</v>
      </c>
      <c r="E124" s="102" t="s">
        <v>1643</v>
      </c>
      <c r="F124" s="102" t="s">
        <v>1644</v>
      </c>
      <c r="G124" s="103" t="s">
        <v>1645</v>
      </c>
      <c r="H124" s="102" t="s">
        <v>1646</v>
      </c>
      <c r="I124" s="101"/>
      <c r="J124" s="102"/>
      <c r="K124" s="104" t="s">
        <v>1647</v>
      </c>
      <c r="L124" s="228"/>
      <c r="M124" s="240" t="s">
        <v>226</v>
      </c>
      <c r="N124" s="240" t="s">
        <v>1571</v>
      </c>
      <c r="O124" s="240" t="s">
        <v>1572</v>
      </c>
      <c r="P124" s="107"/>
      <c r="Q124" s="104" t="s">
        <v>1573</v>
      </c>
      <c r="R124" s="104" t="s">
        <v>1648</v>
      </c>
      <c r="S124" s="104" t="s">
        <v>1624</v>
      </c>
      <c r="T124" s="102" t="s">
        <v>1649</v>
      </c>
      <c r="U124" s="104" t="s">
        <v>1650</v>
      </c>
      <c r="V124" s="104" t="s">
        <v>1651</v>
      </c>
      <c r="W124" s="226" t="s">
        <v>1652</v>
      </c>
      <c r="X124" s="239"/>
      <c r="Y124" s="80"/>
      <c r="AA124" s="215">
        <f>IF(OR(J124="Fail",ISBLANK(J124)),INDEX('Issue Code Table'!C:C,MATCH(N:N,'Issue Code Table'!A:A,0)),IF(M124="Critical",6,IF(M124="Significant",5,IF(M124="Moderate",3,2))))</f>
        <v>3</v>
      </c>
    </row>
    <row r="125" spans="1:27" ht="99.75" customHeight="1" x14ac:dyDescent="0.2">
      <c r="A125" s="211" t="s">
        <v>1653</v>
      </c>
      <c r="B125" s="104" t="s">
        <v>1641</v>
      </c>
      <c r="C125" s="104" t="s">
        <v>1642</v>
      </c>
      <c r="D125" s="102" t="s">
        <v>220</v>
      </c>
      <c r="E125" s="102" t="s">
        <v>1654</v>
      </c>
      <c r="F125" s="102" t="s">
        <v>1655</v>
      </c>
      <c r="G125" s="103" t="s">
        <v>1656</v>
      </c>
      <c r="H125" s="102" t="s">
        <v>1657</v>
      </c>
      <c r="I125" s="101"/>
      <c r="J125" s="102"/>
      <c r="K125" s="102" t="s">
        <v>1658</v>
      </c>
      <c r="L125" s="228"/>
      <c r="M125" s="240" t="s">
        <v>226</v>
      </c>
      <c r="N125" s="240" t="s">
        <v>1571</v>
      </c>
      <c r="O125" s="240" t="s">
        <v>1572</v>
      </c>
      <c r="P125" s="107"/>
      <c r="Q125" s="104" t="s">
        <v>1573</v>
      </c>
      <c r="R125" s="104" t="s">
        <v>1659</v>
      </c>
      <c r="S125" s="104" t="s">
        <v>1624</v>
      </c>
      <c r="T125" s="102" t="s">
        <v>1660</v>
      </c>
      <c r="U125" s="104" t="s">
        <v>1661</v>
      </c>
      <c r="V125" s="104" t="s">
        <v>1662</v>
      </c>
      <c r="W125" s="226" t="s">
        <v>1663</v>
      </c>
      <c r="X125" s="239"/>
      <c r="Y125" s="80"/>
      <c r="AA125" s="215">
        <f>IF(OR(J125="Fail",ISBLANK(J125)),INDEX('Issue Code Table'!C:C,MATCH(N:N,'Issue Code Table'!A:A,0)),IF(M125="Critical",6,IF(M125="Significant",5,IF(M125="Moderate",3,2))))</f>
        <v>3</v>
      </c>
    </row>
    <row r="126" spans="1:27" ht="80.25" customHeight="1" x14ac:dyDescent="0.2">
      <c r="A126" s="211" t="s">
        <v>1664</v>
      </c>
      <c r="B126" s="104" t="s">
        <v>1564</v>
      </c>
      <c r="C126" s="104" t="s">
        <v>1565</v>
      </c>
      <c r="D126" s="102" t="s">
        <v>220</v>
      </c>
      <c r="E126" s="102" t="s">
        <v>1665</v>
      </c>
      <c r="F126" s="102" t="s">
        <v>1567</v>
      </c>
      <c r="G126" s="103" t="s">
        <v>1666</v>
      </c>
      <c r="H126" s="102" t="s">
        <v>1667</v>
      </c>
      <c r="I126" s="101"/>
      <c r="J126" s="102"/>
      <c r="K126" s="102" t="s">
        <v>1668</v>
      </c>
      <c r="L126" s="228"/>
      <c r="M126" s="240" t="s">
        <v>226</v>
      </c>
      <c r="N126" s="240" t="s">
        <v>1571</v>
      </c>
      <c r="O126" s="240" t="s">
        <v>1572</v>
      </c>
      <c r="P126" s="107"/>
      <c r="Q126" s="104" t="s">
        <v>1669</v>
      </c>
      <c r="R126" s="104" t="s">
        <v>1670</v>
      </c>
      <c r="S126" s="104" t="s">
        <v>1575</v>
      </c>
      <c r="T126" s="102" t="s">
        <v>1671</v>
      </c>
      <c r="U126" s="104" t="s">
        <v>359</v>
      </c>
      <c r="V126" s="104" t="s">
        <v>1672</v>
      </c>
      <c r="W126" s="226" t="s">
        <v>1673</v>
      </c>
      <c r="X126" s="239"/>
      <c r="Y126" s="80"/>
      <c r="AA126" s="215">
        <f>IF(OR(J126="Fail",ISBLANK(J126)),INDEX('Issue Code Table'!C:C,MATCH(N:N,'Issue Code Table'!A:A,0)),IF(M126="Critical",6,IF(M126="Significant",5,IF(M126="Moderate",3,2))))</f>
        <v>3</v>
      </c>
    </row>
    <row r="127" spans="1:27" ht="96" customHeight="1" x14ac:dyDescent="0.2">
      <c r="A127" s="211" t="s">
        <v>1674</v>
      </c>
      <c r="B127" s="104" t="s">
        <v>1564</v>
      </c>
      <c r="C127" s="104" t="s">
        <v>1565</v>
      </c>
      <c r="D127" s="102" t="s">
        <v>220</v>
      </c>
      <c r="E127" s="102" t="s">
        <v>1675</v>
      </c>
      <c r="F127" s="102" t="s">
        <v>1581</v>
      </c>
      <c r="G127" s="103" t="s">
        <v>1676</v>
      </c>
      <c r="H127" s="102" t="s">
        <v>1677</v>
      </c>
      <c r="I127" s="101"/>
      <c r="J127" s="102"/>
      <c r="K127" s="104" t="s">
        <v>1678</v>
      </c>
      <c r="L127" s="228"/>
      <c r="M127" s="240" t="s">
        <v>226</v>
      </c>
      <c r="N127" s="240" t="s">
        <v>1571</v>
      </c>
      <c r="O127" s="240" t="s">
        <v>1572</v>
      </c>
      <c r="P127" s="107"/>
      <c r="Q127" s="104" t="s">
        <v>1669</v>
      </c>
      <c r="R127" s="104" t="s">
        <v>1679</v>
      </c>
      <c r="S127" s="104" t="s">
        <v>1586</v>
      </c>
      <c r="T127" s="102" t="s">
        <v>1680</v>
      </c>
      <c r="U127" s="104" t="s">
        <v>359</v>
      </c>
      <c r="V127" s="104" t="s">
        <v>1681</v>
      </c>
      <c r="W127" s="226" t="s">
        <v>1682</v>
      </c>
      <c r="X127" s="239"/>
      <c r="Y127" s="80"/>
      <c r="AA127" s="215">
        <f>IF(OR(J127="Fail",ISBLANK(J127)),INDEX('Issue Code Table'!C:C,MATCH(N:N,'Issue Code Table'!A:A,0)),IF(M127="Critical",6,IF(M127="Significant",5,IF(M127="Moderate",3,2))))</f>
        <v>3</v>
      </c>
    </row>
    <row r="128" spans="1:27" ht="81.75" customHeight="1" x14ac:dyDescent="0.2">
      <c r="A128" s="211" t="s">
        <v>1683</v>
      </c>
      <c r="B128" s="104" t="s">
        <v>1564</v>
      </c>
      <c r="C128" s="104" t="s">
        <v>1565</v>
      </c>
      <c r="D128" s="102" t="s">
        <v>220</v>
      </c>
      <c r="E128" s="102" t="s">
        <v>1684</v>
      </c>
      <c r="F128" s="102" t="s">
        <v>1685</v>
      </c>
      <c r="G128" s="103" t="s">
        <v>1686</v>
      </c>
      <c r="H128" s="102" t="s">
        <v>1687</v>
      </c>
      <c r="I128" s="101"/>
      <c r="J128" s="102"/>
      <c r="K128" s="102" t="s">
        <v>1688</v>
      </c>
      <c r="L128" s="228"/>
      <c r="M128" s="240" t="s">
        <v>226</v>
      </c>
      <c r="N128" s="240" t="s">
        <v>1571</v>
      </c>
      <c r="O128" s="240" t="s">
        <v>1572</v>
      </c>
      <c r="P128" s="107"/>
      <c r="Q128" s="104" t="s">
        <v>1669</v>
      </c>
      <c r="R128" s="104" t="s">
        <v>1689</v>
      </c>
      <c r="S128" s="104" t="s">
        <v>1597</v>
      </c>
      <c r="T128" s="102" t="s">
        <v>1690</v>
      </c>
      <c r="U128" s="104" t="s">
        <v>359</v>
      </c>
      <c r="V128" s="104" t="s">
        <v>1691</v>
      </c>
      <c r="W128" s="226" t="s">
        <v>1692</v>
      </c>
      <c r="X128" s="239"/>
      <c r="Y128" s="80"/>
      <c r="AA128" s="215">
        <f>IF(OR(J128="Fail",ISBLANK(J128)),INDEX('Issue Code Table'!C:C,MATCH(N:N,'Issue Code Table'!A:A,0)),IF(M128="Critical",6,IF(M128="Significant",5,IF(M128="Moderate",3,2))))</f>
        <v>3</v>
      </c>
    </row>
    <row r="129" spans="1:27" ht="101.25" customHeight="1" x14ac:dyDescent="0.2">
      <c r="A129" s="211" t="s">
        <v>1693</v>
      </c>
      <c r="B129" s="104" t="s">
        <v>1602</v>
      </c>
      <c r="C129" s="104" t="s">
        <v>1603</v>
      </c>
      <c r="D129" s="102" t="s">
        <v>220</v>
      </c>
      <c r="E129" s="102" t="s">
        <v>1694</v>
      </c>
      <c r="F129" s="102" t="s">
        <v>1695</v>
      </c>
      <c r="G129" s="103" t="s">
        <v>1696</v>
      </c>
      <c r="H129" s="102" t="s">
        <v>1697</v>
      </c>
      <c r="I129" s="101"/>
      <c r="J129" s="102"/>
      <c r="K129" s="102" t="s">
        <v>1698</v>
      </c>
      <c r="L129" s="228"/>
      <c r="M129" s="240" t="s">
        <v>226</v>
      </c>
      <c r="N129" s="240" t="s">
        <v>1571</v>
      </c>
      <c r="O129" s="240" t="s">
        <v>1572</v>
      </c>
      <c r="P129" s="107"/>
      <c r="Q129" s="104" t="s">
        <v>1669</v>
      </c>
      <c r="R129" s="104" t="s">
        <v>1699</v>
      </c>
      <c r="S129" s="104" t="s">
        <v>1610</v>
      </c>
      <c r="T129" s="102" t="s">
        <v>1700</v>
      </c>
      <c r="U129" s="104" t="s">
        <v>1612</v>
      </c>
      <c r="V129" s="104" t="s">
        <v>1701</v>
      </c>
      <c r="W129" s="226" t="s">
        <v>1702</v>
      </c>
      <c r="X129" s="239"/>
      <c r="Y129" s="80"/>
      <c r="AA129" s="215">
        <f>IF(OR(J129="Fail",ISBLANK(J129)),INDEX('Issue Code Table'!C:C,MATCH(N:N,'Issue Code Table'!A:A,0)),IF(M129="Critical",6,IF(M129="Significant",5,IF(M129="Moderate",3,2))))</f>
        <v>3</v>
      </c>
    </row>
    <row r="130" spans="1:27" ht="91.5" customHeight="1" x14ac:dyDescent="0.2">
      <c r="A130" s="211" t="s">
        <v>1703</v>
      </c>
      <c r="B130" s="104" t="s">
        <v>1616</v>
      </c>
      <c r="C130" s="104" t="s">
        <v>1617</v>
      </c>
      <c r="D130" s="102" t="s">
        <v>220</v>
      </c>
      <c r="E130" s="102" t="s">
        <v>1704</v>
      </c>
      <c r="F130" s="102" t="s">
        <v>1705</v>
      </c>
      <c r="G130" s="103" t="s">
        <v>1706</v>
      </c>
      <c r="H130" s="102" t="s">
        <v>1707</v>
      </c>
      <c r="I130" s="101"/>
      <c r="J130" s="102"/>
      <c r="K130" s="102" t="s">
        <v>1708</v>
      </c>
      <c r="L130" s="228"/>
      <c r="M130" s="240" t="s">
        <v>226</v>
      </c>
      <c r="N130" s="240" t="s">
        <v>1571</v>
      </c>
      <c r="O130" s="240" t="s">
        <v>1572</v>
      </c>
      <c r="P130" s="107"/>
      <c r="Q130" s="104" t="s">
        <v>1669</v>
      </c>
      <c r="R130" s="104" t="s">
        <v>1709</v>
      </c>
      <c r="S130" s="104" t="s">
        <v>1624</v>
      </c>
      <c r="T130" s="102" t="s">
        <v>1710</v>
      </c>
      <c r="U130" s="104" t="s">
        <v>1626</v>
      </c>
      <c r="V130" s="104" t="s">
        <v>1711</v>
      </c>
      <c r="W130" s="226" t="s">
        <v>1712</v>
      </c>
      <c r="X130" s="239"/>
      <c r="Y130" s="80"/>
      <c r="AA130" s="215">
        <f>IF(OR(J130="Fail",ISBLANK(J130)),INDEX('Issue Code Table'!C:C,MATCH(N:N,'Issue Code Table'!A:A,0)),IF(M130="Critical",6,IF(M130="Significant",5,IF(M130="Moderate",3,2))))</f>
        <v>3</v>
      </c>
    </row>
    <row r="131" spans="1:27" ht="78" customHeight="1" x14ac:dyDescent="0.2">
      <c r="A131" s="211" t="s">
        <v>1713</v>
      </c>
      <c r="B131" s="104" t="s">
        <v>1616</v>
      </c>
      <c r="C131" s="104" t="s">
        <v>1617</v>
      </c>
      <c r="D131" s="102" t="s">
        <v>220</v>
      </c>
      <c r="E131" s="102" t="s">
        <v>1714</v>
      </c>
      <c r="F131" s="102" t="s">
        <v>1631</v>
      </c>
      <c r="G131" s="103" t="s">
        <v>1715</v>
      </c>
      <c r="H131" s="102" t="s">
        <v>1716</v>
      </c>
      <c r="I131" s="101"/>
      <c r="J131" s="102"/>
      <c r="K131" s="102" t="s">
        <v>1717</v>
      </c>
      <c r="L131" s="228"/>
      <c r="M131" s="240" t="s">
        <v>226</v>
      </c>
      <c r="N131" s="240" t="s">
        <v>1571</v>
      </c>
      <c r="O131" s="240" t="s">
        <v>1572</v>
      </c>
      <c r="P131" s="107"/>
      <c r="Q131" s="104" t="s">
        <v>1669</v>
      </c>
      <c r="R131" s="104" t="s">
        <v>1718</v>
      </c>
      <c r="S131" s="104" t="s">
        <v>1624</v>
      </c>
      <c r="T131" s="102" t="s">
        <v>1719</v>
      </c>
      <c r="U131" s="104" t="s">
        <v>1637</v>
      </c>
      <c r="V131" s="104" t="s">
        <v>1720</v>
      </c>
      <c r="W131" s="226" t="s">
        <v>1721</v>
      </c>
      <c r="X131" s="239"/>
      <c r="Y131" s="80"/>
      <c r="AA131" s="215">
        <f>IF(OR(J131="Fail",ISBLANK(J131)),INDEX('Issue Code Table'!C:C,MATCH(N:N,'Issue Code Table'!A:A,0)),IF(M131="Critical",6,IF(M131="Significant",5,IF(M131="Moderate",3,2))))</f>
        <v>3</v>
      </c>
    </row>
    <row r="132" spans="1:27" ht="100.5" customHeight="1" x14ac:dyDescent="0.2">
      <c r="A132" s="211" t="s">
        <v>1722</v>
      </c>
      <c r="B132" s="104" t="s">
        <v>1641</v>
      </c>
      <c r="C132" s="104" t="s">
        <v>1642</v>
      </c>
      <c r="D132" s="102" t="s">
        <v>220</v>
      </c>
      <c r="E132" s="102" t="s">
        <v>1723</v>
      </c>
      <c r="F132" s="102" t="s">
        <v>1644</v>
      </c>
      <c r="G132" s="103" t="s">
        <v>1724</v>
      </c>
      <c r="H132" s="102" t="s">
        <v>1725</v>
      </c>
      <c r="I132" s="101"/>
      <c r="J132" s="102"/>
      <c r="K132" s="102" t="s">
        <v>1726</v>
      </c>
      <c r="L132" s="228"/>
      <c r="M132" s="240" t="s">
        <v>226</v>
      </c>
      <c r="N132" s="240" t="s">
        <v>1571</v>
      </c>
      <c r="O132" s="240" t="s">
        <v>1572</v>
      </c>
      <c r="P132" s="107"/>
      <c r="Q132" s="104" t="s">
        <v>1669</v>
      </c>
      <c r="R132" s="104" t="s">
        <v>1727</v>
      </c>
      <c r="S132" s="104" t="s">
        <v>1624</v>
      </c>
      <c r="T132" s="102" t="s">
        <v>1728</v>
      </c>
      <c r="U132" s="104" t="s">
        <v>1650</v>
      </c>
      <c r="V132" s="104" t="s">
        <v>1729</v>
      </c>
      <c r="W132" s="226" t="s">
        <v>1730</v>
      </c>
      <c r="X132" s="239"/>
      <c r="Y132" s="80"/>
      <c r="AA132" s="215">
        <f>IF(OR(J132="Fail",ISBLANK(J132)),INDEX('Issue Code Table'!C:C,MATCH(N:N,'Issue Code Table'!A:A,0)),IF(M132="Critical",6,IF(M132="Significant",5,IF(M132="Moderate",3,2))))</f>
        <v>3</v>
      </c>
    </row>
    <row r="133" spans="1:27" ht="90" customHeight="1" x14ac:dyDescent="0.2">
      <c r="A133" s="211" t="s">
        <v>1731</v>
      </c>
      <c r="B133" s="104" t="s">
        <v>1641</v>
      </c>
      <c r="C133" s="104" t="s">
        <v>1642</v>
      </c>
      <c r="D133" s="102" t="s">
        <v>220</v>
      </c>
      <c r="E133" s="102" t="s">
        <v>1732</v>
      </c>
      <c r="F133" s="102" t="s">
        <v>1655</v>
      </c>
      <c r="G133" s="103" t="s">
        <v>1733</v>
      </c>
      <c r="H133" s="102" t="s">
        <v>1734</v>
      </c>
      <c r="I133" s="101"/>
      <c r="J133" s="102"/>
      <c r="K133" s="102" t="s">
        <v>1735</v>
      </c>
      <c r="L133" s="228"/>
      <c r="M133" s="240" t="s">
        <v>226</v>
      </c>
      <c r="N133" s="240" t="s">
        <v>1571</v>
      </c>
      <c r="O133" s="240" t="s">
        <v>1572</v>
      </c>
      <c r="P133" s="107"/>
      <c r="Q133" s="104" t="s">
        <v>1669</v>
      </c>
      <c r="R133" s="104" t="s">
        <v>1736</v>
      </c>
      <c r="S133" s="104" t="s">
        <v>1624</v>
      </c>
      <c r="T133" s="102" t="s">
        <v>1737</v>
      </c>
      <c r="U133" s="104" t="s">
        <v>1661</v>
      </c>
      <c r="V133" s="104" t="s">
        <v>1738</v>
      </c>
      <c r="W133" s="226" t="s">
        <v>1739</v>
      </c>
      <c r="X133" s="239"/>
      <c r="Y133" s="80"/>
      <c r="AA133" s="215">
        <f>IF(OR(J133="Fail",ISBLANK(J133)),INDEX('Issue Code Table'!C:C,MATCH(N:N,'Issue Code Table'!A:A,0)),IF(M133="Critical",6,IF(M133="Significant",5,IF(M133="Moderate",3,2))))</f>
        <v>3</v>
      </c>
    </row>
    <row r="134" spans="1:27" ht="90" customHeight="1" x14ac:dyDescent="0.2">
      <c r="A134" s="211" t="s">
        <v>1740</v>
      </c>
      <c r="B134" s="104" t="s">
        <v>1564</v>
      </c>
      <c r="C134" s="104" t="s">
        <v>1565</v>
      </c>
      <c r="D134" s="102" t="s">
        <v>220</v>
      </c>
      <c r="E134" s="102" t="s">
        <v>1741</v>
      </c>
      <c r="F134" s="102" t="s">
        <v>1567</v>
      </c>
      <c r="G134" s="103" t="s">
        <v>1742</v>
      </c>
      <c r="H134" s="102" t="s">
        <v>1743</v>
      </c>
      <c r="I134" s="101"/>
      <c r="J134" s="102"/>
      <c r="K134" s="102" t="s">
        <v>1744</v>
      </c>
      <c r="L134" s="228"/>
      <c r="M134" s="240" t="s">
        <v>226</v>
      </c>
      <c r="N134" s="240" t="s">
        <v>1571</v>
      </c>
      <c r="O134" s="240" t="s">
        <v>1572</v>
      </c>
      <c r="P134" s="107"/>
      <c r="Q134" s="104" t="s">
        <v>1745</v>
      </c>
      <c r="R134" s="104" t="s">
        <v>1746</v>
      </c>
      <c r="S134" s="104" t="s">
        <v>1575</v>
      </c>
      <c r="T134" s="102" t="s">
        <v>1747</v>
      </c>
      <c r="U134" s="104" t="s">
        <v>359</v>
      </c>
      <c r="V134" s="104" t="s">
        <v>1748</v>
      </c>
      <c r="W134" s="226" t="s">
        <v>1749</v>
      </c>
      <c r="X134" s="239"/>
      <c r="Y134" s="80"/>
      <c r="AA134" s="215">
        <f>IF(OR(J134="Fail",ISBLANK(J134)),INDEX('Issue Code Table'!C:C,MATCH(N:N,'Issue Code Table'!A:A,0)),IF(M134="Critical",6,IF(M134="Significant",5,IF(M134="Moderate",3,2))))</f>
        <v>3</v>
      </c>
    </row>
    <row r="135" spans="1:27" ht="92.25" customHeight="1" x14ac:dyDescent="0.2">
      <c r="A135" s="211" t="s">
        <v>1750</v>
      </c>
      <c r="B135" s="104" t="s">
        <v>1564</v>
      </c>
      <c r="C135" s="104" t="s">
        <v>1565</v>
      </c>
      <c r="D135" s="102" t="s">
        <v>220</v>
      </c>
      <c r="E135" s="102" t="s">
        <v>1751</v>
      </c>
      <c r="F135" s="102" t="s">
        <v>1581</v>
      </c>
      <c r="G135" s="103" t="s">
        <v>1752</v>
      </c>
      <c r="H135" s="102" t="s">
        <v>1753</v>
      </c>
      <c r="I135" s="101"/>
      <c r="J135" s="102"/>
      <c r="K135" s="102" t="s">
        <v>1754</v>
      </c>
      <c r="L135" s="228"/>
      <c r="M135" s="240" t="s">
        <v>226</v>
      </c>
      <c r="N135" s="240" t="s">
        <v>1571</v>
      </c>
      <c r="O135" s="240" t="s">
        <v>1572</v>
      </c>
      <c r="P135" s="107"/>
      <c r="Q135" s="104" t="s">
        <v>1745</v>
      </c>
      <c r="R135" s="104" t="s">
        <v>1755</v>
      </c>
      <c r="S135" s="104" t="s">
        <v>1586</v>
      </c>
      <c r="T135" s="102" t="s">
        <v>1756</v>
      </c>
      <c r="U135" s="104" t="s">
        <v>359</v>
      </c>
      <c r="V135" s="104" t="s">
        <v>1757</v>
      </c>
      <c r="W135" s="226" t="s">
        <v>1758</v>
      </c>
      <c r="X135" s="239"/>
      <c r="Y135" s="80"/>
      <c r="AA135" s="215">
        <f>IF(OR(J135="Fail",ISBLANK(J135)),INDEX('Issue Code Table'!C:C,MATCH(N:N,'Issue Code Table'!A:A,0)),IF(M135="Critical",6,IF(M135="Significant",5,IF(M135="Moderate",3,2))))</f>
        <v>3</v>
      </c>
    </row>
    <row r="136" spans="1:27" ht="109.5" customHeight="1" x14ac:dyDescent="0.2">
      <c r="A136" s="211" t="s">
        <v>1759</v>
      </c>
      <c r="B136" s="104" t="s">
        <v>1564</v>
      </c>
      <c r="C136" s="104" t="s">
        <v>1565</v>
      </c>
      <c r="D136" s="102" t="s">
        <v>220</v>
      </c>
      <c r="E136" s="102" t="s">
        <v>1760</v>
      </c>
      <c r="F136" s="102" t="s">
        <v>1685</v>
      </c>
      <c r="G136" s="103" t="s">
        <v>1761</v>
      </c>
      <c r="H136" s="102" t="s">
        <v>1762</v>
      </c>
      <c r="I136" s="101"/>
      <c r="J136" s="102"/>
      <c r="K136" s="102" t="s">
        <v>1763</v>
      </c>
      <c r="L136" s="228"/>
      <c r="M136" s="240" t="s">
        <v>226</v>
      </c>
      <c r="N136" s="240" t="s">
        <v>1571</v>
      </c>
      <c r="O136" s="240" t="s">
        <v>1572</v>
      </c>
      <c r="P136" s="107"/>
      <c r="Q136" s="104" t="s">
        <v>1745</v>
      </c>
      <c r="R136" s="104" t="s">
        <v>1764</v>
      </c>
      <c r="S136" s="104" t="s">
        <v>1597</v>
      </c>
      <c r="T136" s="102" t="s">
        <v>1765</v>
      </c>
      <c r="U136" s="104" t="s">
        <v>359</v>
      </c>
      <c r="V136" s="104" t="s">
        <v>1766</v>
      </c>
      <c r="W136" s="226" t="s">
        <v>1767</v>
      </c>
      <c r="X136" s="239"/>
      <c r="Y136" s="80"/>
      <c r="AA136" s="215">
        <f>IF(OR(J136="Fail",ISBLANK(J136)),INDEX('Issue Code Table'!C:C,MATCH(N:N,'Issue Code Table'!A:A,0)),IF(M136="Critical",6,IF(M136="Significant",5,IF(M136="Moderate",3,2))))</f>
        <v>3</v>
      </c>
    </row>
    <row r="137" spans="1:27" ht="98.25" customHeight="1" x14ac:dyDescent="0.2">
      <c r="A137" s="211" t="s">
        <v>1768</v>
      </c>
      <c r="B137" s="104" t="s">
        <v>1602</v>
      </c>
      <c r="C137" s="104" t="s">
        <v>1603</v>
      </c>
      <c r="D137" s="102" t="s">
        <v>220</v>
      </c>
      <c r="E137" s="102" t="s">
        <v>1769</v>
      </c>
      <c r="F137" s="102" t="s">
        <v>1770</v>
      </c>
      <c r="G137" s="103" t="s">
        <v>1771</v>
      </c>
      <c r="H137" s="102" t="s">
        <v>1772</v>
      </c>
      <c r="I137" s="101"/>
      <c r="J137" s="102"/>
      <c r="K137" s="102" t="s">
        <v>1773</v>
      </c>
      <c r="L137" s="228"/>
      <c r="M137" s="240" t="s">
        <v>226</v>
      </c>
      <c r="N137" s="240" t="s">
        <v>1571</v>
      </c>
      <c r="O137" s="240" t="s">
        <v>1572</v>
      </c>
      <c r="P137" s="107"/>
      <c r="Q137" s="104" t="s">
        <v>1745</v>
      </c>
      <c r="R137" s="104" t="s">
        <v>1774</v>
      </c>
      <c r="S137" s="104" t="s">
        <v>1775</v>
      </c>
      <c r="T137" s="102" t="s">
        <v>1776</v>
      </c>
      <c r="U137" s="104" t="s">
        <v>1612</v>
      </c>
      <c r="V137" s="104" t="s">
        <v>1777</v>
      </c>
      <c r="W137" s="226" t="s">
        <v>1778</v>
      </c>
      <c r="X137" s="239"/>
      <c r="Y137" s="80"/>
      <c r="AA137" s="215">
        <f>IF(OR(J137="Fail",ISBLANK(J137)),INDEX('Issue Code Table'!C:C,MATCH(N:N,'Issue Code Table'!A:A,0)),IF(M137="Critical",6,IF(M137="Significant",5,IF(M137="Moderate",3,2))))</f>
        <v>3</v>
      </c>
    </row>
    <row r="138" spans="1:27" ht="104.25" customHeight="1" x14ac:dyDescent="0.2">
      <c r="A138" s="211" t="s">
        <v>1779</v>
      </c>
      <c r="B138" s="104" t="s">
        <v>1564</v>
      </c>
      <c r="C138" s="104" t="s">
        <v>1565</v>
      </c>
      <c r="D138" s="102" t="s">
        <v>220</v>
      </c>
      <c r="E138" s="102" t="s">
        <v>1780</v>
      </c>
      <c r="F138" s="102" t="s">
        <v>1781</v>
      </c>
      <c r="G138" s="103" t="s">
        <v>1782</v>
      </c>
      <c r="H138" s="102" t="s">
        <v>1783</v>
      </c>
      <c r="I138" s="101"/>
      <c r="J138" s="102"/>
      <c r="K138" s="102" t="s">
        <v>1784</v>
      </c>
      <c r="L138" s="228"/>
      <c r="M138" s="240" t="s">
        <v>226</v>
      </c>
      <c r="N138" s="240" t="s">
        <v>1571</v>
      </c>
      <c r="O138" s="240" t="s">
        <v>1572</v>
      </c>
      <c r="P138" s="107"/>
      <c r="Q138" s="104" t="s">
        <v>1745</v>
      </c>
      <c r="R138" s="104" t="s">
        <v>1785</v>
      </c>
      <c r="S138" s="104" t="s">
        <v>1786</v>
      </c>
      <c r="T138" s="102" t="s">
        <v>1787</v>
      </c>
      <c r="U138" s="104" t="s">
        <v>1788</v>
      </c>
      <c r="V138" s="104" t="s">
        <v>1789</v>
      </c>
      <c r="W138" s="226" t="s">
        <v>1790</v>
      </c>
      <c r="X138" s="239"/>
      <c r="Y138" s="80"/>
      <c r="AA138" s="215">
        <f>IF(OR(J138="Fail",ISBLANK(J138)),INDEX('Issue Code Table'!C:C,MATCH(N:N,'Issue Code Table'!A:A,0)),IF(M138="Critical",6,IF(M138="Significant",5,IF(M138="Moderate",3,2))))</f>
        <v>3</v>
      </c>
    </row>
    <row r="139" spans="1:27" ht="114" customHeight="1" x14ac:dyDescent="0.2">
      <c r="A139" s="211" t="s">
        <v>1791</v>
      </c>
      <c r="B139" s="104" t="s">
        <v>1564</v>
      </c>
      <c r="C139" s="104" t="s">
        <v>1565</v>
      </c>
      <c r="D139" s="102" t="s">
        <v>220</v>
      </c>
      <c r="E139" s="102" t="s">
        <v>1792</v>
      </c>
      <c r="F139" s="102" t="s">
        <v>1793</v>
      </c>
      <c r="G139" s="103" t="s">
        <v>1794</v>
      </c>
      <c r="H139" s="102" t="s">
        <v>1795</v>
      </c>
      <c r="I139" s="101"/>
      <c r="J139" s="102"/>
      <c r="K139" s="102" t="s">
        <v>1796</v>
      </c>
      <c r="L139" s="228"/>
      <c r="M139" s="240" t="s">
        <v>226</v>
      </c>
      <c r="N139" s="240" t="s">
        <v>1571</v>
      </c>
      <c r="O139" s="240" t="s">
        <v>1572</v>
      </c>
      <c r="P139" s="107"/>
      <c r="Q139" s="104" t="s">
        <v>1745</v>
      </c>
      <c r="R139" s="104" t="s">
        <v>1797</v>
      </c>
      <c r="S139" s="104" t="s">
        <v>1798</v>
      </c>
      <c r="T139" s="102" t="s">
        <v>1799</v>
      </c>
      <c r="U139" s="104" t="s">
        <v>1800</v>
      </c>
      <c r="V139" s="104" t="s">
        <v>1801</v>
      </c>
      <c r="W139" s="226" t="s">
        <v>1802</v>
      </c>
      <c r="X139" s="239"/>
      <c r="Y139" s="80"/>
      <c r="AA139" s="215">
        <f>IF(OR(J139="Fail",ISBLANK(J139)),INDEX('Issue Code Table'!C:C,MATCH(N:N,'Issue Code Table'!A:A,0)),IF(M139="Critical",6,IF(M139="Significant",5,IF(M139="Moderate",3,2))))</f>
        <v>3</v>
      </c>
    </row>
    <row r="140" spans="1:27" ht="73.5" customHeight="1" x14ac:dyDescent="0.2">
      <c r="A140" s="211" t="s">
        <v>1803</v>
      </c>
      <c r="B140" s="104" t="s">
        <v>1616</v>
      </c>
      <c r="C140" s="104" t="s">
        <v>1617</v>
      </c>
      <c r="D140" s="102" t="s">
        <v>220</v>
      </c>
      <c r="E140" s="102" t="s">
        <v>1804</v>
      </c>
      <c r="F140" s="102" t="s">
        <v>1805</v>
      </c>
      <c r="G140" s="103" t="s">
        <v>1806</v>
      </c>
      <c r="H140" s="102" t="s">
        <v>1807</v>
      </c>
      <c r="I140" s="101"/>
      <c r="J140" s="102"/>
      <c r="K140" s="102" t="s">
        <v>1808</v>
      </c>
      <c r="L140" s="228"/>
      <c r="M140" s="240" t="s">
        <v>226</v>
      </c>
      <c r="N140" s="240" t="s">
        <v>1571</v>
      </c>
      <c r="O140" s="240" t="s">
        <v>1572</v>
      </c>
      <c r="P140" s="107"/>
      <c r="Q140" s="104" t="s">
        <v>1745</v>
      </c>
      <c r="R140" s="104" t="s">
        <v>1809</v>
      </c>
      <c r="S140" s="104" t="s">
        <v>1624</v>
      </c>
      <c r="T140" s="102" t="s">
        <v>1810</v>
      </c>
      <c r="U140" s="104" t="s">
        <v>1626</v>
      </c>
      <c r="V140" s="104" t="s">
        <v>1811</v>
      </c>
      <c r="W140" s="226" t="s">
        <v>1812</v>
      </c>
      <c r="X140" s="239"/>
      <c r="Y140" s="80"/>
      <c r="AA140" s="215">
        <f>IF(OR(J140="Fail",ISBLANK(J140)),INDEX('Issue Code Table'!C:C,MATCH(N:N,'Issue Code Table'!A:A,0)),IF(M140="Critical",6,IF(M140="Significant",5,IF(M140="Moderate",3,2))))</f>
        <v>3</v>
      </c>
    </row>
    <row r="141" spans="1:27" ht="87.75" customHeight="1" x14ac:dyDescent="0.2">
      <c r="A141" s="211" t="s">
        <v>1813</v>
      </c>
      <c r="B141" s="104" t="s">
        <v>1616</v>
      </c>
      <c r="C141" s="104" t="s">
        <v>1617</v>
      </c>
      <c r="D141" s="102" t="s">
        <v>220</v>
      </c>
      <c r="E141" s="102" t="s">
        <v>1814</v>
      </c>
      <c r="F141" s="102" t="s">
        <v>1631</v>
      </c>
      <c r="G141" s="103" t="s">
        <v>1815</v>
      </c>
      <c r="H141" s="102" t="s">
        <v>1816</v>
      </c>
      <c r="I141" s="101"/>
      <c r="J141" s="102"/>
      <c r="K141" s="102" t="s">
        <v>1817</v>
      </c>
      <c r="L141" s="228"/>
      <c r="M141" s="240" t="s">
        <v>226</v>
      </c>
      <c r="N141" s="240" t="s">
        <v>1571</v>
      </c>
      <c r="O141" s="240" t="s">
        <v>1572</v>
      </c>
      <c r="P141" s="107"/>
      <c r="Q141" s="104" t="s">
        <v>1745</v>
      </c>
      <c r="R141" s="104" t="s">
        <v>1818</v>
      </c>
      <c r="S141" s="104" t="s">
        <v>1624</v>
      </c>
      <c r="T141" s="102" t="s">
        <v>1819</v>
      </c>
      <c r="U141" s="104" t="s">
        <v>1637</v>
      </c>
      <c r="V141" s="104" t="s">
        <v>1820</v>
      </c>
      <c r="W141" s="226" t="s">
        <v>1821</v>
      </c>
      <c r="X141" s="239"/>
      <c r="Y141" s="80"/>
      <c r="AA141" s="215">
        <f>IF(OR(J141="Fail",ISBLANK(J141)),INDEX('Issue Code Table'!C:C,MATCH(N:N,'Issue Code Table'!A:A,0)),IF(M141="Critical",6,IF(M141="Significant",5,IF(M141="Moderate",3,2))))</f>
        <v>3</v>
      </c>
    </row>
    <row r="142" spans="1:27" ht="114.75" x14ac:dyDescent="0.2">
      <c r="A142" s="211" t="s">
        <v>1822</v>
      </c>
      <c r="B142" s="104" t="s">
        <v>1641</v>
      </c>
      <c r="C142" s="104" t="s">
        <v>1642</v>
      </c>
      <c r="D142" s="102" t="s">
        <v>220</v>
      </c>
      <c r="E142" s="102" t="s">
        <v>1823</v>
      </c>
      <c r="F142" s="102" t="s">
        <v>1644</v>
      </c>
      <c r="G142" s="103" t="s">
        <v>1824</v>
      </c>
      <c r="H142" s="102" t="s">
        <v>1825</v>
      </c>
      <c r="I142" s="101"/>
      <c r="J142" s="102"/>
      <c r="K142" s="102" t="s">
        <v>1826</v>
      </c>
      <c r="L142" s="228"/>
      <c r="M142" s="240" t="s">
        <v>226</v>
      </c>
      <c r="N142" s="240" t="s">
        <v>1571</v>
      </c>
      <c r="O142" s="240" t="s">
        <v>1572</v>
      </c>
      <c r="P142" s="107"/>
      <c r="Q142" s="104" t="s">
        <v>1745</v>
      </c>
      <c r="R142" s="104" t="s">
        <v>1827</v>
      </c>
      <c r="S142" s="104" t="s">
        <v>1624</v>
      </c>
      <c r="T142" s="102" t="s">
        <v>1828</v>
      </c>
      <c r="U142" s="104" t="s">
        <v>1650</v>
      </c>
      <c r="V142" s="104" t="s">
        <v>1829</v>
      </c>
      <c r="W142" s="226" t="s">
        <v>1830</v>
      </c>
      <c r="X142" s="239"/>
      <c r="Y142" s="80"/>
      <c r="AA142" s="215">
        <f>IF(OR(J142="Fail",ISBLANK(J142)),INDEX('Issue Code Table'!C:C,MATCH(N:N,'Issue Code Table'!A:A,0)),IF(M142="Critical",6,IF(M142="Significant",5,IF(M142="Moderate",3,2))))</f>
        <v>3</v>
      </c>
    </row>
    <row r="143" spans="1:27" ht="96.75" customHeight="1" x14ac:dyDescent="0.2">
      <c r="A143" s="211" t="s">
        <v>1831</v>
      </c>
      <c r="B143" s="104" t="s">
        <v>1641</v>
      </c>
      <c r="C143" s="104" t="s">
        <v>1642</v>
      </c>
      <c r="D143" s="102" t="s">
        <v>220</v>
      </c>
      <c r="E143" s="102" t="s">
        <v>1832</v>
      </c>
      <c r="F143" s="102" t="s">
        <v>1655</v>
      </c>
      <c r="G143" s="103" t="s">
        <v>1833</v>
      </c>
      <c r="H143" s="102" t="s">
        <v>1834</v>
      </c>
      <c r="I143" s="101"/>
      <c r="J143" s="102"/>
      <c r="K143" s="102" t="s">
        <v>1835</v>
      </c>
      <c r="L143" s="228"/>
      <c r="M143" s="240" t="s">
        <v>226</v>
      </c>
      <c r="N143" s="240" t="s">
        <v>1571</v>
      </c>
      <c r="O143" s="240" t="s">
        <v>1572</v>
      </c>
      <c r="P143" s="107"/>
      <c r="Q143" s="104" t="s">
        <v>1745</v>
      </c>
      <c r="R143" s="104" t="s">
        <v>1836</v>
      </c>
      <c r="S143" s="104" t="s">
        <v>1624</v>
      </c>
      <c r="T143" s="102" t="s">
        <v>1837</v>
      </c>
      <c r="U143" s="104" t="s">
        <v>1661</v>
      </c>
      <c r="V143" s="104" t="s">
        <v>1838</v>
      </c>
      <c r="W143" s="226" t="s">
        <v>1839</v>
      </c>
      <c r="X143" s="239"/>
      <c r="Y143" s="80"/>
      <c r="AA143" s="215">
        <f>IF(OR(J143="Fail",ISBLANK(J143)),INDEX('Issue Code Table'!C:C,MATCH(N:N,'Issue Code Table'!A:A,0)),IF(M143="Critical",6,IF(M143="Significant",5,IF(M143="Moderate",3,2))))</f>
        <v>3</v>
      </c>
    </row>
    <row r="144" spans="1:27" ht="96" customHeight="1" x14ac:dyDescent="0.2">
      <c r="A144" s="211" t="s">
        <v>1840</v>
      </c>
      <c r="B144" s="104" t="s">
        <v>1641</v>
      </c>
      <c r="C144" s="104" t="s">
        <v>1642</v>
      </c>
      <c r="D144" s="102" t="s">
        <v>220</v>
      </c>
      <c r="E144" s="102" t="s">
        <v>1841</v>
      </c>
      <c r="F144" s="102" t="s">
        <v>1842</v>
      </c>
      <c r="G144" s="103" t="s">
        <v>223</v>
      </c>
      <c r="H144" s="102" t="s">
        <v>1843</v>
      </c>
      <c r="I144" s="101"/>
      <c r="J144" s="102"/>
      <c r="K144" s="102" t="s">
        <v>1844</v>
      </c>
      <c r="L144" s="228"/>
      <c r="M144" s="240" t="s">
        <v>226</v>
      </c>
      <c r="N144" s="240" t="s">
        <v>1845</v>
      </c>
      <c r="O144" s="240" t="s">
        <v>1846</v>
      </c>
      <c r="P144" s="107"/>
      <c r="Q144" s="104" t="s">
        <v>1847</v>
      </c>
      <c r="R144" s="104" t="s">
        <v>1848</v>
      </c>
      <c r="S144" s="104" t="s">
        <v>1849</v>
      </c>
      <c r="T144" s="102" t="s">
        <v>1850</v>
      </c>
      <c r="U144" s="104" t="s">
        <v>1851</v>
      </c>
      <c r="V144" s="104" t="s">
        <v>1852</v>
      </c>
      <c r="W144" s="226" t="s">
        <v>1853</v>
      </c>
      <c r="X144" s="239"/>
      <c r="Y144" s="80"/>
      <c r="AA144" s="215">
        <f>IF(OR(J144="Fail",ISBLANK(J144)),INDEX('Issue Code Table'!C:C,MATCH(N:N,'Issue Code Table'!A:A,0)),IF(M144="Critical",6,IF(M144="Significant",5,IF(M144="Moderate",3,2))))</f>
        <v>5</v>
      </c>
    </row>
    <row r="145" spans="1:27" ht="99" customHeight="1" x14ac:dyDescent="0.2">
      <c r="A145" s="211" t="s">
        <v>1854</v>
      </c>
      <c r="B145" s="104" t="s">
        <v>1641</v>
      </c>
      <c r="C145" s="104" t="s">
        <v>1642</v>
      </c>
      <c r="D145" s="102" t="s">
        <v>220</v>
      </c>
      <c r="E145" s="102" t="s">
        <v>1855</v>
      </c>
      <c r="F145" s="102" t="s">
        <v>1856</v>
      </c>
      <c r="G145" s="103" t="s">
        <v>223</v>
      </c>
      <c r="H145" s="102" t="s">
        <v>1857</v>
      </c>
      <c r="I145" s="101"/>
      <c r="J145" s="102"/>
      <c r="K145" s="102" t="s">
        <v>1858</v>
      </c>
      <c r="L145" s="228"/>
      <c r="M145" s="240" t="s">
        <v>226</v>
      </c>
      <c r="N145" s="240" t="s">
        <v>1859</v>
      </c>
      <c r="O145" s="240" t="s">
        <v>1860</v>
      </c>
      <c r="P145" s="107"/>
      <c r="Q145" s="104" t="s">
        <v>1861</v>
      </c>
      <c r="R145" s="104" t="s">
        <v>1862</v>
      </c>
      <c r="S145" s="104" t="s">
        <v>1863</v>
      </c>
      <c r="T145" s="102" t="s">
        <v>1864</v>
      </c>
      <c r="U145" s="104" t="s">
        <v>1851</v>
      </c>
      <c r="V145" s="104" t="s">
        <v>1865</v>
      </c>
      <c r="W145" s="226" t="s">
        <v>1866</v>
      </c>
      <c r="X145" s="239"/>
      <c r="Y145" s="80"/>
      <c r="AA145" s="215">
        <f>IF(OR(J145="Fail",ISBLANK(J145)),INDEX('Issue Code Table'!C:C,MATCH(N:N,'Issue Code Table'!A:A,0)),IF(M145="Critical",6,IF(M145="Significant",5,IF(M145="Moderate",3,2))))</f>
        <v>4</v>
      </c>
    </row>
    <row r="146" spans="1:27" ht="88.5" customHeight="1" x14ac:dyDescent="0.2">
      <c r="A146" s="211" t="s">
        <v>1867</v>
      </c>
      <c r="B146" s="104" t="s">
        <v>1641</v>
      </c>
      <c r="C146" s="104" t="s">
        <v>1642</v>
      </c>
      <c r="D146" s="102" t="s">
        <v>220</v>
      </c>
      <c r="E146" s="102" t="s">
        <v>1868</v>
      </c>
      <c r="F146" s="102" t="s">
        <v>1869</v>
      </c>
      <c r="G146" s="103" t="s">
        <v>223</v>
      </c>
      <c r="H146" s="102" t="s">
        <v>1870</v>
      </c>
      <c r="I146" s="101"/>
      <c r="J146" s="102"/>
      <c r="K146" s="102" t="s">
        <v>1871</v>
      </c>
      <c r="L146" s="228"/>
      <c r="M146" s="240" t="s">
        <v>226</v>
      </c>
      <c r="N146" s="240" t="s">
        <v>1859</v>
      </c>
      <c r="O146" s="240" t="s">
        <v>1860</v>
      </c>
      <c r="P146" s="107"/>
      <c r="Q146" s="104" t="s">
        <v>1861</v>
      </c>
      <c r="R146" s="104" t="s">
        <v>1872</v>
      </c>
      <c r="S146" s="104" t="s">
        <v>1863</v>
      </c>
      <c r="T146" s="102" t="s">
        <v>1873</v>
      </c>
      <c r="U146" s="104" t="s">
        <v>1851</v>
      </c>
      <c r="V146" s="104" t="s">
        <v>1874</v>
      </c>
      <c r="W146" s="226" t="s">
        <v>1875</v>
      </c>
      <c r="X146" s="239"/>
      <c r="Y146" s="80"/>
      <c r="AA146" s="215">
        <f>IF(OR(J146="Fail",ISBLANK(J146)),INDEX('Issue Code Table'!C:C,MATCH(N:N,'Issue Code Table'!A:A,0)),IF(M146="Critical",6,IF(M146="Significant",5,IF(M146="Moderate",3,2))))</f>
        <v>4</v>
      </c>
    </row>
    <row r="147" spans="1:27" ht="87.75" customHeight="1" x14ac:dyDescent="0.2">
      <c r="A147" s="211" t="s">
        <v>1876</v>
      </c>
      <c r="B147" s="104" t="s">
        <v>1641</v>
      </c>
      <c r="C147" s="104" t="s">
        <v>1642</v>
      </c>
      <c r="D147" s="102" t="s">
        <v>220</v>
      </c>
      <c r="E147" s="102" t="s">
        <v>1877</v>
      </c>
      <c r="F147" s="102" t="s">
        <v>1878</v>
      </c>
      <c r="G147" s="103" t="s">
        <v>223</v>
      </c>
      <c r="H147" s="102" t="s">
        <v>1879</v>
      </c>
      <c r="I147" s="101"/>
      <c r="J147" s="102"/>
      <c r="K147" s="102" t="s">
        <v>1880</v>
      </c>
      <c r="L147" s="228"/>
      <c r="M147" s="240" t="s">
        <v>226</v>
      </c>
      <c r="N147" s="240" t="s">
        <v>1859</v>
      </c>
      <c r="O147" s="240" t="s">
        <v>1860</v>
      </c>
      <c r="P147" s="107"/>
      <c r="Q147" s="104" t="s">
        <v>1861</v>
      </c>
      <c r="R147" s="104" t="s">
        <v>1881</v>
      </c>
      <c r="S147" s="104" t="s">
        <v>1849</v>
      </c>
      <c r="T147" s="102" t="s">
        <v>1882</v>
      </c>
      <c r="U147" s="104" t="s">
        <v>1851</v>
      </c>
      <c r="V147" s="104" t="s">
        <v>1883</v>
      </c>
      <c r="W147" s="226" t="s">
        <v>1884</v>
      </c>
      <c r="X147" s="239"/>
      <c r="Y147" s="80"/>
      <c r="AA147" s="215">
        <f>IF(OR(J147="Fail",ISBLANK(J147)),INDEX('Issue Code Table'!C:C,MATCH(N:N,'Issue Code Table'!A:A,0)),IF(M147="Critical",6,IF(M147="Significant",5,IF(M147="Moderate",3,2))))</f>
        <v>4</v>
      </c>
    </row>
    <row r="148" spans="1:27" ht="96" customHeight="1" x14ac:dyDescent="0.2">
      <c r="A148" s="211" t="s">
        <v>1885</v>
      </c>
      <c r="B148" s="104" t="s">
        <v>1641</v>
      </c>
      <c r="C148" s="104" t="s">
        <v>1642</v>
      </c>
      <c r="D148" s="102" t="s">
        <v>220</v>
      </c>
      <c r="E148" s="102" t="s">
        <v>1886</v>
      </c>
      <c r="F148" s="102" t="s">
        <v>1887</v>
      </c>
      <c r="G148" s="103" t="s">
        <v>223</v>
      </c>
      <c r="H148" s="102" t="s">
        <v>1888</v>
      </c>
      <c r="I148" s="101"/>
      <c r="J148" s="102"/>
      <c r="K148" s="102" t="s">
        <v>1889</v>
      </c>
      <c r="L148" s="228"/>
      <c r="M148" s="240" t="s">
        <v>226</v>
      </c>
      <c r="N148" s="240" t="s">
        <v>1859</v>
      </c>
      <c r="O148" s="240" t="s">
        <v>1860</v>
      </c>
      <c r="P148" s="107"/>
      <c r="Q148" s="104" t="s">
        <v>1861</v>
      </c>
      <c r="R148" s="104" t="s">
        <v>1890</v>
      </c>
      <c r="S148" s="104" t="s">
        <v>1849</v>
      </c>
      <c r="T148" s="102" t="s">
        <v>1891</v>
      </c>
      <c r="U148" s="104" t="s">
        <v>1851</v>
      </c>
      <c r="V148" s="104" t="s">
        <v>1892</v>
      </c>
      <c r="W148" s="226" t="s">
        <v>1893</v>
      </c>
      <c r="X148" s="239"/>
      <c r="Y148" s="80"/>
      <c r="AA148" s="215">
        <f>IF(OR(J148="Fail",ISBLANK(J148)),INDEX('Issue Code Table'!C:C,MATCH(N:N,'Issue Code Table'!A:A,0)),IF(M148="Critical",6,IF(M148="Significant",5,IF(M148="Moderate",3,2))))</f>
        <v>4</v>
      </c>
    </row>
    <row r="149" spans="1:27" ht="97.5" customHeight="1" x14ac:dyDescent="0.2">
      <c r="A149" s="211" t="s">
        <v>1894</v>
      </c>
      <c r="B149" s="104" t="s">
        <v>1641</v>
      </c>
      <c r="C149" s="104" t="s">
        <v>1642</v>
      </c>
      <c r="D149" s="102" t="s">
        <v>220</v>
      </c>
      <c r="E149" s="102" t="s">
        <v>1895</v>
      </c>
      <c r="F149" s="102" t="s">
        <v>1896</v>
      </c>
      <c r="G149" s="103" t="s">
        <v>223</v>
      </c>
      <c r="H149" s="102" t="s">
        <v>1897</v>
      </c>
      <c r="I149" s="101"/>
      <c r="J149" s="102"/>
      <c r="K149" s="102" t="s">
        <v>1898</v>
      </c>
      <c r="L149" s="228"/>
      <c r="M149" s="240" t="s">
        <v>226</v>
      </c>
      <c r="N149" s="240" t="s">
        <v>1859</v>
      </c>
      <c r="O149" s="240" t="s">
        <v>1860</v>
      </c>
      <c r="P149" s="107"/>
      <c r="Q149" s="104" t="s">
        <v>1861</v>
      </c>
      <c r="R149" s="104" t="s">
        <v>1899</v>
      </c>
      <c r="S149" s="104" t="s">
        <v>1849</v>
      </c>
      <c r="T149" s="102" t="s">
        <v>1900</v>
      </c>
      <c r="U149" s="104" t="s">
        <v>1851</v>
      </c>
      <c r="V149" s="104" t="s">
        <v>1901</v>
      </c>
      <c r="W149" s="226" t="s">
        <v>1902</v>
      </c>
      <c r="X149" s="239"/>
      <c r="Y149" s="80"/>
      <c r="AA149" s="215">
        <f>IF(OR(J149="Fail",ISBLANK(J149)),INDEX('Issue Code Table'!C:C,MATCH(N:N,'Issue Code Table'!A:A,0)),IF(M149="Critical",6,IF(M149="Significant",5,IF(M149="Moderate",3,2))))</f>
        <v>4</v>
      </c>
    </row>
    <row r="150" spans="1:27" ht="93.75" customHeight="1" x14ac:dyDescent="0.2">
      <c r="A150" s="211" t="s">
        <v>1903</v>
      </c>
      <c r="B150" s="104" t="s">
        <v>1641</v>
      </c>
      <c r="C150" s="104" t="s">
        <v>1642</v>
      </c>
      <c r="D150" s="102" t="s">
        <v>220</v>
      </c>
      <c r="E150" s="102" t="s">
        <v>1904</v>
      </c>
      <c r="F150" s="102" t="s">
        <v>1905</v>
      </c>
      <c r="G150" s="103" t="s">
        <v>223</v>
      </c>
      <c r="H150" s="102" t="s">
        <v>1906</v>
      </c>
      <c r="I150" s="101"/>
      <c r="J150" s="102"/>
      <c r="K150" s="102" t="s">
        <v>1907</v>
      </c>
      <c r="L150" s="228"/>
      <c r="M150" s="240" t="s">
        <v>226</v>
      </c>
      <c r="N150" s="240" t="s">
        <v>834</v>
      </c>
      <c r="O150" s="240" t="s">
        <v>835</v>
      </c>
      <c r="P150" s="107"/>
      <c r="Q150" s="104" t="s">
        <v>1908</v>
      </c>
      <c r="R150" s="104" t="s">
        <v>1909</v>
      </c>
      <c r="S150" s="104" t="s">
        <v>1910</v>
      </c>
      <c r="T150" s="102" t="s">
        <v>1911</v>
      </c>
      <c r="U150" s="104" t="s">
        <v>1851</v>
      </c>
      <c r="V150" s="104"/>
      <c r="W150" s="226" t="s">
        <v>1912</v>
      </c>
      <c r="X150" s="239"/>
      <c r="Y150" s="80"/>
      <c r="AA150" s="215">
        <f>IF(OR(J150="Fail",ISBLANK(J150)),INDEX('Issue Code Table'!C:C,MATCH(N:N,'Issue Code Table'!A:A,0)),IF(M150="Critical",6,IF(M150="Significant",5,IF(M150="Moderate",3,2))))</f>
        <v>5</v>
      </c>
    </row>
    <row r="151" spans="1:27" ht="91.5" customHeight="1" x14ac:dyDescent="0.2">
      <c r="A151" s="211" t="s">
        <v>1913</v>
      </c>
      <c r="B151" s="243" t="s">
        <v>1641</v>
      </c>
      <c r="C151" s="244" t="s">
        <v>1642</v>
      </c>
      <c r="D151" s="102" t="s">
        <v>220</v>
      </c>
      <c r="E151" s="102" t="s">
        <v>1914</v>
      </c>
      <c r="F151" s="102" t="s">
        <v>1915</v>
      </c>
      <c r="G151" s="103" t="s">
        <v>223</v>
      </c>
      <c r="H151" s="102" t="s">
        <v>1916</v>
      </c>
      <c r="I151" s="101"/>
      <c r="J151" s="102"/>
      <c r="K151" s="102" t="s">
        <v>1917</v>
      </c>
      <c r="L151" s="228"/>
      <c r="M151" s="240" t="s">
        <v>226</v>
      </c>
      <c r="N151" s="240" t="s">
        <v>834</v>
      </c>
      <c r="O151" s="240" t="s">
        <v>835</v>
      </c>
      <c r="P151" s="107"/>
      <c r="Q151" s="104" t="s">
        <v>1908</v>
      </c>
      <c r="R151" s="104" t="s">
        <v>1918</v>
      </c>
      <c r="S151" s="104" t="s">
        <v>1849</v>
      </c>
      <c r="T151" s="102" t="s">
        <v>1919</v>
      </c>
      <c r="U151" s="104" t="s">
        <v>1851</v>
      </c>
      <c r="V151" s="104" t="s">
        <v>1920</v>
      </c>
      <c r="W151" s="226" t="s">
        <v>1921</v>
      </c>
      <c r="X151" s="239"/>
      <c r="Y151" s="80"/>
      <c r="AA151" s="215">
        <f>IF(OR(J151="Fail",ISBLANK(J151)),INDEX('Issue Code Table'!C:C,MATCH(N:N,'Issue Code Table'!A:A,0)),IF(M151="Critical",6,IF(M151="Significant",5,IF(M151="Moderate",3,2))))</f>
        <v>5</v>
      </c>
    </row>
    <row r="152" spans="1:27" ht="57.75" customHeight="1" x14ac:dyDescent="0.2">
      <c r="A152" s="211" t="s">
        <v>1922</v>
      </c>
      <c r="B152" s="243" t="s">
        <v>1641</v>
      </c>
      <c r="C152" s="244" t="s">
        <v>1642</v>
      </c>
      <c r="D152" s="102" t="s">
        <v>220</v>
      </c>
      <c r="E152" s="102" t="s">
        <v>1923</v>
      </c>
      <c r="F152" s="102" t="s">
        <v>1924</v>
      </c>
      <c r="G152" s="103" t="s">
        <v>223</v>
      </c>
      <c r="H152" s="102" t="s">
        <v>1925</v>
      </c>
      <c r="I152" s="101"/>
      <c r="J152" s="102"/>
      <c r="K152" s="102" t="s">
        <v>1926</v>
      </c>
      <c r="L152" s="228"/>
      <c r="M152" s="240" t="s">
        <v>226</v>
      </c>
      <c r="N152" s="240" t="s">
        <v>834</v>
      </c>
      <c r="O152" s="240" t="s">
        <v>835</v>
      </c>
      <c r="P152" s="107"/>
      <c r="Q152" s="104" t="s">
        <v>1927</v>
      </c>
      <c r="R152" s="104" t="s">
        <v>1928</v>
      </c>
      <c r="S152" s="104" t="s">
        <v>1849</v>
      </c>
      <c r="T152" s="102" t="s">
        <v>1929</v>
      </c>
      <c r="U152" s="104" t="s">
        <v>1851</v>
      </c>
      <c r="V152" s="104" t="s">
        <v>1930</v>
      </c>
      <c r="W152" s="226" t="s">
        <v>1931</v>
      </c>
      <c r="X152" s="239"/>
      <c r="Y152" s="80"/>
      <c r="AA152" s="215">
        <f>IF(OR(J152="Fail",ISBLANK(J152)),INDEX('Issue Code Table'!C:C,MATCH(N:N,'Issue Code Table'!A:A,0)),IF(M152="Critical",6,IF(M152="Significant",5,IF(M152="Moderate",3,2))))</f>
        <v>5</v>
      </c>
    </row>
    <row r="153" spans="1:27" ht="96" customHeight="1" x14ac:dyDescent="0.2">
      <c r="A153" s="211" t="s">
        <v>1932</v>
      </c>
      <c r="B153" s="104" t="s">
        <v>1641</v>
      </c>
      <c r="C153" s="104" t="s">
        <v>1642</v>
      </c>
      <c r="D153" s="102" t="s">
        <v>220</v>
      </c>
      <c r="E153" s="102" t="s">
        <v>1933</v>
      </c>
      <c r="F153" s="102" t="s">
        <v>1934</v>
      </c>
      <c r="G153" s="103" t="s">
        <v>223</v>
      </c>
      <c r="H153" s="102" t="s">
        <v>1935</v>
      </c>
      <c r="I153" s="101"/>
      <c r="J153" s="102"/>
      <c r="K153" s="102" t="s">
        <v>1936</v>
      </c>
      <c r="L153" s="228"/>
      <c r="M153" s="240" t="s">
        <v>226</v>
      </c>
      <c r="N153" s="240" t="s">
        <v>834</v>
      </c>
      <c r="O153" s="240" t="s">
        <v>835</v>
      </c>
      <c r="P153" s="107"/>
      <c r="Q153" s="104" t="s">
        <v>1927</v>
      </c>
      <c r="R153" s="104" t="s">
        <v>1937</v>
      </c>
      <c r="S153" s="104" t="s">
        <v>1849</v>
      </c>
      <c r="T153" s="102" t="s">
        <v>1938</v>
      </c>
      <c r="U153" s="104" t="s">
        <v>1851</v>
      </c>
      <c r="V153" s="104"/>
      <c r="W153" s="226" t="s">
        <v>1939</v>
      </c>
      <c r="X153" s="239"/>
      <c r="Y153" s="80"/>
      <c r="AA153" s="215">
        <f>IF(OR(J153="Fail",ISBLANK(J153)),INDEX('Issue Code Table'!C:C,MATCH(N:N,'Issue Code Table'!A:A,0)),IF(M153="Critical",6,IF(M153="Significant",5,IF(M153="Moderate",3,2))))</f>
        <v>5</v>
      </c>
    </row>
    <row r="154" spans="1:27" ht="84.75" customHeight="1" x14ac:dyDescent="0.2">
      <c r="A154" s="211" t="s">
        <v>1940</v>
      </c>
      <c r="B154" s="104" t="s">
        <v>1641</v>
      </c>
      <c r="C154" s="104" t="s">
        <v>1642</v>
      </c>
      <c r="D154" s="102" t="s">
        <v>220</v>
      </c>
      <c r="E154" s="102" t="s">
        <v>1941</v>
      </c>
      <c r="F154" s="102" t="s">
        <v>1942</v>
      </c>
      <c r="G154" s="103" t="s">
        <v>223</v>
      </c>
      <c r="H154" s="102" t="s">
        <v>1943</v>
      </c>
      <c r="I154" s="101"/>
      <c r="J154" s="102"/>
      <c r="K154" s="102" t="s">
        <v>1944</v>
      </c>
      <c r="L154" s="228"/>
      <c r="M154" s="240" t="s">
        <v>226</v>
      </c>
      <c r="N154" s="240" t="s">
        <v>834</v>
      </c>
      <c r="O154" s="240" t="s">
        <v>835</v>
      </c>
      <c r="P154" s="107"/>
      <c r="Q154" s="104" t="s">
        <v>1927</v>
      </c>
      <c r="R154" s="104" t="s">
        <v>1945</v>
      </c>
      <c r="S154" s="104" t="s">
        <v>1849</v>
      </c>
      <c r="T154" s="102" t="s">
        <v>1946</v>
      </c>
      <c r="U154" s="104" t="s">
        <v>1851</v>
      </c>
      <c r="V154" s="104" t="s">
        <v>1947</v>
      </c>
      <c r="W154" s="226" t="s">
        <v>1948</v>
      </c>
      <c r="X154" s="239"/>
      <c r="Y154" s="80"/>
      <c r="AA154" s="215">
        <f>IF(OR(J154="Fail",ISBLANK(J154)),INDEX('Issue Code Table'!C:C,MATCH(N:N,'Issue Code Table'!A:A,0)),IF(M154="Critical",6,IF(M154="Significant",5,IF(M154="Moderate",3,2))))</f>
        <v>5</v>
      </c>
    </row>
    <row r="155" spans="1:27" ht="78" customHeight="1" x14ac:dyDescent="0.2">
      <c r="A155" s="211" t="s">
        <v>1949</v>
      </c>
      <c r="B155" s="104" t="s">
        <v>1641</v>
      </c>
      <c r="C155" s="104" t="s">
        <v>1642</v>
      </c>
      <c r="D155" s="102" t="s">
        <v>220</v>
      </c>
      <c r="E155" s="102" t="s">
        <v>1950</v>
      </c>
      <c r="F155" s="102" t="s">
        <v>1951</v>
      </c>
      <c r="G155" s="103" t="s">
        <v>223</v>
      </c>
      <c r="H155" s="102" t="s">
        <v>1952</v>
      </c>
      <c r="I155" s="101"/>
      <c r="J155" s="102"/>
      <c r="K155" s="102" t="s">
        <v>1953</v>
      </c>
      <c r="L155" s="228"/>
      <c r="M155" s="240" t="s">
        <v>185</v>
      </c>
      <c r="N155" s="240" t="s">
        <v>1845</v>
      </c>
      <c r="O155" s="240" t="s">
        <v>1846</v>
      </c>
      <c r="P155" s="107"/>
      <c r="Q155" s="104" t="s">
        <v>1927</v>
      </c>
      <c r="R155" s="104" t="s">
        <v>1954</v>
      </c>
      <c r="S155" s="104" t="s">
        <v>1849</v>
      </c>
      <c r="T155" s="102" t="s">
        <v>1955</v>
      </c>
      <c r="U155" s="104" t="s">
        <v>1851</v>
      </c>
      <c r="V155" s="104" t="s">
        <v>1956</v>
      </c>
      <c r="W155" s="226" t="s">
        <v>1957</v>
      </c>
      <c r="X155" s="239" t="s">
        <v>249</v>
      </c>
      <c r="Y155" s="80"/>
      <c r="AA155" s="215">
        <f>IF(OR(J155="Fail",ISBLANK(J155)),INDEX('Issue Code Table'!C:C,MATCH(N:N,'Issue Code Table'!A:A,0)),IF(M155="Critical",6,IF(M155="Significant",5,IF(M155="Moderate",3,2))))</f>
        <v>5</v>
      </c>
    </row>
    <row r="156" spans="1:27" ht="96" customHeight="1" x14ac:dyDescent="0.2">
      <c r="A156" s="211" t="s">
        <v>1958</v>
      </c>
      <c r="B156" s="104" t="s">
        <v>1641</v>
      </c>
      <c r="C156" s="104" t="s">
        <v>1642</v>
      </c>
      <c r="D156" s="102" t="s">
        <v>220</v>
      </c>
      <c r="E156" s="102" t="s">
        <v>1959</v>
      </c>
      <c r="F156" s="102" t="s">
        <v>1960</v>
      </c>
      <c r="G156" s="103" t="s">
        <v>223</v>
      </c>
      <c r="H156" s="102" t="s">
        <v>1961</v>
      </c>
      <c r="I156" s="101"/>
      <c r="J156" s="102"/>
      <c r="K156" s="102" t="s">
        <v>1962</v>
      </c>
      <c r="L156" s="228"/>
      <c r="M156" s="240" t="s">
        <v>185</v>
      </c>
      <c r="N156" s="240" t="s">
        <v>1845</v>
      </c>
      <c r="O156" s="240" t="s">
        <v>1846</v>
      </c>
      <c r="P156" s="107"/>
      <c r="Q156" s="104" t="s">
        <v>1927</v>
      </c>
      <c r="R156" s="104" t="s">
        <v>1963</v>
      </c>
      <c r="S156" s="104" t="s">
        <v>1849</v>
      </c>
      <c r="T156" s="102" t="s">
        <v>1964</v>
      </c>
      <c r="U156" s="104" t="s">
        <v>1851</v>
      </c>
      <c r="V156" s="104" t="s">
        <v>1965</v>
      </c>
      <c r="W156" s="226" t="s">
        <v>1966</v>
      </c>
      <c r="X156" s="239" t="s">
        <v>249</v>
      </c>
      <c r="Y156" s="80"/>
      <c r="AA156" s="215">
        <f>IF(OR(J156="Fail",ISBLANK(J156)),INDEX('Issue Code Table'!C:C,MATCH(N:N,'Issue Code Table'!A:A,0)),IF(M156="Critical",6,IF(M156="Significant",5,IF(M156="Moderate",3,2))))</f>
        <v>5</v>
      </c>
    </row>
    <row r="157" spans="1:27" ht="96.75" customHeight="1" x14ac:dyDescent="0.2">
      <c r="A157" s="211" t="s">
        <v>1967</v>
      </c>
      <c r="B157" s="104" t="s">
        <v>1641</v>
      </c>
      <c r="C157" s="104" t="s">
        <v>1642</v>
      </c>
      <c r="D157" s="102" t="s">
        <v>220</v>
      </c>
      <c r="E157" s="102" t="s">
        <v>1968</v>
      </c>
      <c r="F157" s="102" t="s">
        <v>1969</v>
      </c>
      <c r="G157" s="103" t="s">
        <v>223</v>
      </c>
      <c r="H157" s="104" t="s">
        <v>1970</v>
      </c>
      <c r="I157" s="101"/>
      <c r="J157" s="102"/>
      <c r="K157" s="102" t="s">
        <v>1971</v>
      </c>
      <c r="L157" s="228"/>
      <c r="M157" s="240" t="s">
        <v>185</v>
      </c>
      <c r="N157" s="240" t="s">
        <v>1845</v>
      </c>
      <c r="O157" s="240" t="s">
        <v>1846</v>
      </c>
      <c r="P157" s="107"/>
      <c r="Q157" s="104" t="s">
        <v>1927</v>
      </c>
      <c r="R157" s="104" t="s">
        <v>1972</v>
      </c>
      <c r="S157" s="104" t="s">
        <v>1849</v>
      </c>
      <c r="T157" s="102" t="s">
        <v>1973</v>
      </c>
      <c r="U157" s="104" t="s">
        <v>1851</v>
      </c>
      <c r="V157" s="104" t="s">
        <v>1974</v>
      </c>
      <c r="W157" s="226" t="s">
        <v>1975</v>
      </c>
      <c r="X157" s="239" t="s">
        <v>249</v>
      </c>
      <c r="Y157" s="80"/>
      <c r="AA157" s="215">
        <f>IF(OR(J157="Fail",ISBLANK(J157)),INDEX('Issue Code Table'!C:C,MATCH(N:N,'Issue Code Table'!A:A,0)),IF(M157="Critical",6,IF(M157="Significant",5,IF(M157="Moderate",3,2))))</f>
        <v>5</v>
      </c>
    </row>
    <row r="158" spans="1:27" ht="90" customHeight="1" x14ac:dyDescent="0.2">
      <c r="A158" s="211" t="s">
        <v>1976</v>
      </c>
      <c r="B158" s="104" t="s">
        <v>1641</v>
      </c>
      <c r="C158" s="104" t="s">
        <v>1642</v>
      </c>
      <c r="D158" s="102" t="s">
        <v>220</v>
      </c>
      <c r="E158" s="102" t="s">
        <v>1977</v>
      </c>
      <c r="F158" s="102" t="s">
        <v>1978</v>
      </c>
      <c r="G158" s="103" t="s">
        <v>223</v>
      </c>
      <c r="H158" s="101" t="s">
        <v>1979</v>
      </c>
      <c r="I158" s="101"/>
      <c r="J158" s="102"/>
      <c r="K158" s="102" t="s">
        <v>1980</v>
      </c>
      <c r="L158" s="228"/>
      <c r="M158" s="240" t="s">
        <v>226</v>
      </c>
      <c r="N158" s="240" t="s">
        <v>834</v>
      </c>
      <c r="O158" s="105" t="s">
        <v>835</v>
      </c>
      <c r="P158" s="107"/>
      <c r="Q158" s="104" t="s">
        <v>1981</v>
      </c>
      <c r="R158" s="104" t="s">
        <v>1982</v>
      </c>
      <c r="S158" s="104" t="s">
        <v>1983</v>
      </c>
      <c r="T158" s="102" t="s">
        <v>1984</v>
      </c>
      <c r="U158" s="104" t="s">
        <v>1851</v>
      </c>
      <c r="V158" s="104" t="s">
        <v>1985</v>
      </c>
      <c r="W158" s="226" t="s">
        <v>1986</v>
      </c>
      <c r="X158" s="239"/>
      <c r="Y158" s="80"/>
      <c r="AA158" s="215">
        <f>IF(OR(J158="Fail",ISBLANK(J158)),INDEX('Issue Code Table'!C:C,MATCH(N:N,'Issue Code Table'!A:A,0)),IF(M158="Critical",6,IF(M158="Significant",5,IF(M158="Moderate",3,2))))</f>
        <v>5</v>
      </c>
    </row>
    <row r="159" spans="1:27" ht="90" customHeight="1" x14ac:dyDescent="0.2">
      <c r="A159" s="211" t="s">
        <v>1987</v>
      </c>
      <c r="B159" s="104" t="s">
        <v>1641</v>
      </c>
      <c r="C159" s="104" t="s">
        <v>1642</v>
      </c>
      <c r="D159" s="102" t="s">
        <v>220</v>
      </c>
      <c r="E159" s="102" t="s">
        <v>1988</v>
      </c>
      <c r="F159" s="102" t="s">
        <v>1989</v>
      </c>
      <c r="G159" s="103" t="s">
        <v>223</v>
      </c>
      <c r="H159" s="102" t="s">
        <v>1990</v>
      </c>
      <c r="I159" s="101"/>
      <c r="J159" s="102"/>
      <c r="K159" s="102" t="s">
        <v>1991</v>
      </c>
      <c r="L159" s="228"/>
      <c r="M159" s="240" t="s">
        <v>226</v>
      </c>
      <c r="N159" s="240" t="s">
        <v>834</v>
      </c>
      <c r="O159" s="240" t="s">
        <v>835</v>
      </c>
      <c r="P159" s="107"/>
      <c r="Q159" s="104" t="s">
        <v>1981</v>
      </c>
      <c r="R159" s="104" t="s">
        <v>1992</v>
      </c>
      <c r="S159" s="104" t="s">
        <v>1993</v>
      </c>
      <c r="T159" s="102" t="s">
        <v>1994</v>
      </c>
      <c r="U159" s="104" t="s">
        <v>1851</v>
      </c>
      <c r="V159" s="104" t="s">
        <v>1995</v>
      </c>
      <c r="W159" s="226" t="s">
        <v>1996</v>
      </c>
      <c r="X159" s="239"/>
      <c r="Y159" s="80"/>
      <c r="AA159" s="215">
        <f>IF(OR(J159="Fail",ISBLANK(J159)),INDEX('Issue Code Table'!C:C,MATCH(N:N,'Issue Code Table'!A:A,0)),IF(M159="Critical",6,IF(M159="Significant",5,IF(M159="Moderate",3,2))))</f>
        <v>5</v>
      </c>
    </row>
    <row r="160" spans="1:27" ht="99" customHeight="1" x14ac:dyDescent="0.2">
      <c r="A160" s="211" t="s">
        <v>1997</v>
      </c>
      <c r="B160" s="104" t="s">
        <v>1641</v>
      </c>
      <c r="C160" s="104" t="s">
        <v>1642</v>
      </c>
      <c r="D160" s="102" t="s">
        <v>220</v>
      </c>
      <c r="E160" s="102" t="s">
        <v>1998</v>
      </c>
      <c r="F160" s="102" t="s">
        <v>1999</v>
      </c>
      <c r="G160" s="103" t="s">
        <v>223</v>
      </c>
      <c r="H160" s="102" t="s">
        <v>2000</v>
      </c>
      <c r="I160" s="101"/>
      <c r="J160" s="102"/>
      <c r="K160" s="102" t="s">
        <v>2001</v>
      </c>
      <c r="L160" s="228"/>
      <c r="M160" s="240" t="s">
        <v>185</v>
      </c>
      <c r="N160" s="240" t="s">
        <v>834</v>
      </c>
      <c r="O160" s="240" t="s">
        <v>835</v>
      </c>
      <c r="P160" s="107"/>
      <c r="Q160" s="104" t="s">
        <v>2002</v>
      </c>
      <c r="R160" s="104" t="s">
        <v>2003</v>
      </c>
      <c r="S160" s="104" t="s">
        <v>1849</v>
      </c>
      <c r="T160" s="102" t="s">
        <v>2004</v>
      </c>
      <c r="U160" s="104" t="s">
        <v>1851</v>
      </c>
      <c r="V160" s="104" t="s">
        <v>2005</v>
      </c>
      <c r="W160" s="226" t="s">
        <v>2006</v>
      </c>
      <c r="X160" s="239" t="s">
        <v>249</v>
      </c>
      <c r="Y160" s="80"/>
      <c r="AA160" s="215">
        <f>IF(OR(J160="Fail",ISBLANK(J160)),INDEX('Issue Code Table'!C:C,MATCH(N:N,'Issue Code Table'!A:A,0)),IF(M160="Critical",6,IF(M160="Significant",5,IF(M160="Moderate",3,2))))</f>
        <v>5</v>
      </c>
    </row>
    <row r="161" spans="1:27" ht="96.75" customHeight="1" x14ac:dyDescent="0.2">
      <c r="A161" s="211" t="s">
        <v>2007</v>
      </c>
      <c r="B161" s="104" t="s">
        <v>1641</v>
      </c>
      <c r="C161" s="104" t="s">
        <v>1642</v>
      </c>
      <c r="D161" s="102" t="s">
        <v>220</v>
      </c>
      <c r="E161" s="102" t="s">
        <v>2008</v>
      </c>
      <c r="F161" s="102" t="s">
        <v>2009</v>
      </c>
      <c r="G161" s="103" t="s">
        <v>223</v>
      </c>
      <c r="H161" s="102" t="s">
        <v>2010</v>
      </c>
      <c r="I161" s="101"/>
      <c r="J161" s="102"/>
      <c r="K161" s="102" t="s">
        <v>2011</v>
      </c>
      <c r="L161" s="228"/>
      <c r="M161" s="240" t="s">
        <v>185</v>
      </c>
      <c r="N161" s="240" t="s">
        <v>834</v>
      </c>
      <c r="O161" s="240" t="s">
        <v>835</v>
      </c>
      <c r="P161" s="107"/>
      <c r="Q161" s="104" t="s">
        <v>2002</v>
      </c>
      <c r="R161" s="104" t="s">
        <v>2012</v>
      </c>
      <c r="S161" s="104" t="s">
        <v>1849</v>
      </c>
      <c r="T161" s="102" t="s">
        <v>2013</v>
      </c>
      <c r="U161" s="104" t="s">
        <v>1851</v>
      </c>
      <c r="V161" s="104" t="s">
        <v>2014</v>
      </c>
      <c r="W161" s="226" t="s">
        <v>2015</v>
      </c>
      <c r="X161" s="239" t="s">
        <v>249</v>
      </c>
      <c r="Y161" s="80"/>
      <c r="AA161" s="215">
        <f>IF(OR(J161="Fail",ISBLANK(J161)),INDEX('Issue Code Table'!C:C,MATCH(N:N,'Issue Code Table'!A:A,0)),IF(M161="Critical",6,IF(M161="Significant",5,IF(M161="Moderate",3,2))))</f>
        <v>5</v>
      </c>
    </row>
    <row r="162" spans="1:27" ht="88.5" customHeight="1" x14ac:dyDescent="0.2">
      <c r="A162" s="211" t="s">
        <v>2016</v>
      </c>
      <c r="B162" s="104" t="s">
        <v>1641</v>
      </c>
      <c r="C162" s="104" t="s">
        <v>1642</v>
      </c>
      <c r="D162" s="102" t="s">
        <v>220</v>
      </c>
      <c r="E162" s="102" t="s">
        <v>2017</v>
      </c>
      <c r="F162" s="102" t="s">
        <v>2018</v>
      </c>
      <c r="G162" s="103" t="s">
        <v>223</v>
      </c>
      <c r="H162" s="102" t="s">
        <v>2019</v>
      </c>
      <c r="I162" s="101"/>
      <c r="J162" s="102"/>
      <c r="K162" s="102" t="s">
        <v>2020</v>
      </c>
      <c r="L162" s="228"/>
      <c r="M162" s="240" t="s">
        <v>185</v>
      </c>
      <c r="N162" s="240" t="s">
        <v>834</v>
      </c>
      <c r="O162" s="240" t="s">
        <v>835</v>
      </c>
      <c r="P162" s="107"/>
      <c r="Q162" s="104" t="s">
        <v>2002</v>
      </c>
      <c r="R162" s="104" t="s">
        <v>2021</v>
      </c>
      <c r="S162" s="104" t="s">
        <v>1849</v>
      </c>
      <c r="T162" s="102" t="s">
        <v>2022</v>
      </c>
      <c r="U162" s="104" t="s">
        <v>1851</v>
      </c>
      <c r="V162" s="104" t="s">
        <v>2023</v>
      </c>
      <c r="W162" s="226" t="s">
        <v>2024</v>
      </c>
      <c r="X162" s="239" t="s">
        <v>249</v>
      </c>
      <c r="Y162" s="80"/>
      <c r="AA162" s="215">
        <f>IF(OR(J162="Fail",ISBLANK(J162)),INDEX('Issue Code Table'!C:C,MATCH(N:N,'Issue Code Table'!A:A,0)),IF(M162="Critical",6,IF(M162="Significant",5,IF(M162="Moderate",3,2))))</f>
        <v>5</v>
      </c>
    </row>
    <row r="163" spans="1:27" ht="93.75" customHeight="1" x14ac:dyDescent="0.2">
      <c r="A163" s="211" t="s">
        <v>2025</v>
      </c>
      <c r="B163" s="104" t="s">
        <v>1641</v>
      </c>
      <c r="C163" s="104" t="s">
        <v>1642</v>
      </c>
      <c r="D163" s="102" t="s">
        <v>220</v>
      </c>
      <c r="E163" s="102" t="s">
        <v>2026</v>
      </c>
      <c r="F163" s="102" t="s">
        <v>2027</v>
      </c>
      <c r="G163" s="103" t="s">
        <v>223</v>
      </c>
      <c r="H163" s="102" t="s">
        <v>2028</v>
      </c>
      <c r="I163" s="101"/>
      <c r="J163" s="102"/>
      <c r="K163" s="102" t="s">
        <v>2029</v>
      </c>
      <c r="L163" s="228"/>
      <c r="M163" s="240" t="s">
        <v>185</v>
      </c>
      <c r="N163" s="240" t="s">
        <v>1845</v>
      </c>
      <c r="O163" s="240" t="s">
        <v>1846</v>
      </c>
      <c r="P163" s="107"/>
      <c r="Q163" s="104" t="s">
        <v>2030</v>
      </c>
      <c r="R163" s="104" t="s">
        <v>2031</v>
      </c>
      <c r="S163" s="104" t="s">
        <v>1849</v>
      </c>
      <c r="T163" s="102" t="s">
        <v>2032</v>
      </c>
      <c r="U163" s="104" t="s">
        <v>1851</v>
      </c>
      <c r="V163" s="104" t="s">
        <v>2033</v>
      </c>
      <c r="W163" s="226" t="s">
        <v>2034</v>
      </c>
      <c r="X163" s="239" t="s">
        <v>249</v>
      </c>
      <c r="Y163" s="80"/>
      <c r="AA163" s="215">
        <f>IF(OR(J163="Fail",ISBLANK(J163)),INDEX('Issue Code Table'!C:C,MATCH(N:N,'Issue Code Table'!A:A,0)),IF(M163="Critical",6,IF(M163="Significant",5,IF(M163="Moderate",3,2))))</f>
        <v>5</v>
      </c>
    </row>
    <row r="164" spans="1:27" ht="97.5" customHeight="1" x14ac:dyDescent="0.2">
      <c r="A164" s="211" t="s">
        <v>2035</v>
      </c>
      <c r="B164" s="104" t="s">
        <v>1641</v>
      </c>
      <c r="C164" s="104" t="s">
        <v>1642</v>
      </c>
      <c r="D164" s="102" t="s">
        <v>220</v>
      </c>
      <c r="E164" s="102" t="s">
        <v>2036</v>
      </c>
      <c r="F164" s="102" t="s">
        <v>2037</v>
      </c>
      <c r="G164" s="103" t="s">
        <v>223</v>
      </c>
      <c r="H164" s="102" t="s">
        <v>2038</v>
      </c>
      <c r="I164" s="101"/>
      <c r="J164" s="102"/>
      <c r="K164" s="102" t="s">
        <v>2039</v>
      </c>
      <c r="L164" s="228"/>
      <c r="M164" s="240" t="s">
        <v>226</v>
      </c>
      <c r="N164" s="240" t="s">
        <v>834</v>
      </c>
      <c r="O164" s="240" t="s">
        <v>835</v>
      </c>
      <c r="P164" s="107"/>
      <c r="Q164" s="104" t="s">
        <v>2040</v>
      </c>
      <c r="R164" s="104" t="s">
        <v>2041</v>
      </c>
      <c r="S164" s="104" t="s">
        <v>1849</v>
      </c>
      <c r="T164" s="102" t="s">
        <v>2042</v>
      </c>
      <c r="U164" s="104" t="s">
        <v>1851</v>
      </c>
      <c r="V164" s="104" t="s">
        <v>2043</v>
      </c>
      <c r="W164" s="226" t="s">
        <v>2044</v>
      </c>
      <c r="X164" s="239"/>
      <c r="Y164" s="80"/>
      <c r="AA164" s="215">
        <f>IF(OR(J164="Fail",ISBLANK(J164)),INDEX('Issue Code Table'!C:C,MATCH(N:N,'Issue Code Table'!A:A,0)),IF(M164="Critical",6,IF(M164="Significant",5,IF(M164="Moderate",3,2))))</f>
        <v>5</v>
      </c>
    </row>
    <row r="165" spans="1:27" ht="95.25" customHeight="1" x14ac:dyDescent="0.2">
      <c r="A165" s="211" t="s">
        <v>2045</v>
      </c>
      <c r="B165" s="104" t="s">
        <v>1641</v>
      </c>
      <c r="C165" s="104" t="s">
        <v>1642</v>
      </c>
      <c r="D165" s="102" t="s">
        <v>220</v>
      </c>
      <c r="E165" s="102" t="s">
        <v>2046</v>
      </c>
      <c r="F165" s="102" t="s">
        <v>2047</v>
      </c>
      <c r="G165" s="103" t="s">
        <v>223</v>
      </c>
      <c r="H165" s="102" t="s">
        <v>2048</v>
      </c>
      <c r="I165" s="101"/>
      <c r="J165" s="102"/>
      <c r="K165" s="104" t="s">
        <v>2049</v>
      </c>
      <c r="L165" s="228"/>
      <c r="M165" s="240" t="s">
        <v>185</v>
      </c>
      <c r="N165" s="240" t="s">
        <v>834</v>
      </c>
      <c r="O165" s="240" t="s">
        <v>835</v>
      </c>
      <c r="P165" s="107"/>
      <c r="Q165" s="104" t="s">
        <v>2040</v>
      </c>
      <c r="R165" s="104" t="s">
        <v>2050</v>
      </c>
      <c r="S165" s="104" t="s">
        <v>2051</v>
      </c>
      <c r="T165" s="102" t="s">
        <v>2052</v>
      </c>
      <c r="U165" s="104" t="s">
        <v>1851</v>
      </c>
      <c r="V165" s="104" t="s">
        <v>2053</v>
      </c>
      <c r="W165" s="226" t="s">
        <v>2054</v>
      </c>
      <c r="X165" s="239" t="s">
        <v>249</v>
      </c>
      <c r="Y165" s="80"/>
      <c r="AA165" s="215">
        <f>IF(OR(J165="Fail",ISBLANK(J165)),INDEX('Issue Code Table'!C:C,MATCH(N:N,'Issue Code Table'!A:A,0)),IF(M165="Critical",6,IF(M165="Significant",5,IF(M165="Moderate",3,2))))</f>
        <v>5</v>
      </c>
    </row>
    <row r="166" spans="1:27" ht="73.5" customHeight="1" x14ac:dyDescent="0.2">
      <c r="A166" s="211" t="s">
        <v>2055</v>
      </c>
      <c r="B166" s="104" t="s">
        <v>827</v>
      </c>
      <c r="C166" s="104" t="s">
        <v>828</v>
      </c>
      <c r="D166" s="102" t="s">
        <v>220</v>
      </c>
      <c r="E166" s="102" t="s">
        <v>2056</v>
      </c>
      <c r="F166" s="102" t="s">
        <v>2057</v>
      </c>
      <c r="G166" s="103" t="s">
        <v>223</v>
      </c>
      <c r="H166" s="103" t="s">
        <v>2058</v>
      </c>
      <c r="I166" s="101"/>
      <c r="J166" s="102"/>
      <c r="K166" s="245" t="s">
        <v>2059</v>
      </c>
      <c r="L166" s="241"/>
      <c r="M166" s="240" t="s">
        <v>185</v>
      </c>
      <c r="N166" s="240" t="s">
        <v>834</v>
      </c>
      <c r="O166" s="240" t="s">
        <v>835</v>
      </c>
      <c r="P166" s="107"/>
      <c r="Q166" s="104" t="s">
        <v>2040</v>
      </c>
      <c r="R166" s="104" t="s">
        <v>2060</v>
      </c>
      <c r="S166" s="104" t="s">
        <v>1849</v>
      </c>
      <c r="T166" s="102" t="s">
        <v>2061</v>
      </c>
      <c r="U166" s="104" t="s">
        <v>1851</v>
      </c>
      <c r="V166" s="104" t="s">
        <v>2062</v>
      </c>
      <c r="W166" s="226" t="s">
        <v>2063</v>
      </c>
      <c r="X166" s="239" t="s">
        <v>249</v>
      </c>
      <c r="Y166" s="80"/>
      <c r="AA166" s="215">
        <f>IF(OR(J166="Fail",ISBLANK(J166)),INDEX('Issue Code Table'!C:C,MATCH(N:N,'Issue Code Table'!A:A,0)),IF(M166="Critical",6,IF(M166="Significant",5,IF(M166="Moderate",3,2))))</f>
        <v>5</v>
      </c>
    </row>
    <row r="167" spans="1:27" ht="90.75" customHeight="1" x14ac:dyDescent="0.2">
      <c r="A167" s="211" t="s">
        <v>2064</v>
      </c>
      <c r="B167" s="104" t="s">
        <v>1641</v>
      </c>
      <c r="C167" s="104" t="s">
        <v>1642</v>
      </c>
      <c r="D167" s="102" t="s">
        <v>220</v>
      </c>
      <c r="E167" s="102" t="s">
        <v>2065</v>
      </c>
      <c r="F167" s="102" t="s">
        <v>2066</v>
      </c>
      <c r="G167" s="103" t="s">
        <v>223</v>
      </c>
      <c r="H167" s="102" t="s">
        <v>2067</v>
      </c>
      <c r="I167" s="101"/>
      <c r="J167" s="102"/>
      <c r="K167" s="102" t="s">
        <v>2068</v>
      </c>
      <c r="L167" s="228"/>
      <c r="M167" s="240" t="s">
        <v>226</v>
      </c>
      <c r="N167" s="240" t="s">
        <v>1859</v>
      </c>
      <c r="O167" s="240" t="s">
        <v>1860</v>
      </c>
      <c r="P167" s="107"/>
      <c r="Q167" s="104" t="s">
        <v>2040</v>
      </c>
      <c r="R167" s="104" t="s">
        <v>2069</v>
      </c>
      <c r="S167" s="104" t="s">
        <v>1849</v>
      </c>
      <c r="T167" s="102" t="s">
        <v>2070</v>
      </c>
      <c r="U167" s="104" t="s">
        <v>1851</v>
      </c>
      <c r="V167" s="104" t="s">
        <v>2071</v>
      </c>
      <c r="W167" s="226" t="s">
        <v>2072</v>
      </c>
      <c r="X167" s="239"/>
      <c r="Y167" s="80"/>
      <c r="AA167" s="215">
        <f>IF(OR(J167="Fail",ISBLANK(J167)),INDEX('Issue Code Table'!C:C,MATCH(N:N,'Issue Code Table'!A:A,0)),IF(M167="Critical",6,IF(M167="Significant",5,IF(M167="Moderate",3,2))))</f>
        <v>4</v>
      </c>
    </row>
    <row r="168" spans="1:27" ht="96.75" customHeight="1" x14ac:dyDescent="0.2">
      <c r="A168" s="211" t="s">
        <v>2073</v>
      </c>
      <c r="B168" s="104" t="s">
        <v>1641</v>
      </c>
      <c r="C168" s="104" t="s">
        <v>1642</v>
      </c>
      <c r="D168" s="102" t="s">
        <v>220</v>
      </c>
      <c r="E168" s="102" t="s">
        <v>2074</v>
      </c>
      <c r="F168" s="102" t="s">
        <v>2075</v>
      </c>
      <c r="G168" s="103" t="s">
        <v>223</v>
      </c>
      <c r="H168" s="102" t="s">
        <v>2076</v>
      </c>
      <c r="I168" s="101"/>
      <c r="J168" s="102"/>
      <c r="K168" s="102" t="s">
        <v>2077</v>
      </c>
      <c r="L168" s="228"/>
      <c r="M168" s="240" t="s">
        <v>226</v>
      </c>
      <c r="N168" s="240" t="s">
        <v>834</v>
      </c>
      <c r="O168" s="240" t="s">
        <v>835</v>
      </c>
      <c r="P168" s="107"/>
      <c r="Q168" s="104" t="s">
        <v>2040</v>
      </c>
      <c r="R168" s="104" t="s">
        <v>2078</v>
      </c>
      <c r="S168" s="104" t="s">
        <v>1849</v>
      </c>
      <c r="T168" s="102" t="s">
        <v>2079</v>
      </c>
      <c r="U168" s="104" t="s">
        <v>1851</v>
      </c>
      <c r="V168" s="104" t="s">
        <v>2080</v>
      </c>
      <c r="W168" s="226" t="s">
        <v>2081</v>
      </c>
      <c r="X168" s="239"/>
      <c r="Y168" s="80"/>
      <c r="AA168" s="215">
        <f>IF(OR(J168="Fail",ISBLANK(J168)),INDEX('Issue Code Table'!C:C,MATCH(N:N,'Issue Code Table'!A:A,0)),IF(M168="Critical",6,IF(M168="Significant",5,IF(M168="Moderate",3,2))))</f>
        <v>5</v>
      </c>
    </row>
    <row r="169" spans="1:27" ht="80.25" customHeight="1" x14ac:dyDescent="0.2">
      <c r="A169" s="211" t="s">
        <v>2082</v>
      </c>
      <c r="B169" s="104" t="s">
        <v>347</v>
      </c>
      <c r="C169" s="104" t="s">
        <v>348</v>
      </c>
      <c r="D169" s="102" t="s">
        <v>220</v>
      </c>
      <c r="E169" s="102" t="s">
        <v>2083</v>
      </c>
      <c r="F169" s="102" t="s">
        <v>2084</v>
      </c>
      <c r="G169" s="103" t="s">
        <v>2085</v>
      </c>
      <c r="H169" s="102" t="s">
        <v>2086</v>
      </c>
      <c r="I169" s="101"/>
      <c r="J169" s="102"/>
      <c r="K169" s="102" t="s">
        <v>2087</v>
      </c>
      <c r="L169" s="228"/>
      <c r="M169" s="240" t="s">
        <v>185</v>
      </c>
      <c r="N169" s="240" t="s">
        <v>797</v>
      </c>
      <c r="O169" s="240" t="s">
        <v>798</v>
      </c>
      <c r="P169" s="107"/>
      <c r="Q169" s="104" t="s">
        <v>2088</v>
      </c>
      <c r="R169" s="104" t="s">
        <v>2089</v>
      </c>
      <c r="S169" s="104" t="s">
        <v>2090</v>
      </c>
      <c r="T169" s="102" t="s">
        <v>2091</v>
      </c>
      <c r="U169" s="104" t="s">
        <v>2092</v>
      </c>
      <c r="V169" s="104" t="s">
        <v>2093</v>
      </c>
      <c r="W169" s="226" t="s">
        <v>2094</v>
      </c>
      <c r="X169" s="239" t="s">
        <v>249</v>
      </c>
      <c r="Y169" s="80"/>
      <c r="AA169" s="215">
        <f>IF(OR(J169="Fail",ISBLANK(J169)),INDEX('Issue Code Table'!C:C,MATCH(N:N,'Issue Code Table'!A:A,0)),IF(M169="Critical",6,IF(M169="Significant",5,IF(M169="Moderate",3,2))))</f>
        <v>5</v>
      </c>
    </row>
    <row r="170" spans="1:27" ht="77.25" customHeight="1" x14ac:dyDescent="0.2">
      <c r="A170" s="211" t="s">
        <v>2095</v>
      </c>
      <c r="B170" s="104" t="s">
        <v>347</v>
      </c>
      <c r="C170" s="104" t="s">
        <v>348</v>
      </c>
      <c r="D170" s="102" t="s">
        <v>220</v>
      </c>
      <c r="E170" s="102" t="s">
        <v>2096</v>
      </c>
      <c r="F170" s="102" t="s">
        <v>2097</v>
      </c>
      <c r="G170" s="103" t="s">
        <v>2098</v>
      </c>
      <c r="H170" s="102" t="s">
        <v>2099</v>
      </c>
      <c r="I170" s="101"/>
      <c r="J170" s="102"/>
      <c r="K170" s="102" t="s">
        <v>2100</v>
      </c>
      <c r="L170" s="228"/>
      <c r="M170" s="240" t="s">
        <v>226</v>
      </c>
      <c r="N170" s="240" t="s">
        <v>772</v>
      </c>
      <c r="O170" s="240" t="s">
        <v>773</v>
      </c>
      <c r="P170" s="107"/>
      <c r="Q170" s="104" t="s">
        <v>2088</v>
      </c>
      <c r="R170" s="104" t="s">
        <v>2101</v>
      </c>
      <c r="S170" s="104" t="s">
        <v>2102</v>
      </c>
      <c r="T170" s="102" t="s">
        <v>2103</v>
      </c>
      <c r="U170" s="104" t="s">
        <v>2104</v>
      </c>
      <c r="V170" s="104" t="s">
        <v>2105</v>
      </c>
      <c r="W170" s="226" t="s">
        <v>2106</v>
      </c>
      <c r="X170" s="239"/>
      <c r="Y170" s="80"/>
      <c r="AA170" s="215">
        <f>IF(OR(J170="Fail",ISBLANK(J170)),INDEX('Issue Code Table'!C:C,MATCH(N:N,'Issue Code Table'!A:A,0)),IF(M170="Critical",6,IF(M170="Significant",5,IF(M170="Moderate",3,2))))</f>
        <v>4</v>
      </c>
    </row>
    <row r="171" spans="1:27" ht="80.25" customHeight="1" x14ac:dyDescent="0.2">
      <c r="A171" s="211" t="s">
        <v>2107</v>
      </c>
      <c r="B171" s="104" t="s">
        <v>1305</v>
      </c>
      <c r="C171" s="104" t="s">
        <v>1306</v>
      </c>
      <c r="D171" s="102" t="s">
        <v>220</v>
      </c>
      <c r="E171" s="102" t="s">
        <v>2108</v>
      </c>
      <c r="F171" s="102" t="s">
        <v>2109</v>
      </c>
      <c r="G171" s="103" t="s">
        <v>2110</v>
      </c>
      <c r="H171" s="102" t="s">
        <v>2111</v>
      </c>
      <c r="I171" s="101"/>
      <c r="J171" s="102"/>
      <c r="K171" s="102" t="s">
        <v>2112</v>
      </c>
      <c r="L171" s="228"/>
      <c r="M171" s="240" t="s">
        <v>185</v>
      </c>
      <c r="N171" s="240" t="s">
        <v>797</v>
      </c>
      <c r="O171" s="240" t="s">
        <v>798</v>
      </c>
      <c r="P171" s="107"/>
      <c r="Q171" s="104" t="s">
        <v>2113</v>
      </c>
      <c r="R171" s="104" t="s">
        <v>2114</v>
      </c>
      <c r="S171" s="104" t="s">
        <v>2115</v>
      </c>
      <c r="T171" s="102" t="s">
        <v>2116</v>
      </c>
      <c r="U171" s="104" t="s">
        <v>2117</v>
      </c>
      <c r="V171" s="104"/>
      <c r="W171" s="226" t="s">
        <v>2118</v>
      </c>
      <c r="X171" s="239" t="s">
        <v>249</v>
      </c>
      <c r="Y171" s="80"/>
      <c r="AA171" s="215">
        <f>IF(OR(J171="Fail",ISBLANK(J171)),INDEX('Issue Code Table'!C:C,MATCH(N:N,'Issue Code Table'!A:A,0)),IF(M171="Critical",6,IF(M171="Significant",5,IF(M171="Moderate",3,2))))</f>
        <v>5</v>
      </c>
    </row>
    <row r="172" spans="1:27" ht="109.5" customHeight="1" x14ac:dyDescent="0.2">
      <c r="A172" s="211" t="s">
        <v>2119</v>
      </c>
      <c r="B172" s="104" t="s">
        <v>218</v>
      </c>
      <c r="C172" s="102" t="s">
        <v>219</v>
      </c>
      <c r="D172" s="101" t="s">
        <v>220</v>
      </c>
      <c r="E172" s="102" t="s">
        <v>2120</v>
      </c>
      <c r="F172" s="102" t="s">
        <v>2121</v>
      </c>
      <c r="G172" s="103" t="s">
        <v>2122</v>
      </c>
      <c r="H172" s="102" t="s">
        <v>2123</v>
      </c>
      <c r="I172" s="101"/>
      <c r="J172" s="102"/>
      <c r="K172" s="102" t="s">
        <v>2124</v>
      </c>
      <c r="L172" s="228"/>
      <c r="M172" s="240" t="s">
        <v>226</v>
      </c>
      <c r="N172" s="240" t="s">
        <v>772</v>
      </c>
      <c r="O172" s="240" t="s">
        <v>773</v>
      </c>
      <c r="P172" s="107"/>
      <c r="Q172" s="104" t="s">
        <v>2125</v>
      </c>
      <c r="R172" s="104" t="s">
        <v>2126</v>
      </c>
      <c r="S172" s="104" t="s">
        <v>2127</v>
      </c>
      <c r="T172" s="102" t="s">
        <v>2128</v>
      </c>
      <c r="U172" s="104" t="s">
        <v>2129</v>
      </c>
      <c r="V172" s="104"/>
      <c r="W172" s="226" t="s">
        <v>2130</v>
      </c>
      <c r="X172" s="239"/>
      <c r="Y172" s="80"/>
      <c r="AA172" s="215">
        <f>IF(OR(J172="Fail",ISBLANK(J172)),INDEX('Issue Code Table'!C:C,MATCH(N:N,'Issue Code Table'!A:A,0)),IF(M172="Critical",6,IF(M172="Significant",5,IF(M172="Moderate",3,2))))</f>
        <v>4</v>
      </c>
    </row>
    <row r="173" spans="1:27" ht="75.75" customHeight="1" x14ac:dyDescent="0.2">
      <c r="A173" s="211" t="s">
        <v>2131</v>
      </c>
      <c r="B173" s="102" t="s">
        <v>374</v>
      </c>
      <c r="C173" s="102" t="s">
        <v>375</v>
      </c>
      <c r="D173" s="101" t="s">
        <v>220</v>
      </c>
      <c r="E173" s="102" t="s">
        <v>2132</v>
      </c>
      <c r="F173" s="102" t="s">
        <v>2133</v>
      </c>
      <c r="G173" s="103" t="s">
        <v>2134</v>
      </c>
      <c r="H173" s="102" t="s">
        <v>2135</v>
      </c>
      <c r="I173" s="101"/>
      <c r="J173" s="102"/>
      <c r="K173" s="102" t="s">
        <v>2136</v>
      </c>
      <c r="L173" s="228"/>
      <c r="M173" s="240" t="s">
        <v>185</v>
      </c>
      <c r="N173" s="240" t="s">
        <v>241</v>
      </c>
      <c r="O173" s="240" t="s">
        <v>242</v>
      </c>
      <c r="P173" s="107"/>
      <c r="Q173" s="104" t="s">
        <v>2125</v>
      </c>
      <c r="R173" s="104" t="s">
        <v>2137</v>
      </c>
      <c r="S173" s="104" t="s">
        <v>2127</v>
      </c>
      <c r="T173" s="102" t="s">
        <v>2138</v>
      </c>
      <c r="U173" s="104" t="s">
        <v>2139</v>
      </c>
      <c r="V173" s="104"/>
      <c r="W173" s="226" t="s">
        <v>2140</v>
      </c>
      <c r="X173" s="239" t="s">
        <v>249</v>
      </c>
      <c r="Y173" s="80"/>
      <c r="AA173" s="215">
        <f>IF(OR(J173="Fail",ISBLANK(J173)),INDEX('Issue Code Table'!C:C,MATCH(N:N,'Issue Code Table'!A:A,0)),IF(M173="Critical",6,IF(M173="Significant",5,IF(M173="Moderate",3,2))))</f>
        <v>5</v>
      </c>
    </row>
    <row r="174" spans="1:27" ht="108" customHeight="1" x14ac:dyDescent="0.2">
      <c r="A174" s="211" t="s">
        <v>2141</v>
      </c>
      <c r="B174" s="104" t="s">
        <v>374</v>
      </c>
      <c r="C174" s="102" t="s">
        <v>375</v>
      </c>
      <c r="D174" s="101" t="s">
        <v>220</v>
      </c>
      <c r="E174" s="102" t="s">
        <v>2142</v>
      </c>
      <c r="F174" s="102" t="s">
        <v>2143</v>
      </c>
      <c r="G174" s="103" t="s">
        <v>2144</v>
      </c>
      <c r="H174" s="102" t="s">
        <v>2145</v>
      </c>
      <c r="I174" s="101"/>
      <c r="J174" s="102"/>
      <c r="K174" s="102" t="s">
        <v>2146</v>
      </c>
      <c r="L174" s="228"/>
      <c r="M174" s="240" t="s">
        <v>185</v>
      </c>
      <c r="N174" s="240" t="s">
        <v>353</v>
      </c>
      <c r="O174" s="105" t="s">
        <v>354</v>
      </c>
      <c r="P174" s="107"/>
      <c r="Q174" s="104" t="s">
        <v>2125</v>
      </c>
      <c r="R174" s="104" t="s">
        <v>2147</v>
      </c>
      <c r="S174" s="104" t="s">
        <v>2127</v>
      </c>
      <c r="T174" s="102" t="s">
        <v>2148</v>
      </c>
      <c r="U174" s="104" t="s">
        <v>2149</v>
      </c>
      <c r="V174" s="104"/>
      <c r="W174" s="226" t="s">
        <v>2150</v>
      </c>
      <c r="X174" s="239" t="s">
        <v>249</v>
      </c>
      <c r="Y174" s="80"/>
      <c r="AA174" s="215">
        <f>IF(OR(J174="Fail",ISBLANK(J174)),INDEX('Issue Code Table'!C:C,MATCH(N:N,'Issue Code Table'!A:A,0)),IF(M174="Critical",6,IF(M174="Significant",5,IF(M174="Moderate",3,2))))</f>
        <v>5</v>
      </c>
    </row>
    <row r="175" spans="1:27" ht="132.75" customHeight="1" x14ac:dyDescent="0.2">
      <c r="A175" s="211" t="s">
        <v>2151</v>
      </c>
      <c r="B175" s="104" t="s">
        <v>218</v>
      </c>
      <c r="C175" s="102" t="s">
        <v>219</v>
      </c>
      <c r="D175" s="101" t="s">
        <v>220</v>
      </c>
      <c r="E175" s="102" t="s">
        <v>2152</v>
      </c>
      <c r="F175" s="102" t="s">
        <v>2153</v>
      </c>
      <c r="G175" s="103" t="s">
        <v>2154</v>
      </c>
      <c r="H175" s="102" t="s">
        <v>280</v>
      </c>
      <c r="I175" s="101"/>
      <c r="J175" s="102"/>
      <c r="K175" s="102" t="s">
        <v>281</v>
      </c>
      <c r="L175" s="228"/>
      <c r="M175" s="240" t="s">
        <v>185</v>
      </c>
      <c r="N175" s="240" t="s">
        <v>282</v>
      </c>
      <c r="O175" s="105" t="s">
        <v>283</v>
      </c>
      <c r="P175" s="107"/>
      <c r="Q175" s="104" t="s">
        <v>2125</v>
      </c>
      <c r="R175" s="104" t="s">
        <v>2155</v>
      </c>
      <c r="S175" s="104" t="s">
        <v>2127</v>
      </c>
      <c r="T175" s="102" t="s">
        <v>2156</v>
      </c>
      <c r="U175" s="104" t="s">
        <v>2157</v>
      </c>
      <c r="V175" s="104"/>
      <c r="W175" s="226" t="s">
        <v>2158</v>
      </c>
      <c r="X175" s="239" t="s">
        <v>249</v>
      </c>
      <c r="Y175" s="80"/>
      <c r="AA175" s="215">
        <f>IF(OR(J175="Fail",ISBLANK(J175)),INDEX('Issue Code Table'!C:C,MATCH(N:N,'Issue Code Table'!A:A,0)),IF(M175="Critical",6,IF(M175="Significant",5,IF(M175="Moderate",3,2))))</f>
        <v>4</v>
      </c>
    </row>
    <row r="176" spans="1:27" ht="103.5" customHeight="1" x14ac:dyDescent="0.2">
      <c r="A176" s="211" t="s">
        <v>2159</v>
      </c>
      <c r="B176" s="104" t="s">
        <v>218</v>
      </c>
      <c r="C176" s="104" t="s">
        <v>219</v>
      </c>
      <c r="D176" s="102" t="s">
        <v>220</v>
      </c>
      <c r="E176" s="102" t="s">
        <v>2160</v>
      </c>
      <c r="F176" s="102" t="s">
        <v>2161</v>
      </c>
      <c r="G176" s="103" t="s">
        <v>2162</v>
      </c>
      <c r="H176" s="102" t="s">
        <v>2163</v>
      </c>
      <c r="I176" s="101"/>
      <c r="J176" s="102"/>
      <c r="K176" s="102" t="s">
        <v>2164</v>
      </c>
      <c r="L176" s="228" t="s">
        <v>2165</v>
      </c>
      <c r="M176" s="240" t="s">
        <v>185</v>
      </c>
      <c r="N176" s="240" t="s">
        <v>269</v>
      </c>
      <c r="O176" s="105" t="s">
        <v>270</v>
      </c>
      <c r="P176" s="107"/>
      <c r="Q176" s="104" t="s">
        <v>2125</v>
      </c>
      <c r="R176" s="104" t="s">
        <v>2166</v>
      </c>
      <c r="S176" s="50" t="s">
        <v>2127</v>
      </c>
      <c r="T176" s="102" t="s">
        <v>2167</v>
      </c>
      <c r="U176" s="102" t="s">
        <v>2168</v>
      </c>
      <c r="V176" s="50"/>
      <c r="W176" s="106" t="s">
        <v>2169</v>
      </c>
      <c r="X176" s="239" t="s">
        <v>249</v>
      </c>
      <c r="Y176" s="80"/>
      <c r="AA176" s="215">
        <f>IF(OR(J176="Fail",ISBLANK(J176)),INDEX('Issue Code Table'!C:C,MATCH(N:N,'Issue Code Table'!A:A,0)),IF(M176="Critical",6,IF(M176="Significant",5,IF(M176="Moderate",3,2))))</f>
        <v>6</v>
      </c>
    </row>
    <row r="177" spans="1:27" ht="74.25" customHeight="1" x14ac:dyDescent="0.2">
      <c r="A177" s="211" t="s">
        <v>2170</v>
      </c>
      <c r="B177" s="104" t="s">
        <v>218</v>
      </c>
      <c r="C177" s="104" t="s">
        <v>219</v>
      </c>
      <c r="D177" s="102" t="s">
        <v>220</v>
      </c>
      <c r="E177" s="102" t="s">
        <v>2171</v>
      </c>
      <c r="F177" s="102" t="s">
        <v>2172</v>
      </c>
      <c r="G177" s="103" t="s">
        <v>2173</v>
      </c>
      <c r="H177" s="102" t="s">
        <v>2174</v>
      </c>
      <c r="I177" s="101"/>
      <c r="J177" s="102"/>
      <c r="K177" s="102" t="s">
        <v>2175</v>
      </c>
      <c r="L177" s="228"/>
      <c r="M177" s="240" t="s">
        <v>185</v>
      </c>
      <c r="N177" s="240" t="s">
        <v>241</v>
      </c>
      <c r="O177" s="105" t="s">
        <v>242</v>
      </c>
      <c r="P177" s="107"/>
      <c r="Q177" s="104" t="s">
        <v>2125</v>
      </c>
      <c r="R177" s="104" t="s">
        <v>2176</v>
      </c>
      <c r="S177" s="104" t="s">
        <v>2127</v>
      </c>
      <c r="T177" s="102" t="s">
        <v>2177</v>
      </c>
      <c r="U177" s="104" t="s">
        <v>2178</v>
      </c>
      <c r="V177" s="104"/>
      <c r="W177" s="226" t="s">
        <v>2179</v>
      </c>
      <c r="X177" s="239" t="s">
        <v>249</v>
      </c>
      <c r="Y177" s="80"/>
      <c r="AA177" s="215">
        <f>IF(OR(J177="Fail",ISBLANK(J177)),INDEX('Issue Code Table'!C:C,MATCH(N:N,'Issue Code Table'!A:A,0)),IF(M177="Critical",6,IF(M177="Significant",5,IF(M177="Moderate",3,2))))</f>
        <v>5</v>
      </c>
    </row>
    <row r="178" spans="1:27" ht="84.75" customHeight="1" x14ac:dyDescent="0.2">
      <c r="A178" s="211" t="s">
        <v>2180</v>
      </c>
      <c r="B178" s="104" t="s">
        <v>1305</v>
      </c>
      <c r="C178" s="104" t="s">
        <v>1306</v>
      </c>
      <c r="D178" s="102" t="s">
        <v>220</v>
      </c>
      <c r="E178" s="102" t="s">
        <v>2181</v>
      </c>
      <c r="F178" s="102" t="s">
        <v>2182</v>
      </c>
      <c r="G178" s="103" t="s">
        <v>2183</v>
      </c>
      <c r="H178" s="102" t="s">
        <v>2184</v>
      </c>
      <c r="I178" s="101"/>
      <c r="J178" s="102"/>
      <c r="K178" s="102" t="s">
        <v>2185</v>
      </c>
      <c r="L178" s="228"/>
      <c r="M178" s="240" t="s">
        <v>185</v>
      </c>
      <c r="N178" s="240" t="s">
        <v>353</v>
      </c>
      <c r="O178" s="240" t="s">
        <v>354</v>
      </c>
      <c r="P178" s="107"/>
      <c r="Q178" s="104" t="s">
        <v>2186</v>
      </c>
      <c r="R178" s="104" t="s">
        <v>2187</v>
      </c>
      <c r="S178" s="102" t="s">
        <v>2188</v>
      </c>
      <c r="T178" s="102" t="s">
        <v>2189</v>
      </c>
      <c r="U178" s="104" t="s">
        <v>359</v>
      </c>
      <c r="V178" s="104" t="s">
        <v>2190</v>
      </c>
      <c r="W178" s="226" t="s">
        <v>2191</v>
      </c>
      <c r="X178" s="239" t="s">
        <v>249</v>
      </c>
      <c r="Y178" s="80"/>
      <c r="AA178" s="215">
        <f>IF(OR(J178="Fail",ISBLANK(J178)),INDEX('Issue Code Table'!C:C,MATCH(N:N,'Issue Code Table'!A:A,0)),IF(M178="Critical",6,IF(M178="Significant",5,IF(M178="Moderate",3,2))))</f>
        <v>5</v>
      </c>
    </row>
    <row r="179" spans="1:27" ht="99" customHeight="1" x14ac:dyDescent="0.2">
      <c r="A179" s="211" t="s">
        <v>2192</v>
      </c>
      <c r="B179" s="104" t="s">
        <v>1305</v>
      </c>
      <c r="C179" s="104" t="s">
        <v>1306</v>
      </c>
      <c r="D179" s="102" t="s">
        <v>220</v>
      </c>
      <c r="E179" s="102" t="s">
        <v>2193</v>
      </c>
      <c r="F179" s="102" t="s">
        <v>2194</v>
      </c>
      <c r="G179" s="103" t="s">
        <v>2195</v>
      </c>
      <c r="H179" s="102" t="s">
        <v>2196</v>
      </c>
      <c r="I179" s="101"/>
      <c r="J179" s="102"/>
      <c r="K179" s="102" t="s">
        <v>2197</v>
      </c>
      <c r="L179" s="228"/>
      <c r="M179" s="240" t="s">
        <v>185</v>
      </c>
      <c r="N179" s="240" t="s">
        <v>797</v>
      </c>
      <c r="O179" s="240" t="s">
        <v>798</v>
      </c>
      <c r="P179" s="107"/>
      <c r="Q179" s="104" t="s">
        <v>2186</v>
      </c>
      <c r="R179" s="104" t="s">
        <v>2198</v>
      </c>
      <c r="S179" s="104" t="s">
        <v>2199</v>
      </c>
      <c r="T179" s="102" t="s">
        <v>2200</v>
      </c>
      <c r="U179" s="104" t="s">
        <v>2201</v>
      </c>
      <c r="V179" s="104"/>
      <c r="W179" s="226" t="s">
        <v>2202</v>
      </c>
      <c r="X179" s="239" t="s">
        <v>249</v>
      </c>
      <c r="Y179" s="80"/>
      <c r="AA179" s="215">
        <f>IF(OR(J179="Fail",ISBLANK(J179)),INDEX('Issue Code Table'!C:C,MATCH(N:N,'Issue Code Table'!A:A,0)),IF(M179="Critical",6,IF(M179="Significant",5,IF(M179="Moderate",3,2))))</f>
        <v>5</v>
      </c>
    </row>
    <row r="180" spans="1:27" ht="84" customHeight="1" x14ac:dyDescent="0.2">
      <c r="A180" s="211" t="s">
        <v>2203</v>
      </c>
      <c r="B180" s="102" t="s">
        <v>347</v>
      </c>
      <c r="C180" s="102" t="s">
        <v>348</v>
      </c>
      <c r="D180" s="101" t="s">
        <v>220</v>
      </c>
      <c r="E180" s="102" t="s">
        <v>2204</v>
      </c>
      <c r="F180" s="102" t="s">
        <v>2205</v>
      </c>
      <c r="G180" s="103" t="s">
        <v>2206</v>
      </c>
      <c r="H180" s="102" t="s">
        <v>2207</v>
      </c>
      <c r="I180" s="101"/>
      <c r="J180" s="102"/>
      <c r="K180" s="102" t="s">
        <v>2208</v>
      </c>
      <c r="L180" s="228"/>
      <c r="M180" s="240" t="s">
        <v>226</v>
      </c>
      <c r="N180" s="240" t="s">
        <v>2209</v>
      </c>
      <c r="O180" s="105" t="s">
        <v>2210</v>
      </c>
      <c r="P180" s="107"/>
      <c r="Q180" s="104" t="s">
        <v>2186</v>
      </c>
      <c r="R180" s="104" t="s">
        <v>2211</v>
      </c>
      <c r="S180" s="104" t="s">
        <v>2199</v>
      </c>
      <c r="T180" s="102" t="s">
        <v>2212</v>
      </c>
      <c r="U180" s="104" t="s">
        <v>2201</v>
      </c>
      <c r="V180" s="104"/>
      <c r="W180" s="226" t="s">
        <v>2213</v>
      </c>
      <c r="X180" s="239"/>
      <c r="Y180" s="80"/>
      <c r="AA180" s="215">
        <f>IF(OR(J180="Fail",ISBLANK(J180)),INDEX('Issue Code Table'!C:C,MATCH(N:N,'Issue Code Table'!A:A,0)),IF(M180="Critical",6,IF(M180="Significant",5,IF(M180="Moderate",3,2))))</f>
        <v>5</v>
      </c>
    </row>
    <row r="181" spans="1:27" ht="77.25" customHeight="1" x14ac:dyDescent="0.2">
      <c r="A181" s="211" t="s">
        <v>2214</v>
      </c>
      <c r="B181" s="102" t="s">
        <v>347</v>
      </c>
      <c r="C181" s="102" t="s">
        <v>348</v>
      </c>
      <c r="D181" s="101" t="s">
        <v>220</v>
      </c>
      <c r="E181" s="102" t="s">
        <v>2215</v>
      </c>
      <c r="F181" s="102" t="s">
        <v>2216</v>
      </c>
      <c r="G181" s="103" t="s">
        <v>2217</v>
      </c>
      <c r="H181" s="101" t="s">
        <v>2218</v>
      </c>
      <c r="I181" s="101"/>
      <c r="J181" s="102"/>
      <c r="K181" s="102" t="s">
        <v>2219</v>
      </c>
      <c r="L181" s="228"/>
      <c r="M181" s="240" t="s">
        <v>185</v>
      </c>
      <c r="N181" s="240" t="s">
        <v>797</v>
      </c>
      <c r="O181" s="240" t="s">
        <v>798</v>
      </c>
      <c r="P181" s="107"/>
      <c r="Q181" s="104" t="s">
        <v>2186</v>
      </c>
      <c r="R181" s="104" t="s">
        <v>2220</v>
      </c>
      <c r="S181" s="104" t="s">
        <v>2221</v>
      </c>
      <c r="T181" s="102" t="s">
        <v>2222</v>
      </c>
      <c r="U181" s="104" t="s">
        <v>2223</v>
      </c>
      <c r="V181" s="104"/>
      <c r="W181" s="226" t="s">
        <v>2224</v>
      </c>
      <c r="X181" s="239" t="s">
        <v>249</v>
      </c>
      <c r="Y181" s="80"/>
      <c r="AA181" s="215">
        <f>IF(OR(J181="Fail",ISBLANK(J181)),INDEX('Issue Code Table'!C:C,MATCH(N:N,'Issue Code Table'!A:A,0)),IF(M181="Critical",6,IF(M181="Significant",5,IF(M181="Moderate",3,2))))</f>
        <v>5</v>
      </c>
    </row>
    <row r="182" spans="1:27" ht="101.25" customHeight="1" x14ac:dyDescent="0.2">
      <c r="A182" s="211" t="s">
        <v>2225</v>
      </c>
      <c r="B182" s="102" t="s">
        <v>347</v>
      </c>
      <c r="C182" s="102" t="s">
        <v>348</v>
      </c>
      <c r="D182" s="101" t="s">
        <v>220</v>
      </c>
      <c r="E182" s="102" t="s">
        <v>2226</v>
      </c>
      <c r="F182" s="102" t="s">
        <v>2227</v>
      </c>
      <c r="G182" s="103" t="s">
        <v>2228</v>
      </c>
      <c r="H182" s="101" t="s">
        <v>2229</v>
      </c>
      <c r="I182" s="101"/>
      <c r="J182" s="102"/>
      <c r="K182" s="102" t="s">
        <v>2230</v>
      </c>
      <c r="L182" s="228"/>
      <c r="M182" s="240" t="s">
        <v>185</v>
      </c>
      <c r="N182" s="240" t="s">
        <v>797</v>
      </c>
      <c r="O182" s="240" t="s">
        <v>798</v>
      </c>
      <c r="P182" s="107"/>
      <c r="Q182" s="104" t="s">
        <v>2186</v>
      </c>
      <c r="R182" s="104" t="s">
        <v>2231</v>
      </c>
      <c r="S182" s="104" t="s">
        <v>2232</v>
      </c>
      <c r="T182" s="102" t="s">
        <v>2233</v>
      </c>
      <c r="U182" s="104" t="s">
        <v>2234</v>
      </c>
      <c r="V182" s="104"/>
      <c r="W182" s="106" t="s">
        <v>2235</v>
      </c>
      <c r="X182" s="239" t="s">
        <v>249</v>
      </c>
      <c r="Y182" s="80"/>
      <c r="AA182" s="215">
        <f>IF(OR(J182="Fail",ISBLANK(J182)),INDEX('Issue Code Table'!C:C,MATCH(N:N,'Issue Code Table'!A:A,0)),IF(M182="Critical",6,IF(M182="Significant",5,IF(M182="Moderate",3,2))))</f>
        <v>5</v>
      </c>
    </row>
    <row r="183" spans="1:27" ht="94.5" customHeight="1" x14ac:dyDescent="0.2">
      <c r="A183" s="211" t="s">
        <v>2236</v>
      </c>
      <c r="B183" s="104" t="s">
        <v>218</v>
      </c>
      <c r="C183" s="104" t="s">
        <v>219</v>
      </c>
      <c r="D183" s="102" t="s">
        <v>220</v>
      </c>
      <c r="E183" s="102" t="s">
        <v>2237</v>
      </c>
      <c r="F183" s="102" t="s">
        <v>2238</v>
      </c>
      <c r="G183" s="103" t="s">
        <v>2239</v>
      </c>
      <c r="H183" s="102" t="s">
        <v>2240</v>
      </c>
      <c r="I183" s="101"/>
      <c r="J183" s="102"/>
      <c r="K183" s="102" t="s">
        <v>2241</v>
      </c>
      <c r="L183" s="228"/>
      <c r="M183" s="240" t="s">
        <v>185</v>
      </c>
      <c r="N183" s="240" t="s">
        <v>2242</v>
      </c>
      <c r="O183" s="240" t="s">
        <v>2243</v>
      </c>
      <c r="P183" s="107"/>
      <c r="Q183" s="104" t="s">
        <v>2186</v>
      </c>
      <c r="R183" s="104" t="s">
        <v>2244</v>
      </c>
      <c r="S183" s="104" t="s">
        <v>2245</v>
      </c>
      <c r="T183" s="102" t="s">
        <v>2246</v>
      </c>
      <c r="U183" s="104" t="s">
        <v>2247</v>
      </c>
      <c r="V183" s="104" t="s">
        <v>2248</v>
      </c>
      <c r="W183" s="106" t="s">
        <v>2249</v>
      </c>
      <c r="X183" s="239" t="s">
        <v>249</v>
      </c>
      <c r="Y183" s="80"/>
      <c r="AA183" s="215">
        <f>IF(OR(J183="Fail",ISBLANK(J183)),INDEX('Issue Code Table'!C:C,MATCH(N:N,'Issue Code Table'!A:A,0)),IF(M183="Critical",6,IF(M183="Significant",5,IF(M183="Moderate",3,2))))</f>
        <v>6</v>
      </c>
    </row>
    <row r="184" spans="1:27" ht="93" customHeight="1" x14ac:dyDescent="0.2">
      <c r="A184" s="211" t="s">
        <v>2250</v>
      </c>
      <c r="B184" s="104" t="s">
        <v>218</v>
      </c>
      <c r="C184" s="104" t="s">
        <v>219</v>
      </c>
      <c r="D184" s="102" t="s">
        <v>220</v>
      </c>
      <c r="E184" s="102" t="s">
        <v>2251</v>
      </c>
      <c r="F184" s="102" t="s">
        <v>2252</v>
      </c>
      <c r="G184" s="103" t="s">
        <v>2253</v>
      </c>
      <c r="H184" s="102" t="s">
        <v>2254</v>
      </c>
      <c r="I184" s="101"/>
      <c r="J184" s="102"/>
      <c r="K184" s="102" t="s">
        <v>2255</v>
      </c>
      <c r="L184" s="228"/>
      <c r="M184" s="240" t="s">
        <v>185</v>
      </c>
      <c r="N184" s="240" t="s">
        <v>2256</v>
      </c>
      <c r="O184" s="240" t="s">
        <v>2257</v>
      </c>
      <c r="P184" s="107"/>
      <c r="Q184" s="104" t="s">
        <v>2258</v>
      </c>
      <c r="R184" s="104" t="s">
        <v>2259</v>
      </c>
      <c r="S184" s="104" t="s">
        <v>2260</v>
      </c>
      <c r="T184" s="102" t="s">
        <v>2261</v>
      </c>
      <c r="U184" s="104" t="s">
        <v>359</v>
      </c>
      <c r="V184" s="104" t="s">
        <v>2262</v>
      </c>
      <c r="W184" s="226" t="s">
        <v>2263</v>
      </c>
      <c r="X184" s="239" t="s">
        <v>249</v>
      </c>
      <c r="Y184" s="80"/>
      <c r="AA184" s="215">
        <f>IF(OR(J184="Fail",ISBLANK(J184)),INDEX('Issue Code Table'!C:C,MATCH(N:N,'Issue Code Table'!A:A,0)),IF(M184="Critical",6,IF(M184="Significant",5,IF(M184="Moderate",3,2))))</f>
        <v>7</v>
      </c>
    </row>
    <row r="185" spans="1:27" ht="111.75" customHeight="1" x14ac:dyDescent="0.2">
      <c r="A185" s="211" t="s">
        <v>2264</v>
      </c>
      <c r="B185" s="104" t="s">
        <v>1564</v>
      </c>
      <c r="C185" s="104" t="s">
        <v>1565</v>
      </c>
      <c r="D185" s="102" t="s">
        <v>220</v>
      </c>
      <c r="E185" s="102" t="s">
        <v>2265</v>
      </c>
      <c r="F185" s="102" t="s">
        <v>2266</v>
      </c>
      <c r="G185" s="103" t="s">
        <v>2267</v>
      </c>
      <c r="H185" s="102" t="s">
        <v>2268</v>
      </c>
      <c r="I185" s="101"/>
      <c r="J185" s="102"/>
      <c r="K185" s="102" t="s">
        <v>2269</v>
      </c>
      <c r="L185" s="228"/>
      <c r="M185" s="240" t="s">
        <v>185</v>
      </c>
      <c r="N185" s="240" t="s">
        <v>797</v>
      </c>
      <c r="O185" s="240" t="s">
        <v>798</v>
      </c>
      <c r="P185" s="107"/>
      <c r="Q185" s="104" t="s">
        <v>2258</v>
      </c>
      <c r="R185" s="104" t="s">
        <v>2270</v>
      </c>
      <c r="S185" s="104" t="s">
        <v>2271</v>
      </c>
      <c r="T185" s="102" t="s">
        <v>2272</v>
      </c>
      <c r="U185" s="104" t="s">
        <v>2273</v>
      </c>
      <c r="V185" s="104" t="s">
        <v>2274</v>
      </c>
      <c r="W185" s="226" t="s">
        <v>2275</v>
      </c>
      <c r="X185" s="239" t="s">
        <v>249</v>
      </c>
      <c r="Y185" s="80"/>
      <c r="AA185" s="215">
        <f>IF(OR(J185="Fail",ISBLANK(J185)),INDEX('Issue Code Table'!C:C,MATCH(N:N,'Issue Code Table'!A:A,0)),IF(M185="Critical",6,IF(M185="Significant",5,IF(M185="Moderate",3,2))))</f>
        <v>5</v>
      </c>
    </row>
    <row r="186" spans="1:27" ht="98.25" customHeight="1" x14ac:dyDescent="0.2">
      <c r="A186" s="211" t="s">
        <v>2276</v>
      </c>
      <c r="B186" s="104" t="s">
        <v>1564</v>
      </c>
      <c r="C186" s="104" t="s">
        <v>1565</v>
      </c>
      <c r="D186" s="102" t="s">
        <v>220</v>
      </c>
      <c r="E186" s="102" t="s">
        <v>2277</v>
      </c>
      <c r="F186" s="102" t="s">
        <v>2278</v>
      </c>
      <c r="G186" s="103" t="s">
        <v>2279</v>
      </c>
      <c r="H186" s="102" t="s">
        <v>2280</v>
      </c>
      <c r="I186" s="101"/>
      <c r="J186" s="102"/>
      <c r="K186" s="102" t="s">
        <v>2281</v>
      </c>
      <c r="L186" s="228"/>
      <c r="M186" s="240" t="s">
        <v>185</v>
      </c>
      <c r="N186" s="240" t="s">
        <v>797</v>
      </c>
      <c r="O186" s="240" t="s">
        <v>798</v>
      </c>
      <c r="P186" s="107"/>
      <c r="Q186" s="104" t="s">
        <v>2258</v>
      </c>
      <c r="R186" s="104" t="s">
        <v>2282</v>
      </c>
      <c r="S186" s="104" t="s">
        <v>2271</v>
      </c>
      <c r="T186" s="102" t="s">
        <v>2283</v>
      </c>
      <c r="U186" s="104" t="s">
        <v>2273</v>
      </c>
      <c r="V186" s="104" t="s">
        <v>2284</v>
      </c>
      <c r="W186" s="226" t="s">
        <v>2285</v>
      </c>
      <c r="X186" s="239" t="s">
        <v>249</v>
      </c>
      <c r="Y186" s="80"/>
      <c r="AA186" s="215">
        <f>IF(OR(J186="Fail",ISBLANK(J186)),INDEX('Issue Code Table'!C:C,MATCH(N:N,'Issue Code Table'!A:A,0)),IF(M186="Critical",6,IF(M186="Significant",5,IF(M186="Moderate",3,2))))</f>
        <v>5</v>
      </c>
    </row>
    <row r="187" spans="1:27" ht="83.25" customHeight="1" x14ac:dyDescent="0.2">
      <c r="A187" s="211" t="s">
        <v>2286</v>
      </c>
      <c r="B187" s="104" t="s">
        <v>1564</v>
      </c>
      <c r="C187" s="104" t="s">
        <v>1565</v>
      </c>
      <c r="D187" s="102" t="s">
        <v>220</v>
      </c>
      <c r="E187" s="102" t="s">
        <v>2287</v>
      </c>
      <c r="F187" s="102" t="s">
        <v>2288</v>
      </c>
      <c r="G187" s="103" t="s">
        <v>2289</v>
      </c>
      <c r="H187" s="102" t="s">
        <v>2290</v>
      </c>
      <c r="I187" s="101"/>
      <c r="J187" s="102"/>
      <c r="K187" s="102" t="s">
        <v>2291</v>
      </c>
      <c r="L187" s="228"/>
      <c r="M187" s="240" t="s">
        <v>185</v>
      </c>
      <c r="N187" s="240" t="s">
        <v>2209</v>
      </c>
      <c r="O187" s="240" t="s">
        <v>2210</v>
      </c>
      <c r="P187" s="107"/>
      <c r="Q187" s="104" t="s">
        <v>2258</v>
      </c>
      <c r="R187" s="104" t="s">
        <v>2292</v>
      </c>
      <c r="S187" s="104" t="s">
        <v>2293</v>
      </c>
      <c r="T187" s="102" t="s">
        <v>2294</v>
      </c>
      <c r="U187" s="104" t="s">
        <v>2295</v>
      </c>
      <c r="V187" s="104" t="s">
        <v>2296</v>
      </c>
      <c r="W187" s="226" t="s">
        <v>2297</v>
      </c>
      <c r="X187" s="239" t="s">
        <v>249</v>
      </c>
      <c r="Y187" s="80"/>
      <c r="AA187" s="215">
        <f>IF(OR(J187="Fail",ISBLANK(J187)),INDEX('Issue Code Table'!C:C,MATCH(N:N,'Issue Code Table'!A:A,0)),IF(M187="Critical",6,IF(M187="Significant",5,IF(M187="Moderate",3,2))))</f>
        <v>5</v>
      </c>
    </row>
    <row r="188" spans="1:27" ht="109.5" customHeight="1" x14ac:dyDescent="0.2">
      <c r="A188" s="211" t="s">
        <v>2298</v>
      </c>
      <c r="B188" s="104" t="s">
        <v>2299</v>
      </c>
      <c r="C188" s="104" t="s">
        <v>2300</v>
      </c>
      <c r="D188" s="102" t="s">
        <v>220</v>
      </c>
      <c r="E188" s="102" t="s">
        <v>2301</v>
      </c>
      <c r="F188" s="102" t="s">
        <v>2302</v>
      </c>
      <c r="G188" s="103" t="s">
        <v>2303</v>
      </c>
      <c r="H188" s="102" t="s">
        <v>2304</v>
      </c>
      <c r="I188" s="101"/>
      <c r="J188" s="102"/>
      <c r="K188" s="102" t="s">
        <v>2305</v>
      </c>
      <c r="L188" s="228"/>
      <c r="M188" s="240" t="s">
        <v>185</v>
      </c>
      <c r="N188" s="240" t="s">
        <v>2306</v>
      </c>
      <c r="O188" s="240" t="s">
        <v>2307</v>
      </c>
      <c r="P188" s="107"/>
      <c r="Q188" s="104" t="s">
        <v>2258</v>
      </c>
      <c r="R188" s="104" t="s">
        <v>2308</v>
      </c>
      <c r="S188" s="104" t="s">
        <v>2309</v>
      </c>
      <c r="T188" s="102" t="s">
        <v>2310</v>
      </c>
      <c r="U188" s="104" t="s">
        <v>359</v>
      </c>
      <c r="V188" s="104" t="s">
        <v>2311</v>
      </c>
      <c r="W188" s="226" t="s">
        <v>2312</v>
      </c>
      <c r="X188" s="239" t="s">
        <v>249</v>
      </c>
      <c r="Y188" s="80"/>
      <c r="AA188" s="215">
        <f>IF(OR(J188="Fail",ISBLANK(J188)),INDEX('Issue Code Table'!C:C,MATCH(N:N,'Issue Code Table'!A:A,0)),IF(M188="Critical",6,IF(M188="Significant",5,IF(M188="Moderate",3,2))))</f>
        <v>5</v>
      </c>
    </row>
    <row r="189" spans="1:27" ht="98.25" customHeight="1" x14ac:dyDescent="0.2">
      <c r="A189" s="211" t="s">
        <v>2313</v>
      </c>
      <c r="B189" s="104" t="s">
        <v>347</v>
      </c>
      <c r="C189" s="104" t="s">
        <v>348</v>
      </c>
      <c r="D189" s="102" t="s">
        <v>220</v>
      </c>
      <c r="E189" s="102" t="s">
        <v>2314</v>
      </c>
      <c r="F189" s="102" t="s">
        <v>2315</v>
      </c>
      <c r="G189" s="103" t="s">
        <v>2316</v>
      </c>
      <c r="H189" s="102" t="s">
        <v>2317</v>
      </c>
      <c r="I189" s="101"/>
      <c r="J189" s="102"/>
      <c r="K189" s="102" t="s">
        <v>2318</v>
      </c>
      <c r="L189" s="228"/>
      <c r="M189" s="240" t="s">
        <v>185</v>
      </c>
      <c r="N189" s="240" t="s">
        <v>797</v>
      </c>
      <c r="O189" s="240" t="s">
        <v>798</v>
      </c>
      <c r="P189" s="107"/>
      <c r="Q189" s="104" t="s">
        <v>2258</v>
      </c>
      <c r="R189" s="104" t="s">
        <v>2319</v>
      </c>
      <c r="S189" s="104" t="s">
        <v>2320</v>
      </c>
      <c r="T189" s="102" t="s">
        <v>2321</v>
      </c>
      <c r="U189" s="104" t="s">
        <v>359</v>
      </c>
      <c r="V189" s="104" t="s">
        <v>2322</v>
      </c>
      <c r="W189" s="226" t="s">
        <v>2323</v>
      </c>
      <c r="X189" s="239" t="s">
        <v>249</v>
      </c>
      <c r="Y189" s="80"/>
      <c r="AA189" s="215">
        <f>IF(OR(J189="Fail",ISBLANK(J189)),INDEX('Issue Code Table'!C:C,MATCH(N:N,'Issue Code Table'!A:A,0)),IF(M189="Critical",6,IF(M189="Significant",5,IF(M189="Moderate",3,2))))</f>
        <v>5</v>
      </c>
    </row>
    <row r="190" spans="1:27" ht="104.25" customHeight="1" x14ac:dyDescent="0.2">
      <c r="A190" s="211" t="s">
        <v>2324</v>
      </c>
      <c r="B190" s="104" t="s">
        <v>1360</v>
      </c>
      <c r="C190" s="104" t="s">
        <v>1361</v>
      </c>
      <c r="D190" s="102" t="s">
        <v>220</v>
      </c>
      <c r="E190" s="102" t="s">
        <v>2325</v>
      </c>
      <c r="F190" s="102" t="s">
        <v>2326</v>
      </c>
      <c r="G190" s="103" t="s">
        <v>2327</v>
      </c>
      <c r="H190" s="102" t="s">
        <v>2328</v>
      </c>
      <c r="I190" s="101"/>
      <c r="J190" s="102"/>
      <c r="K190" s="102" t="s">
        <v>2329</v>
      </c>
      <c r="L190" s="228"/>
      <c r="M190" s="240" t="s">
        <v>185</v>
      </c>
      <c r="N190" s="240" t="s">
        <v>797</v>
      </c>
      <c r="O190" s="240" t="s">
        <v>798</v>
      </c>
      <c r="P190" s="107"/>
      <c r="Q190" s="104" t="s">
        <v>2258</v>
      </c>
      <c r="R190" s="104" t="s">
        <v>2330</v>
      </c>
      <c r="S190" s="104" t="s">
        <v>2331</v>
      </c>
      <c r="T190" s="102" t="s">
        <v>2332</v>
      </c>
      <c r="U190" s="104" t="s">
        <v>2333</v>
      </c>
      <c r="V190" s="104" t="s">
        <v>2334</v>
      </c>
      <c r="W190" s="226" t="s">
        <v>2335</v>
      </c>
      <c r="X190" s="239" t="s">
        <v>249</v>
      </c>
      <c r="Y190" s="80"/>
      <c r="AA190" s="215">
        <f>IF(OR(J190="Fail",ISBLANK(J190)),INDEX('Issue Code Table'!C:C,MATCH(N:N,'Issue Code Table'!A:A,0)),IF(M190="Critical",6,IF(M190="Significant",5,IF(M190="Moderate",3,2))))</f>
        <v>5</v>
      </c>
    </row>
    <row r="191" spans="1:27" ht="94.5" customHeight="1" x14ac:dyDescent="0.2">
      <c r="A191" s="211" t="s">
        <v>2336</v>
      </c>
      <c r="B191" s="104" t="s">
        <v>1616</v>
      </c>
      <c r="C191" s="104" t="s">
        <v>1617</v>
      </c>
      <c r="D191" s="102" t="s">
        <v>220</v>
      </c>
      <c r="E191" s="102" t="s">
        <v>2337</v>
      </c>
      <c r="F191" s="102" t="s">
        <v>2338</v>
      </c>
      <c r="G191" s="103" t="s">
        <v>2339</v>
      </c>
      <c r="H191" s="102" t="s">
        <v>2340</v>
      </c>
      <c r="I191" s="101"/>
      <c r="J191" s="102"/>
      <c r="K191" s="102" t="s">
        <v>2341</v>
      </c>
      <c r="L191" s="228"/>
      <c r="M191" s="240" t="s">
        <v>311</v>
      </c>
      <c r="N191" s="240" t="s">
        <v>2342</v>
      </c>
      <c r="O191" s="240" t="s">
        <v>2343</v>
      </c>
      <c r="P191" s="107"/>
      <c r="Q191" s="104" t="s">
        <v>2258</v>
      </c>
      <c r="R191" s="104" t="s">
        <v>2344</v>
      </c>
      <c r="S191" s="104" t="s">
        <v>2345</v>
      </c>
      <c r="T191" s="102" t="s">
        <v>2346</v>
      </c>
      <c r="U191" s="104" t="s">
        <v>2347</v>
      </c>
      <c r="V191" s="104" t="s">
        <v>2348</v>
      </c>
      <c r="W191" s="226" t="s">
        <v>2349</v>
      </c>
      <c r="X191" s="239"/>
      <c r="Y191" s="80"/>
      <c r="AA191" s="215">
        <f>IF(OR(J191="Fail",ISBLANK(J191)),INDEX('Issue Code Table'!C:C,MATCH(N:N,'Issue Code Table'!A:A,0)),IF(M191="Critical",6,IF(M191="Significant",5,IF(M191="Moderate",3,2))))</f>
        <v>2</v>
      </c>
    </row>
    <row r="192" spans="1:27" ht="90.75" customHeight="1" x14ac:dyDescent="0.2">
      <c r="A192" s="211" t="s">
        <v>2350</v>
      </c>
      <c r="B192" s="104" t="s">
        <v>2299</v>
      </c>
      <c r="C192" s="104" t="s">
        <v>2300</v>
      </c>
      <c r="D192" s="102" t="s">
        <v>220</v>
      </c>
      <c r="E192" s="102" t="s">
        <v>2351</v>
      </c>
      <c r="F192" s="102" t="s">
        <v>2352</v>
      </c>
      <c r="G192" s="103" t="s">
        <v>2353</v>
      </c>
      <c r="H192" s="102" t="s">
        <v>2354</v>
      </c>
      <c r="I192" s="101"/>
      <c r="J192" s="102"/>
      <c r="K192" s="102" t="s">
        <v>2355</v>
      </c>
      <c r="L192" s="228"/>
      <c r="M192" s="240" t="s">
        <v>185</v>
      </c>
      <c r="N192" s="240" t="s">
        <v>797</v>
      </c>
      <c r="O192" s="240" t="s">
        <v>798</v>
      </c>
      <c r="P192" s="107"/>
      <c r="Q192" s="104" t="s">
        <v>2356</v>
      </c>
      <c r="R192" s="104" t="s">
        <v>2357</v>
      </c>
      <c r="S192" s="104" t="s">
        <v>2358</v>
      </c>
      <c r="T192" s="102" t="s">
        <v>2359</v>
      </c>
      <c r="U192" s="104" t="s">
        <v>2360</v>
      </c>
      <c r="V192" s="104"/>
      <c r="W192" s="226" t="s">
        <v>2361</v>
      </c>
      <c r="X192" s="239" t="s">
        <v>249</v>
      </c>
      <c r="Y192" s="80"/>
      <c r="AA192" s="215">
        <f>IF(OR(J192="Fail",ISBLANK(J192)),INDEX('Issue Code Table'!C:C,MATCH(N:N,'Issue Code Table'!A:A,0)),IF(M192="Critical",6,IF(M192="Significant",5,IF(M192="Moderate",3,2))))</f>
        <v>5</v>
      </c>
    </row>
    <row r="193" spans="1:27" ht="70.5" customHeight="1" x14ac:dyDescent="0.2">
      <c r="A193" s="211" t="s">
        <v>2362</v>
      </c>
      <c r="B193" s="104" t="s">
        <v>2299</v>
      </c>
      <c r="C193" s="104" t="s">
        <v>2300</v>
      </c>
      <c r="D193" s="102" t="s">
        <v>220</v>
      </c>
      <c r="E193" s="102" t="s">
        <v>2363</v>
      </c>
      <c r="F193" s="102" t="s">
        <v>2364</v>
      </c>
      <c r="G193" s="103" t="s">
        <v>2365</v>
      </c>
      <c r="H193" s="102" t="s">
        <v>2366</v>
      </c>
      <c r="I193" s="101"/>
      <c r="J193" s="102"/>
      <c r="K193" s="102" t="s">
        <v>2367</v>
      </c>
      <c r="L193" s="228"/>
      <c r="M193" s="240" t="s">
        <v>185</v>
      </c>
      <c r="N193" s="240" t="s">
        <v>797</v>
      </c>
      <c r="O193" s="240" t="s">
        <v>798</v>
      </c>
      <c r="P193" s="107"/>
      <c r="Q193" s="104" t="s">
        <v>2356</v>
      </c>
      <c r="R193" s="104" t="s">
        <v>2368</v>
      </c>
      <c r="S193" s="104" t="s">
        <v>2369</v>
      </c>
      <c r="T193" s="102" t="s">
        <v>2370</v>
      </c>
      <c r="U193" s="104" t="s">
        <v>2371</v>
      </c>
      <c r="V193" s="104" t="s">
        <v>2372</v>
      </c>
      <c r="W193" s="226" t="s">
        <v>2373</v>
      </c>
      <c r="X193" s="239" t="s">
        <v>249</v>
      </c>
      <c r="Y193" s="80"/>
      <c r="AA193" s="215">
        <f>IF(OR(J193="Fail",ISBLANK(J193)),INDEX('Issue Code Table'!C:C,MATCH(N:N,'Issue Code Table'!A:A,0)),IF(M193="Critical",6,IF(M193="Significant",5,IF(M193="Moderate",3,2))))</f>
        <v>5</v>
      </c>
    </row>
    <row r="194" spans="1:27" ht="80.25" customHeight="1" x14ac:dyDescent="0.2">
      <c r="A194" s="211" t="s">
        <v>2374</v>
      </c>
      <c r="B194" s="104" t="s">
        <v>218</v>
      </c>
      <c r="C194" s="104" t="s">
        <v>219</v>
      </c>
      <c r="D194" s="102" t="s">
        <v>220</v>
      </c>
      <c r="E194" s="102" t="s">
        <v>2375</v>
      </c>
      <c r="F194" s="102" t="s">
        <v>2376</v>
      </c>
      <c r="G194" s="103" t="s">
        <v>2377</v>
      </c>
      <c r="H194" s="102" t="s">
        <v>2378</v>
      </c>
      <c r="I194" s="101"/>
      <c r="J194" s="102"/>
      <c r="K194" s="102" t="s">
        <v>2379</v>
      </c>
      <c r="L194" s="228"/>
      <c r="M194" s="240" t="s">
        <v>226</v>
      </c>
      <c r="N194" s="240" t="s">
        <v>772</v>
      </c>
      <c r="O194" s="240" t="s">
        <v>773</v>
      </c>
      <c r="P194" s="107"/>
      <c r="Q194" s="104" t="s">
        <v>2380</v>
      </c>
      <c r="R194" s="104" t="s">
        <v>2381</v>
      </c>
      <c r="S194" s="104" t="s">
        <v>2382</v>
      </c>
      <c r="T194" s="102" t="s">
        <v>2383</v>
      </c>
      <c r="U194" s="104" t="s">
        <v>2384</v>
      </c>
      <c r="V194" s="104"/>
      <c r="W194" s="226" t="s">
        <v>2385</v>
      </c>
      <c r="X194" s="239"/>
      <c r="Y194" s="80"/>
      <c r="AA194" s="215">
        <f>IF(OR(J194="Fail",ISBLANK(J194)),INDEX('Issue Code Table'!C:C,MATCH(N:N,'Issue Code Table'!A:A,0)),IF(M194="Critical",6,IF(M194="Significant",5,IF(M194="Moderate",3,2))))</f>
        <v>4</v>
      </c>
    </row>
    <row r="195" spans="1:27" ht="85.5" customHeight="1" x14ac:dyDescent="0.2">
      <c r="A195" s="211" t="s">
        <v>2386</v>
      </c>
      <c r="B195" s="104" t="s">
        <v>2387</v>
      </c>
      <c r="C195" s="104" t="s">
        <v>2388</v>
      </c>
      <c r="D195" s="102" t="s">
        <v>220</v>
      </c>
      <c r="E195" s="102" t="s">
        <v>2389</v>
      </c>
      <c r="F195" s="102" t="s">
        <v>2390</v>
      </c>
      <c r="G195" s="103" t="s">
        <v>2391</v>
      </c>
      <c r="H195" s="102" t="s">
        <v>2392</v>
      </c>
      <c r="I195" s="101"/>
      <c r="J195" s="102"/>
      <c r="K195" s="102" t="s">
        <v>2393</v>
      </c>
      <c r="L195" s="228"/>
      <c r="M195" s="240" t="s">
        <v>185</v>
      </c>
      <c r="N195" s="240" t="s">
        <v>353</v>
      </c>
      <c r="O195" s="240" t="s">
        <v>354</v>
      </c>
      <c r="P195" s="107"/>
      <c r="Q195" s="104" t="s">
        <v>2394</v>
      </c>
      <c r="R195" s="104" t="s">
        <v>2395</v>
      </c>
      <c r="S195" s="104" t="s">
        <v>2396</v>
      </c>
      <c r="T195" s="102" t="s">
        <v>2397</v>
      </c>
      <c r="U195" s="104" t="s">
        <v>2398</v>
      </c>
      <c r="V195" s="104" t="s">
        <v>2399</v>
      </c>
      <c r="W195" s="226" t="s">
        <v>2400</v>
      </c>
      <c r="X195" s="239" t="s">
        <v>249</v>
      </c>
      <c r="Y195" s="80"/>
      <c r="AA195" s="215">
        <f>IF(OR(J195="Fail",ISBLANK(J195)),INDEX('Issue Code Table'!C:C,MATCH(N:N,'Issue Code Table'!A:A,0)),IF(M195="Critical",6,IF(M195="Significant",5,IF(M195="Moderate",3,2))))</f>
        <v>5</v>
      </c>
    </row>
    <row r="196" spans="1:27" ht="81" customHeight="1" x14ac:dyDescent="0.2">
      <c r="A196" s="211" t="s">
        <v>2401</v>
      </c>
      <c r="B196" s="104" t="s">
        <v>1305</v>
      </c>
      <c r="C196" s="104" t="s">
        <v>1306</v>
      </c>
      <c r="D196" s="102" t="s">
        <v>220</v>
      </c>
      <c r="E196" s="102" t="s">
        <v>2402</v>
      </c>
      <c r="F196" s="102" t="s">
        <v>2403</v>
      </c>
      <c r="G196" s="103" t="s">
        <v>2404</v>
      </c>
      <c r="H196" s="102" t="s">
        <v>2405</v>
      </c>
      <c r="I196" s="101"/>
      <c r="J196" s="102"/>
      <c r="K196" s="102" t="s">
        <v>2406</v>
      </c>
      <c r="L196" s="228"/>
      <c r="M196" s="240" t="s">
        <v>185</v>
      </c>
      <c r="N196" s="240" t="s">
        <v>353</v>
      </c>
      <c r="O196" s="240" t="s">
        <v>354</v>
      </c>
      <c r="P196" s="107"/>
      <c r="Q196" s="104" t="s">
        <v>2394</v>
      </c>
      <c r="R196" s="104" t="s">
        <v>2407</v>
      </c>
      <c r="S196" s="104" t="s">
        <v>2408</v>
      </c>
      <c r="T196" s="102" t="s">
        <v>2409</v>
      </c>
      <c r="U196" s="104" t="s">
        <v>2410</v>
      </c>
      <c r="V196" s="104"/>
      <c r="W196" s="226" t="s">
        <v>2411</v>
      </c>
      <c r="X196" s="239" t="s">
        <v>249</v>
      </c>
      <c r="Y196" s="80"/>
      <c r="AA196" s="215">
        <f>IF(OR(J196="Fail",ISBLANK(J196)),INDEX('Issue Code Table'!C:C,MATCH(N:N,'Issue Code Table'!A:A,0)),IF(M196="Critical",6,IF(M196="Significant",5,IF(M196="Moderate",3,2))))</f>
        <v>5</v>
      </c>
    </row>
    <row r="197" spans="1:27" ht="84.75" customHeight="1" x14ac:dyDescent="0.2">
      <c r="A197" s="211" t="s">
        <v>2412</v>
      </c>
      <c r="B197" s="104" t="s">
        <v>347</v>
      </c>
      <c r="C197" s="104" t="s">
        <v>348</v>
      </c>
      <c r="D197" s="102" t="s">
        <v>220</v>
      </c>
      <c r="E197" s="102" t="s">
        <v>2413</v>
      </c>
      <c r="F197" s="102" t="s">
        <v>2414</v>
      </c>
      <c r="G197" s="103" t="s">
        <v>2415</v>
      </c>
      <c r="H197" s="102" t="s">
        <v>2416</v>
      </c>
      <c r="I197" s="101"/>
      <c r="J197" s="102"/>
      <c r="K197" s="102" t="s">
        <v>2417</v>
      </c>
      <c r="L197" s="228"/>
      <c r="M197" s="240" t="s">
        <v>185</v>
      </c>
      <c r="N197" s="240" t="s">
        <v>353</v>
      </c>
      <c r="O197" s="240" t="s">
        <v>354</v>
      </c>
      <c r="P197" s="107"/>
      <c r="Q197" s="104" t="s">
        <v>2394</v>
      </c>
      <c r="R197" s="104" t="s">
        <v>2418</v>
      </c>
      <c r="S197" s="104" t="s">
        <v>2419</v>
      </c>
      <c r="T197" s="102" t="s">
        <v>2420</v>
      </c>
      <c r="U197" s="104" t="s">
        <v>2421</v>
      </c>
      <c r="V197" s="104" t="s">
        <v>2422</v>
      </c>
      <c r="W197" s="226" t="s">
        <v>2423</v>
      </c>
      <c r="X197" s="239" t="s">
        <v>249</v>
      </c>
      <c r="Y197" s="80"/>
      <c r="AA197" s="215">
        <f>IF(OR(J197="Fail",ISBLANK(J197)),INDEX('Issue Code Table'!C:C,MATCH(N:N,'Issue Code Table'!A:A,0)),IF(M197="Critical",6,IF(M197="Significant",5,IF(M197="Moderate",3,2))))</f>
        <v>5</v>
      </c>
    </row>
    <row r="198" spans="1:27" ht="117" customHeight="1" x14ac:dyDescent="0.2">
      <c r="A198" s="211" t="s">
        <v>2424</v>
      </c>
      <c r="B198" s="104" t="s">
        <v>1255</v>
      </c>
      <c r="C198" s="104" t="s">
        <v>1256</v>
      </c>
      <c r="D198" s="102" t="s">
        <v>220</v>
      </c>
      <c r="E198" s="102" t="s">
        <v>2425</v>
      </c>
      <c r="F198" s="102" t="s">
        <v>2426</v>
      </c>
      <c r="G198" s="103" t="s">
        <v>2427</v>
      </c>
      <c r="H198" s="102" t="s">
        <v>2428</v>
      </c>
      <c r="I198" s="101"/>
      <c r="J198" s="102"/>
      <c r="K198" s="102" t="s">
        <v>2429</v>
      </c>
      <c r="L198" s="228"/>
      <c r="M198" s="240" t="s">
        <v>185</v>
      </c>
      <c r="N198" s="240" t="s">
        <v>2306</v>
      </c>
      <c r="O198" s="240" t="s">
        <v>2307</v>
      </c>
      <c r="P198" s="107"/>
      <c r="Q198" s="104" t="s">
        <v>2430</v>
      </c>
      <c r="R198" s="104" t="s">
        <v>2431</v>
      </c>
      <c r="S198" s="104" t="s">
        <v>2432</v>
      </c>
      <c r="T198" s="102" t="s">
        <v>2433</v>
      </c>
      <c r="U198" s="104" t="s">
        <v>2434</v>
      </c>
      <c r="V198" s="104"/>
      <c r="W198" s="226" t="s">
        <v>2435</v>
      </c>
      <c r="X198" s="239" t="s">
        <v>249</v>
      </c>
      <c r="Y198" s="80"/>
      <c r="AA198" s="215">
        <f>IF(OR(J198="Fail",ISBLANK(J198)),INDEX('Issue Code Table'!C:C,MATCH(N:N,'Issue Code Table'!A:A,0)),IF(M198="Critical",6,IF(M198="Significant",5,IF(M198="Moderate",3,2))))</f>
        <v>5</v>
      </c>
    </row>
    <row r="199" spans="1:27" ht="127.5" x14ac:dyDescent="0.2">
      <c r="A199" s="211" t="s">
        <v>2436</v>
      </c>
      <c r="B199" s="104" t="s">
        <v>856</v>
      </c>
      <c r="C199" s="104" t="s">
        <v>857</v>
      </c>
      <c r="D199" s="102" t="s">
        <v>220</v>
      </c>
      <c r="E199" s="102" t="s">
        <v>2437</v>
      </c>
      <c r="F199" s="102" t="s">
        <v>2438</v>
      </c>
      <c r="G199" s="103" t="s">
        <v>2439</v>
      </c>
      <c r="H199" s="102" t="s">
        <v>2440</v>
      </c>
      <c r="I199" s="101"/>
      <c r="J199" s="102"/>
      <c r="K199" s="102" t="s">
        <v>2441</v>
      </c>
      <c r="L199" s="228"/>
      <c r="M199" s="240" t="s">
        <v>185</v>
      </c>
      <c r="N199" s="240" t="s">
        <v>797</v>
      </c>
      <c r="O199" s="240" t="s">
        <v>798</v>
      </c>
      <c r="P199" s="107"/>
      <c r="Q199" s="104" t="s">
        <v>2442</v>
      </c>
      <c r="R199" s="104" t="s">
        <v>2443</v>
      </c>
      <c r="S199" s="104" t="s">
        <v>2444</v>
      </c>
      <c r="T199" s="102" t="s">
        <v>2445</v>
      </c>
      <c r="U199" s="104" t="s">
        <v>359</v>
      </c>
      <c r="V199" s="104" t="s">
        <v>2446</v>
      </c>
      <c r="W199" s="226" t="s">
        <v>2447</v>
      </c>
      <c r="X199" s="239" t="s">
        <v>249</v>
      </c>
      <c r="Y199" s="80"/>
      <c r="AA199" s="215">
        <f>IF(OR(J199="Fail",ISBLANK(J199)),INDEX('Issue Code Table'!C:C,MATCH(N:N,'Issue Code Table'!A:A,0)),IF(M199="Critical",6,IF(M199="Significant",5,IF(M199="Moderate",3,2))))</f>
        <v>5</v>
      </c>
    </row>
    <row r="200" spans="1:27" ht="69.75" customHeight="1" x14ac:dyDescent="0.2">
      <c r="A200" s="211" t="s">
        <v>2448</v>
      </c>
      <c r="B200" s="104" t="s">
        <v>1641</v>
      </c>
      <c r="C200" s="104" t="s">
        <v>1642</v>
      </c>
      <c r="D200" s="102" t="s">
        <v>220</v>
      </c>
      <c r="E200" s="102" t="s">
        <v>2449</v>
      </c>
      <c r="F200" s="102" t="s">
        <v>2450</v>
      </c>
      <c r="G200" s="103" t="s">
        <v>2451</v>
      </c>
      <c r="H200" s="102" t="s">
        <v>2452</v>
      </c>
      <c r="I200" s="101"/>
      <c r="J200" s="102"/>
      <c r="K200" s="102" t="s">
        <v>2453</v>
      </c>
      <c r="L200" s="228"/>
      <c r="M200" s="240" t="s">
        <v>226</v>
      </c>
      <c r="N200" s="240" t="s">
        <v>2454</v>
      </c>
      <c r="O200" s="240" t="s">
        <v>2455</v>
      </c>
      <c r="P200" s="107"/>
      <c r="Q200" s="104" t="s">
        <v>2456</v>
      </c>
      <c r="R200" s="104" t="s">
        <v>2457</v>
      </c>
      <c r="S200" s="104" t="s">
        <v>2458</v>
      </c>
      <c r="T200" s="102" t="s">
        <v>2459</v>
      </c>
      <c r="U200" s="104" t="s">
        <v>359</v>
      </c>
      <c r="V200" s="104" t="s">
        <v>2460</v>
      </c>
      <c r="W200" s="226" t="s">
        <v>2461</v>
      </c>
      <c r="X200" s="239"/>
      <c r="Y200" s="80"/>
      <c r="AA200" s="215">
        <f>IF(OR(J200="Fail",ISBLANK(J200)),INDEX('Issue Code Table'!C:C,MATCH(N:N,'Issue Code Table'!A:A,0)),IF(M200="Critical",6,IF(M200="Significant",5,IF(M200="Moderate",3,2))))</f>
        <v>3</v>
      </c>
    </row>
    <row r="201" spans="1:27" ht="85.5" customHeight="1" x14ac:dyDescent="0.2">
      <c r="A201" s="211" t="s">
        <v>2462</v>
      </c>
      <c r="B201" s="102" t="s">
        <v>218</v>
      </c>
      <c r="C201" s="102" t="s">
        <v>219</v>
      </c>
      <c r="D201" s="101" t="s">
        <v>220</v>
      </c>
      <c r="E201" s="102" t="s">
        <v>2463</v>
      </c>
      <c r="F201" s="102" t="s">
        <v>2464</v>
      </c>
      <c r="G201" s="103" t="s">
        <v>2465</v>
      </c>
      <c r="H201" s="101" t="s">
        <v>2466</v>
      </c>
      <c r="I201" s="101"/>
      <c r="J201" s="102"/>
      <c r="K201" s="102" t="s">
        <v>2467</v>
      </c>
      <c r="L201" s="228"/>
      <c r="M201" s="240" t="s">
        <v>226</v>
      </c>
      <c r="N201" s="240" t="s">
        <v>772</v>
      </c>
      <c r="O201" s="105" t="s">
        <v>773</v>
      </c>
      <c r="P201" s="107"/>
      <c r="Q201" s="104" t="s">
        <v>2468</v>
      </c>
      <c r="R201" s="104" t="s">
        <v>2469</v>
      </c>
      <c r="S201" s="104" t="s">
        <v>2470</v>
      </c>
      <c r="T201" s="102" t="s">
        <v>2471</v>
      </c>
      <c r="U201" s="104" t="s">
        <v>2472</v>
      </c>
      <c r="V201" s="104"/>
      <c r="W201" s="226" t="s">
        <v>2473</v>
      </c>
      <c r="X201" s="239"/>
      <c r="Y201" s="80"/>
      <c r="AA201" s="215">
        <f>IF(OR(J201="Fail",ISBLANK(J201)),INDEX('Issue Code Table'!C:C,MATCH(N:N,'Issue Code Table'!A:A,0)),IF(M201="Critical",6,IF(M201="Significant",5,IF(M201="Moderate",3,2))))</f>
        <v>4</v>
      </c>
    </row>
    <row r="202" spans="1:27" ht="102.75" customHeight="1" x14ac:dyDescent="0.2">
      <c r="A202" s="211" t="s">
        <v>2474</v>
      </c>
      <c r="B202" s="104" t="s">
        <v>2475</v>
      </c>
      <c r="C202" s="104" t="s">
        <v>2476</v>
      </c>
      <c r="D202" s="102" t="s">
        <v>220</v>
      </c>
      <c r="E202" s="102" t="s">
        <v>2477</v>
      </c>
      <c r="F202" s="102" t="s">
        <v>2478</v>
      </c>
      <c r="G202" s="103" t="s">
        <v>2479</v>
      </c>
      <c r="H202" s="102" t="s">
        <v>2480</v>
      </c>
      <c r="I202" s="101"/>
      <c r="J202" s="102"/>
      <c r="K202" s="102" t="s">
        <v>2481</v>
      </c>
      <c r="L202" s="228"/>
      <c r="M202" s="240" t="s">
        <v>226</v>
      </c>
      <c r="N202" s="240" t="s">
        <v>2482</v>
      </c>
      <c r="O202" s="240" t="s">
        <v>2483</v>
      </c>
      <c r="P202" s="107"/>
      <c r="Q202" s="104" t="s">
        <v>2484</v>
      </c>
      <c r="R202" s="104" t="s">
        <v>2485</v>
      </c>
      <c r="S202" s="104" t="s">
        <v>2486</v>
      </c>
      <c r="T202" s="102" t="s">
        <v>2487</v>
      </c>
      <c r="U202" s="104" t="s">
        <v>359</v>
      </c>
      <c r="V202" s="104" t="s">
        <v>2488</v>
      </c>
      <c r="W202" s="226" t="s">
        <v>2489</v>
      </c>
      <c r="X202" s="239"/>
      <c r="Y202" s="80"/>
      <c r="AA202" s="215">
        <f>IF(OR(J202="Fail",ISBLANK(J202)),INDEX('Issue Code Table'!C:C,MATCH(N:N,'Issue Code Table'!A:A,0)),IF(M202="Critical",6,IF(M202="Significant",5,IF(M202="Moderate",3,2))))</f>
        <v>5</v>
      </c>
    </row>
    <row r="203" spans="1:27" ht="88.5" customHeight="1" x14ac:dyDescent="0.2">
      <c r="A203" s="211" t="s">
        <v>2490</v>
      </c>
      <c r="B203" s="104" t="s">
        <v>2491</v>
      </c>
      <c r="C203" s="104" t="s">
        <v>2492</v>
      </c>
      <c r="D203" s="102" t="s">
        <v>220</v>
      </c>
      <c r="E203" s="102" t="s">
        <v>2493</v>
      </c>
      <c r="F203" s="102" t="s">
        <v>2494</v>
      </c>
      <c r="G203" s="103" t="s">
        <v>2495</v>
      </c>
      <c r="H203" s="102" t="s">
        <v>2496</v>
      </c>
      <c r="I203" s="101"/>
      <c r="J203" s="102"/>
      <c r="K203" s="102" t="s">
        <v>2497</v>
      </c>
      <c r="L203" s="228"/>
      <c r="M203" s="240" t="s">
        <v>226</v>
      </c>
      <c r="N203" s="240" t="s">
        <v>2498</v>
      </c>
      <c r="O203" s="240" t="s">
        <v>2499</v>
      </c>
      <c r="P203" s="107"/>
      <c r="Q203" s="104" t="s">
        <v>2500</v>
      </c>
      <c r="R203" s="104" t="s">
        <v>2501</v>
      </c>
      <c r="S203" s="104" t="s">
        <v>2502</v>
      </c>
      <c r="T203" s="102" t="s">
        <v>2503</v>
      </c>
      <c r="U203" s="104" t="s">
        <v>2504</v>
      </c>
      <c r="V203" s="104" t="s">
        <v>2505</v>
      </c>
      <c r="W203" s="226" t="s">
        <v>2506</v>
      </c>
      <c r="X203" s="239"/>
      <c r="Y203" s="80"/>
      <c r="AA203" s="215">
        <f>IF(OR(J203="Fail",ISBLANK(J203)),INDEX('Issue Code Table'!C:C,MATCH(N:N,'Issue Code Table'!A:A,0)),IF(M203="Critical",6,IF(M203="Significant",5,IF(M203="Moderate",3,2))))</f>
        <v>5</v>
      </c>
    </row>
    <row r="204" spans="1:27" ht="107.25" customHeight="1" x14ac:dyDescent="0.2">
      <c r="A204" s="211" t="s">
        <v>2507</v>
      </c>
      <c r="B204" s="104" t="s">
        <v>2491</v>
      </c>
      <c r="C204" s="104" t="s">
        <v>2492</v>
      </c>
      <c r="D204" s="102" t="s">
        <v>220</v>
      </c>
      <c r="E204" s="102" t="s">
        <v>2508</v>
      </c>
      <c r="F204" s="102" t="s">
        <v>2509</v>
      </c>
      <c r="G204" s="103" t="s">
        <v>2510</v>
      </c>
      <c r="H204" s="102" t="s">
        <v>2511</v>
      </c>
      <c r="I204" s="101"/>
      <c r="J204" s="102"/>
      <c r="K204" s="102" t="s">
        <v>2512</v>
      </c>
      <c r="L204" s="228"/>
      <c r="M204" s="240" t="s">
        <v>226</v>
      </c>
      <c r="N204" s="240" t="s">
        <v>2498</v>
      </c>
      <c r="O204" s="240" t="s">
        <v>2499</v>
      </c>
      <c r="P204" s="107"/>
      <c r="Q204" s="104" t="s">
        <v>2500</v>
      </c>
      <c r="R204" s="104" t="s">
        <v>2513</v>
      </c>
      <c r="S204" s="104" t="s">
        <v>2514</v>
      </c>
      <c r="T204" s="102" t="s">
        <v>2515</v>
      </c>
      <c r="U204" s="104" t="s">
        <v>2516</v>
      </c>
      <c r="V204" s="104" t="s">
        <v>2505</v>
      </c>
      <c r="W204" s="226" t="s">
        <v>2517</v>
      </c>
      <c r="X204" s="239"/>
      <c r="Y204" s="80"/>
      <c r="AA204" s="215">
        <f>IF(OR(J204="Fail",ISBLANK(J204)),INDEX('Issue Code Table'!C:C,MATCH(N:N,'Issue Code Table'!A:A,0)),IF(M204="Critical",6,IF(M204="Significant",5,IF(M204="Moderate",3,2))))</f>
        <v>5</v>
      </c>
    </row>
    <row r="205" spans="1:27" ht="80.25" customHeight="1" x14ac:dyDescent="0.2">
      <c r="A205" s="211" t="s">
        <v>2518</v>
      </c>
      <c r="B205" s="104" t="s">
        <v>1305</v>
      </c>
      <c r="C205" s="104" t="s">
        <v>1306</v>
      </c>
      <c r="D205" s="102" t="s">
        <v>220</v>
      </c>
      <c r="E205" s="102" t="s">
        <v>2519</v>
      </c>
      <c r="F205" s="102" t="s">
        <v>2520</v>
      </c>
      <c r="G205" s="103" t="s">
        <v>2521</v>
      </c>
      <c r="H205" s="102" t="s">
        <v>2522</v>
      </c>
      <c r="I205" s="101"/>
      <c r="J205" s="102"/>
      <c r="K205" s="102" t="s">
        <v>2523</v>
      </c>
      <c r="L205" s="228"/>
      <c r="M205" s="240" t="s">
        <v>185</v>
      </c>
      <c r="N205" s="240" t="s">
        <v>797</v>
      </c>
      <c r="O205" s="240" t="s">
        <v>798</v>
      </c>
      <c r="P205" s="107"/>
      <c r="Q205" s="104" t="s">
        <v>2500</v>
      </c>
      <c r="R205" s="104" t="s">
        <v>2524</v>
      </c>
      <c r="S205" s="104" t="s">
        <v>2525</v>
      </c>
      <c r="T205" s="102" t="s">
        <v>2526</v>
      </c>
      <c r="U205" s="104" t="s">
        <v>2527</v>
      </c>
      <c r="V205" s="104"/>
      <c r="W205" s="226" t="s">
        <v>2528</v>
      </c>
      <c r="X205" s="239" t="s">
        <v>249</v>
      </c>
      <c r="Y205" s="80"/>
      <c r="AA205" s="215">
        <f>IF(OR(J205="Fail",ISBLANK(J205)),INDEX('Issue Code Table'!C:C,MATCH(N:N,'Issue Code Table'!A:A,0)),IF(M205="Critical",6,IF(M205="Significant",5,IF(M205="Moderate",3,2))))</f>
        <v>5</v>
      </c>
    </row>
    <row r="206" spans="1:27" ht="82.5" customHeight="1" x14ac:dyDescent="0.2">
      <c r="A206" s="211" t="s">
        <v>2529</v>
      </c>
      <c r="B206" s="104" t="s">
        <v>2491</v>
      </c>
      <c r="C206" s="104" t="s">
        <v>2492</v>
      </c>
      <c r="D206" s="102" t="s">
        <v>220</v>
      </c>
      <c r="E206" s="102" t="s">
        <v>2530</v>
      </c>
      <c r="F206" s="102" t="s">
        <v>2531</v>
      </c>
      <c r="G206" s="103" t="s">
        <v>2532</v>
      </c>
      <c r="H206" s="102" t="s">
        <v>2533</v>
      </c>
      <c r="I206" s="101"/>
      <c r="J206" s="102"/>
      <c r="K206" s="102" t="s">
        <v>2534</v>
      </c>
      <c r="L206" s="228"/>
      <c r="M206" s="240" t="s">
        <v>226</v>
      </c>
      <c r="N206" s="240" t="s">
        <v>2498</v>
      </c>
      <c r="O206" s="240" t="s">
        <v>2499</v>
      </c>
      <c r="P206" s="107"/>
      <c r="Q206" s="104" t="s">
        <v>2500</v>
      </c>
      <c r="R206" s="104" t="s">
        <v>2535</v>
      </c>
      <c r="S206" s="104" t="s">
        <v>2536</v>
      </c>
      <c r="T206" s="102" t="s">
        <v>2537</v>
      </c>
      <c r="U206" s="104" t="s">
        <v>359</v>
      </c>
      <c r="V206" s="104" t="s">
        <v>2538</v>
      </c>
      <c r="W206" s="226" t="s">
        <v>2539</v>
      </c>
      <c r="X206" s="239"/>
      <c r="Y206" s="80"/>
      <c r="AA206" s="215">
        <f>IF(OR(J206="Fail",ISBLANK(J206)),INDEX('Issue Code Table'!C:C,MATCH(N:N,'Issue Code Table'!A:A,0)),IF(M206="Critical",6,IF(M206="Significant",5,IF(M206="Moderate",3,2))))</f>
        <v>5</v>
      </c>
    </row>
    <row r="207" spans="1:27" ht="114.75" x14ac:dyDescent="0.2">
      <c r="A207" s="211" t="s">
        <v>2540</v>
      </c>
      <c r="B207" s="102" t="s">
        <v>2491</v>
      </c>
      <c r="C207" s="102" t="s">
        <v>2492</v>
      </c>
      <c r="D207" s="101" t="s">
        <v>220</v>
      </c>
      <c r="E207" s="102" t="s">
        <v>2541</v>
      </c>
      <c r="F207" s="102" t="s">
        <v>2542</v>
      </c>
      <c r="G207" s="103" t="s">
        <v>2543</v>
      </c>
      <c r="H207" s="101" t="s">
        <v>2544</v>
      </c>
      <c r="I207" s="101"/>
      <c r="J207" s="102"/>
      <c r="K207" s="102" t="s">
        <v>2545</v>
      </c>
      <c r="L207" s="228"/>
      <c r="M207" s="240" t="s">
        <v>185</v>
      </c>
      <c r="N207" s="240" t="s">
        <v>797</v>
      </c>
      <c r="O207" s="240" t="s">
        <v>798</v>
      </c>
      <c r="P207" s="107"/>
      <c r="Q207" s="104" t="s">
        <v>2546</v>
      </c>
      <c r="R207" s="104" t="s">
        <v>2547</v>
      </c>
      <c r="S207" s="104" t="s">
        <v>2548</v>
      </c>
      <c r="T207" s="102" t="s">
        <v>2549</v>
      </c>
      <c r="U207" s="104" t="s">
        <v>2550</v>
      </c>
      <c r="V207" s="104" t="s">
        <v>2551</v>
      </c>
      <c r="W207" s="226" t="s">
        <v>2552</v>
      </c>
      <c r="X207" s="239" t="s">
        <v>249</v>
      </c>
      <c r="Y207" s="80"/>
      <c r="AA207" s="215">
        <f>IF(OR(J207="Fail",ISBLANK(J207)),INDEX('Issue Code Table'!C:C,MATCH(N:N,'Issue Code Table'!A:A,0)),IF(M207="Critical",6,IF(M207="Significant",5,IF(M207="Moderate",3,2))))</f>
        <v>5</v>
      </c>
    </row>
    <row r="208" spans="1:27" ht="104.25" customHeight="1" x14ac:dyDescent="0.2">
      <c r="A208" s="211" t="s">
        <v>2553</v>
      </c>
      <c r="B208" s="102" t="s">
        <v>2491</v>
      </c>
      <c r="C208" s="102" t="s">
        <v>2492</v>
      </c>
      <c r="D208" s="101" t="s">
        <v>220</v>
      </c>
      <c r="E208" s="102" t="s">
        <v>2554</v>
      </c>
      <c r="F208" s="102" t="s">
        <v>2555</v>
      </c>
      <c r="G208" s="103" t="s">
        <v>2556</v>
      </c>
      <c r="H208" s="101" t="s">
        <v>2557</v>
      </c>
      <c r="I208" s="101"/>
      <c r="J208" s="102"/>
      <c r="K208" s="102" t="s">
        <v>2558</v>
      </c>
      <c r="L208" s="228"/>
      <c r="M208" s="240" t="s">
        <v>185</v>
      </c>
      <c r="N208" s="240" t="s">
        <v>797</v>
      </c>
      <c r="O208" s="240" t="s">
        <v>798</v>
      </c>
      <c r="P208" s="107"/>
      <c r="Q208" s="104" t="s">
        <v>2546</v>
      </c>
      <c r="R208" s="104" t="s">
        <v>2559</v>
      </c>
      <c r="S208" s="104" t="s">
        <v>2560</v>
      </c>
      <c r="T208" s="102" t="s">
        <v>2561</v>
      </c>
      <c r="U208" s="104" t="s">
        <v>2562</v>
      </c>
      <c r="V208" s="104" t="s">
        <v>2563</v>
      </c>
      <c r="W208" s="226" t="s">
        <v>2564</v>
      </c>
      <c r="X208" s="239" t="s">
        <v>249</v>
      </c>
      <c r="Y208" s="80"/>
      <c r="AA208" s="215">
        <f>IF(OR(J208="Fail",ISBLANK(J208)),INDEX('Issue Code Table'!C:C,MATCH(N:N,'Issue Code Table'!A:A,0)),IF(M208="Critical",6,IF(M208="Significant",5,IF(M208="Moderate",3,2))))</f>
        <v>5</v>
      </c>
    </row>
    <row r="209" spans="1:27" ht="96.75" customHeight="1" x14ac:dyDescent="0.2">
      <c r="A209" s="211" t="s">
        <v>2565</v>
      </c>
      <c r="B209" s="102" t="s">
        <v>2491</v>
      </c>
      <c r="C209" s="102" t="s">
        <v>2492</v>
      </c>
      <c r="D209" s="101" t="s">
        <v>220</v>
      </c>
      <c r="E209" s="102" t="s">
        <v>2566</v>
      </c>
      <c r="F209" s="102" t="s">
        <v>2567</v>
      </c>
      <c r="G209" s="103" t="s">
        <v>2568</v>
      </c>
      <c r="H209" s="101" t="s">
        <v>2569</v>
      </c>
      <c r="I209" s="101"/>
      <c r="J209" s="102"/>
      <c r="K209" s="101" t="s">
        <v>2570</v>
      </c>
      <c r="L209" s="228"/>
      <c r="M209" s="240" t="s">
        <v>185</v>
      </c>
      <c r="N209" s="240" t="s">
        <v>797</v>
      </c>
      <c r="O209" s="240" t="s">
        <v>798</v>
      </c>
      <c r="P209" s="107"/>
      <c r="Q209" s="104" t="s">
        <v>2546</v>
      </c>
      <c r="R209" s="104" t="s">
        <v>2571</v>
      </c>
      <c r="S209" s="104" t="s">
        <v>2572</v>
      </c>
      <c r="T209" s="102" t="s">
        <v>2573</v>
      </c>
      <c r="U209" s="104" t="s">
        <v>2574</v>
      </c>
      <c r="V209" s="104" t="s">
        <v>2575</v>
      </c>
      <c r="W209" s="226" t="s">
        <v>2576</v>
      </c>
      <c r="X209" s="239" t="s">
        <v>249</v>
      </c>
      <c r="Y209" s="80"/>
      <c r="AA209" s="215">
        <f>IF(OR(J209="Fail",ISBLANK(J209)),INDEX('Issue Code Table'!C:C,MATCH(N:N,'Issue Code Table'!A:A,0)),IF(M209="Critical",6,IF(M209="Significant",5,IF(M209="Moderate",3,2))))</f>
        <v>5</v>
      </c>
    </row>
    <row r="210" spans="1:27" ht="80.25" customHeight="1" x14ac:dyDescent="0.2">
      <c r="A210" s="211" t="s">
        <v>2577</v>
      </c>
      <c r="B210" s="104" t="s">
        <v>1305</v>
      </c>
      <c r="C210" s="104" t="s">
        <v>1306</v>
      </c>
      <c r="D210" s="102" t="s">
        <v>220</v>
      </c>
      <c r="E210" s="102" t="s">
        <v>2578</v>
      </c>
      <c r="F210" s="102" t="s">
        <v>2579</v>
      </c>
      <c r="G210" s="103" t="s">
        <v>2580</v>
      </c>
      <c r="H210" s="102" t="s">
        <v>2581</v>
      </c>
      <c r="I210" s="101"/>
      <c r="J210" s="102"/>
      <c r="K210" s="102" t="s">
        <v>2582</v>
      </c>
      <c r="L210" s="228"/>
      <c r="M210" s="240" t="s">
        <v>185</v>
      </c>
      <c r="N210" s="240" t="s">
        <v>797</v>
      </c>
      <c r="O210" s="240" t="s">
        <v>798</v>
      </c>
      <c r="P210" s="107"/>
      <c r="Q210" s="104" t="s">
        <v>2583</v>
      </c>
      <c r="R210" s="104" t="s">
        <v>2584</v>
      </c>
      <c r="S210" s="104" t="s">
        <v>960</v>
      </c>
      <c r="T210" s="102" t="s">
        <v>2585</v>
      </c>
      <c r="U210" s="104" t="s">
        <v>2586</v>
      </c>
      <c r="V210" s="104"/>
      <c r="W210" s="226" t="s">
        <v>2587</v>
      </c>
      <c r="X210" s="239" t="s">
        <v>249</v>
      </c>
      <c r="Y210" s="80"/>
      <c r="AA210" s="215">
        <f>IF(OR(J210="Fail",ISBLANK(J210)),INDEX('Issue Code Table'!C:C,MATCH(N:N,'Issue Code Table'!A:A,0)),IF(M210="Critical",6,IF(M210="Significant",5,IF(M210="Moderate",3,2))))</f>
        <v>5</v>
      </c>
    </row>
    <row r="211" spans="1:27" ht="81.75" customHeight="1" x14ac:dyDescent="0.2">
      <c r="A211" s="211" t="s">
        <v>2588</v>
      </c>
      <c r="B211" s="104" t="s">
        <v>1305</v>
      </c>
      <c r="C211" s="104" t="s">
        <v>1306</v>
      </c>
      <c r="D211" s="102" t="s">
        <v>220</v>
      </c>
      <c r="E211" s="102" t="s">
        <v>2589</v>
      </c>
      <c r="F211" s="102" t="s">
        <v>2590</v>
      </c>
      <c r="G211" s="103" t="s">
        <v>2591</v>
      </c>
      <c r="H211" s="102" t="s">
        <v>2592</v>
      </c>
      <c r="I211" s="101"/>
      <c r="J211" s="102"/>
      <c r="K211" s="102" t="s">
        <v>2593</v>
      </c>
      <c r="L211" s="228"/>
      <c r="M211" s="240" t="s">
        <v>185</v>
      </c>
      <c r="N211" s="240" t="s">
        <v>797</v>
      </c>
      <c r="O211" s="240" t="s">
        <v>798</v>
      </c>
      <c r="P211" s="107"/>
      <c r="Q211" s="104" t="s">
        <v>2583</v>
      </c>
      <c r="R211" s="104" t="s">
        <v>2594</v>
      </c>
      <c r="S211" s="104" t="s">
        <v>2595</v>
      </c>
      <c r="T211" s="102" t="s">
        <v>2596</v>
      </c>
      <c r="U211" s="104" t="s">
        <v>2597</v>
      </c>
      <c r="V211" s="104" t="s">
        <v>2598</v>
      </c>
      <c r="W211" s="226" t="s">
        <v>2599</v>
      </c>
      <c r="X211" s="239" t="s">
        <v>249</v>
      </c>
      <c r="Y211" s="80"/>
      <c r="AA211" s="215">
        <f>IF(OR(J211="Fail",ISBLANK(J211)),INDEX('Issue Code Table'!C:C,MATCH(N:N,'Issue Code Table'!A:A,0)),IF(M211="Critical",6,IF(M211="Significant",5,IF(M211="Moderate",3,2))))</f>
        <v>5</v>
      </c>
    </row>
    <row r="212" spans="1:27" ht="76.5" customHeight="1" x14ac:dyDescent="0.2">
      <c r="A212" s="211" t="s">
        <v>2600</v>
      </c>
      <c r="B212" s="104" t="s">
        <v>1305</v>
      </c>
      <c r="C212" s="104" t="s">
        <v>1306</v>
      </c>
      <c r="D212" s="102" t="s">
        <v>220</v>
      </c>
      <c r="E212" s="102" t="s">
        <v>2601</v>
      </c>
      <c r="F212" s="102" t="s">
        <v>2602</v>
      </c>
      <c r="G212" s="103" t="s">
        <v>2603</v>
      </c>
      <c r="H212" s="102" t="s">
        <v>2604</v>
      </c>
      <c r="I212" s="101"/>
      <c r="J212" s="102"/>
      <c r="K212" s="102" t="s">
        <v>2605</v>
      </c>
      <c r="L212" s="228"/>
      <c r="M212" s="240" t="s">
        <v>185</v>
      </c>
      <c r="N212" s="240" t="s">
        <v>797</v>
      </c>
      <c r="O212" s="240" t="s">
        <v>798</v>
      </c>
      <c r="P212" s="107"/>
      <c r="Q212" s="104" t="s">
        <v>2583</v>
      </c>
      <c r="R212" s="104" t="s">
        <v>2606</v>
      </c>
      <c r="S212" s="104" t="s">
        <v>2607</v>
      </c>
      <c r="T212" s="102" t="s">
        <v>2608</v>
      </c>
      <c r="U212" s="104" t="s">
        <v>2609</v>
      </c>
      <c r="V212" s="104" t="s">
        <v>2610</v>
      </c>
      <c r="W212" s="226" t="s">
        <v>2611</v>
      </c>
      <c r="X212" s="239" t="s">
        <v>249</v>
      </c>
      <c r="Y212" s="80"/>
      <c r="AA212" s="215">
        <f>IF(OR(J212="Fail",ISBLANK(J212)),INDEX('Issue Code Table'!C:C,MATCH(N:N,'Issue Code Table'!A:A,0)),IF(M212="Critical",6,IF(M212="Significant",5,IF(M212="Moderate",3,2))))</f>
        <v>5</v>
      </c>
    </row>
    <row r="213" spans="1:27" ht="86.25" customHeight="1" x14ac:dyDescent="0.2">
      <c r="A213" s="211" t="s">
        <v>2612</v>
      </c>
      <c r="B213" s="104" t="s">
        <v>1305</v>
      </c>
      <c r="C213" s="104" t="s">
        <v>1306</v>
      </c>
      <c r="D213" s="102" t="s">
        <v>220</v>
      </c>
      <c r="E213" s="102" t="s">
        <v>2613</v>
      </c>
      <c r="F213" s="102" t="s">
        <v>2614</v>
      </c>
      <c r="G213" s="103" t="s">
        <v>2615</v>
      </c>
      <c r="H213" s="102" t="s">
        <v>2616</v>
      </c>
      <c r="I213" s="101"/>
      <c r="J213" s="102"/>
      <c r="K213" s="102" t="s">
        <v>2617</v>
      </c>
      <c r="L213" s="228"/>
      <c r="M213" s="240" t="s">
        <v>185</v>
      </c>
      <c r="N213" s="240" t="s">
        <v>797</v>
      </c>
      <c r="O213" s="240" t="s">
        <v>798</v>
      </c>
      <c r="P213" s="107"/>
      <c r="Q213" s="104" t="s">
        <v>2583</v>
      </c>
      <c r="R213" s="104" t="s">
        <v>2618</v>
      </c>
      <c r="S213" s="104" t="s">
        <v>2607</v>
      </c>
      <c r="T213" s="102" t="s">
        <v>2619</v>
      </c>
      <c r="U213" s="104" t="s">
        <v>359</v>
      </c>
      <c r="V213" s="104" t="s">
        <v>2620</v>
      </c>
      <c r="W213" s="226" t="s">
        <v>2621</v>
      </c>
      <c r="X213" s="239" t="s">
        <v>249</v>
      </c>
      <c r="Y213" s="80"/>
      <c r="AA213" s="215">
        <f>IF(OR(J213="Fail",ISBLANK(J213)),INDEX('Issue Code Table'!C:C,MATCH(N:N,'Issue Code Table'!A:A,0)),IF(M213="Critical",6,IF(M213="Significant",5,IF(M213="Moderate",3,2))))</f>
        <v>5</v>
      </c>
    </row>
    <row r="214" spans="1:27" ht="85.5" customHeight="1" x14ac:dyDescent="0.2">
      <c r="A214" s="211" t="s">
        <v>2622</v>
      </c>
      <c r="B214" s="104" t="s">
        <v>1305</v>
      </c>
      <c r="C214" s="104" t="s">
        <v>1306</v>
      </c>
      <c r="D214" s="102" t="s">
        <v>220</v>
      </c>
      <c r="E214" s="102" t="s">
        <v>2623</v>
      </c>
      <c r="F214" s="102" t="s">
        <v>2624</v>
      </c>
      <c r="G214" s="103" t="s">
        <v>2625</v>
      </c>
      <c r="H214" s="102" t="s">
        <v>2626</v>
      </c>
      <c r="I214" s="101"/>
      <c r="J214" s="102"/>
      <c r="K214" s="102" t="s">
        <v>2627</v>
      </c>
      <c r="L214" s="228"/>
      <c r="M214" s="240" t="s">
        <v>185</v>
      </c>
      <c r="N214" s="240" t="s">
        <v>797</v>
      </c>
      <c r="O214" s="240" t="s">
        <v>798</v>
      </c>
      <c r="P214" s="107"/>
      <c r="Q214" s="104" t="s">
        <v>2583</v>
      </c>
      <c r="R214" s="104" t="s">
        <v>2628</v>
      </c>
      <c r="S214" s="104" t="s">
        <v>2629</v>
      </c>
      <c r="T214" s="102" t="s">
        <v>2630</v>
      </c>
      <c r="U214" s="104" t="s">
        <v>2631</v>
      </c>
      <c r="V214" s="104" t="s">
        <v>2632</v>
      </c>
      <c r="W214" s="226" t="s">
        <v>2633</v>
      </c>
      <c r="X214" s="239" t="s">
        <v>249</v>
      </c>
      <c r="Y214" s="80"/>
      <c r="AA214" s="215">
        <f>IF(OR(J214="Fail",ISBLANK(J214)),INDEX('Issue Code Table'!C:C,MATCH(N:N,'Issue Code Table'!A:A,0)),IF(M214="Critical",6,IF(M214="Significant",5,IF(M214="Moderate",3,2))))</f>
        <v>5</v>
      </c>
    </row>
    <row r="215" spans="1:27" ht="74.25" customHeight="1" x14ac:dyDescent="0.2">
      <c r="A215" s="211" t="s">
        <v>2634</v>
      </c>
      <c r="B215" s="102" t="s">
        <v>1255</v>
      </c>
      <c r="C215" s="102" t="s">
        <v>1256</v>
      </c>
      <c r="D215" s="101" t="s">
        <v>220</v>
      </c>
      <c r="E215" s="102" t="s">
        <v>2635</v>
      </c>
      <c r="F215" s="102" t="s">
        <v>2636</v>
      </c>
      <c r="G215" s="103" t="s">
        <v>2637</v>
      </c>
      <c r="H215" s="101" t="s">
        <v>2638</v>
      </c>
      <c r="I215" s="101"/>
      <c r="J215" s="102"/>
      <c r="K215" s="102" t="s">
        <v>2639</v>
      </c>
      <c r="L215" s="228"/>
      <c r="M215" s="103" t="s">
        <v>185</v>
      </c>
      <c r="N215" s="103" t="s">
        <v>797</v>
      </c>
      <c r="O215" s="103" t="s">
        <v>798</v>
      </c>
      <c r="P215" s="107"/>
      <c r="Q215" s="104" t="s">
        <v>2583</v>
      </c>
      <c r="R215" s="104" t="s">
        <v>2640</v>
      </c>
      <c r="S215" s="104" t="s">
        <v>2641</v>
      </c>
      <c r="T215" s="102" t="s">
        <v>2642</v>
      </c>
      <c r="U215" s="104" t="s">
        <v>2643</v>
      </c>
      <c r="V215" s="104" t="s">
        <v>2644</v>
      </c>
      <c r="W215" s="226" t="s">
        <v>2645</v>
      </c>
      <c r="X215" s="239" t="s">
        <v>249</v>
      </c>
      <c r="Y215" s="80"/>
      <c r="AA215" s="215">
        <f>IF(OR(J215="Fail",ISBLANK(J215)),INDEX('Issue Code Table'!C:C,MATCH(N:N,'Issue Code Table'!A:A,0)),IF(M215="Critical",6,IF(M215="Significant",5,IF(M215="Moderate",3,2))))</f>
        <v>5</v>
      </c>
    </row>
    <row r="216" spans="1:27" ht="83.25" customHeight="1" x14ac:dyDescent="0.2">
      <c r="A216" s="211" t="s">
        <v>2646</v>
      </c>
      <c r="B216" s="104" t="s">
        <v>1305</v>
      </c>
      <c r="C216" s="104" t="s">
        <v>1306</v>
      </c>
      <c r="D216" s="102" t="s">
        <v>220</v>
      </c>
      <c r="E216" s="102" t="s">
        <v>2647</v>
      </c>
      <c r="F216" s="102" t="s">
        <v>2648</v>
      </c>
      <c r="G216" s="103" t="s">
        <v>2649</v>
      </c>
      <c r="H216" s="102" t="s">
        <v>2650</v>
      </c>
      <c r="I216" s="101"/>
      <c r="J216" s="102"/>
      <c r="K216" s="102" t="s">
        <v>2651</v>
      </c>
      <c r="L216" s="228"/>
      <c r="M216" s="240" t="s">
        <v>185</v>
      </c>
      <c r="N216" s="240" t="s">
        <v>1351</v>
      </c>
      <c r="O216" s="240" t="s">
        <v>1352</v>
      </c>
      <c r="P216" s="107"/>
      <c r="Q216" s="104" t="s">
        <v>2583</v>
      </c>
      <c r="R216" s="104" t="s">
        <v>2652</v>
      </c>
      <c r="S216" s="104" t="s">
        <v>2653</v>
      </c>
      <c r="T216" s="102" t="s">
        <v>2654</v>
      </c>
      <c r="U216" s="104" t="s">
        <v>359</v>
      </c>
      <c r="V216" s="104" t="s">
        <v>2655</v>
      </c>
      <c r="W216" s="226" t="s">
        <v>2656</v>
      </c>
      <c r="X216" s="239" t="s">
        <v>249</v>
      </c>
      <c r="Y216" s="80"/>
      <c r="AA216" s="215">
        <f>IF(OR(J216="Fail",ISBLANK(J216)),INDEX('Issue Code Table'!C:C,MATCH(N:N,'Issue Code Table'!A:A,0)),IF(M216="Critical",6,IF(M216="Significant",5,IF(M216="Moderate",3,2))))</f>
        <v>5</v>
      </c>
    </row>
    <row r="217" spans="1:27" ht="75.75" customHeight="1" x14ac:dyDescent="0.2">
      <c r="A217" s="211" t="s">
        <v>2657</v>
      </c>
      <c r="B217" s="104" t="s">
        <v>1305</v>
      </c>
      <c r="C217" s="104" t="s">
        <v>1306</v>
      </c>
      <c r="D217" s="102" t="s">
        <v>220</v>
      </c>
      <c r="E217" s="102" t="s">
        <v>2658</v>
      </c>
      <c r="F217" s="102" t="s">
        <v>2659</v>
      </c>
      <c r="G217" s="103" t="s">
        <v>2660</v>
      </c>
      <c r="H217" s="104" t="s">
        <v>2661</v>
      </c>
      <c r="I217" s="101"/>
      <c r="J217" s="102"/>
      <c r="K217" s="102" t="s">
        <v>2662</v>
      </c>
      <c r="L217" s="228"/>
      <c r="M217" s="240" t="s">
        <v>185</v>
      </c>
      <c r="N217" s="240" t="s">
        <v>797</v>
      </c>
      <c r="O217" s="240" t="s">
        <v>798</v>
      </c>
      <c r="P217" s="107"/>
      <c r="Q217" s="104" t="s">
        <v>2663</v>
      </c>
      <c r="R217" s="104" t="s">
        <v>2664</v>
      </c>
      <c r="S217" s="104" t="s">
        <v>2665</v>
      </c>
      <c r="T217" s="102" t="s">
        <v>2666</v>
      </c>
      <c r="U217" s="104" t="s">
        <v>2667</v>
      </c>
      <c r="V217" s="104"/>
      <c r="W217" s="226" t="s">
        <v>2668</v>
      </c>
      <c r="X217" s="239" t="s">
        <v>249</v>
      </c>
      <c r="Y217" s="80"/>
      <c r="AA217" s="215">
        <f>IF(OR(J217="Fail",ISBLANK(J217)),INDEX('Issue Code Table'!C:C,MATCH(N:N,'Issue Code Table'!A:A,0)),IF(M217="Critical",6,IF(M217="Significant",5,IF(M217="Moderate",3,2))))</f>
        <v>5</v>
      </c>
    </row>
    <row r="218" spans="1:27" ht="91.5" customHeight="1" x14ac:dyDescent="0.2">
      <c r="A218" s="211" t="s">
        <v>2669</v>
      </c>
      <c r="B218" s="102" t="s">
        <v>1255</v>
      </c>
      <c r="C218" s="102" t="s">
        <v>1256</v>
      </c>
      <c r="D218" s="101" t="s">
        <v>220</v>
      </c>
      <c r="E218" s="102" t="s">
        <v>2670</v>
      </c>
      <c r="F218" s="102" t="s">
        <v>2671</v>
      </c>
      <c r="G218" s="103" t="s">
        <v>2672</v>
      </c>
      <c r="H218" s="101" t="s">
        <v>2673</v>
      </c>
      <c r="I218" s="101"/>
      <c r="J218" s="102"/>
      <c r="K218" s="102" t="s">
        <v>2674</v>
      </c>
      <c r="L218" s="228"/>
      <c r="M218" s="103" t="s">
        <v>226</v>
      </c>
      <c r="N218" s="103" t="s">
        <v>772</v>
      </c>
      <c r="O218" s="103" t="s">
        <v>773</v>
      </c>
      <c r="P218" s="107"/>
      <c r="Q218" s="104" t="s">
        <v>2675</v>
      </c>
      <c r="R218" s="104" t="s">
        <v>2676</v>
      </c>
      <c r="S218" s="104" t="s">
        <v>2677</v>
      </c>
      <c r="T218" s="102" t="s">
        <v>2678</v>
      </c>
      <c r="U218" s="104" t="s">
        <v>359</v>
      </c>
      <c r="V218" s="104" t="s">
        <v>2679</v>
      </c>
      <c r="W218" s="226" t="s">
        <v>2680</v>
      </c>
      <c r="X218" s="239"/>
      <c r="Y218" s="80"/>
      <c r="AA218" s="215">
        <f>IF(OR(J218="Fail",ISBLANK(J218)),INDEX('Issue Code Table'!C:C,MATCH(N:N,'Issue Code Table'!A:A,0)),IF(M218="Critical",6,IF(M218="Significant",5,IF(M218="Moderate",3,2))))</f>
        <v>4</v>
      </c>
    </row>
    <row r="219" spans="1:27" ht="93" customHeight="1" x14ac:dyDescent="0.2">
      <c r="A219" s="211" t="s">
        <v>2681</v>
      </c>
      <c r="B219" s="102" t="s">
        <v>1255</v>
      </c>
      <c r="C219" s="102" t="s">
        <v>1256</v>
      </c>
      <c r="D219" s="101" t="s">
        <v>220</v>
      </c>
      <c r="E219" s="102" t="s">
        <v>2682</v>
      </c>
      <c r="F219" s="102" t="s">
        <v>2671</v>
      </c>
      <c r="G219" s="103" t="s">
        <v>2683</v>
      </c>
      <c r="H219" s="101" t="s">
        <v>2684</v>
      </c>
      <c r="I219" s="101"/>
      <c r="J219" s="102"/>
      <c r="K219" s="102" t="s">
        <v>2685</v>
      </c>
      <c r="L219" s="228"/>
      <c r="M219" s="103" t="s">
        <v>226</v>
      </c>
      <c r="N219" s="103" t="s">
        <v>772</v>
      </c>
      <c r="O219" s="103" t="s">
        <v>773</v>
      </c>
      <c r="P219" s="107"/>
      <c r="Q219" s="104" t="s">
        <v>2675</v>
      </c>
      <c r="R219" s="104" t="s">
        <v>2686</v>
      </c>
      <c r="S219" s="104" t="s">
        <v>2677</v>
      </c>
      <c r="T219" s="102" t="s">
        <v>2687</v>
      </c>
      <c r="U219" s="104" t="s">
        <v>359</v>
      </c>
      <c r="V219" s="104" t="s">
        <v>2688</v>
      </c>
      <c r="W219" s="226" t="s">
        <v>2689</v>
      </c>
      <c r="X219" s="239"/>
      <c r="Y219" s="80"/>
      <c r="AA219" s="215">
        <f>IF(OR(J219="Fail",ISBLANK(J219)),INDEX('Issue Code Table'!C:C,MATCH(N:N,'Issue Code Table'!A:A,0)),IF(M219="Critical",6,IF(M219="Significant",5,IF(M219="Moderate",3,2))))</f>
        <v>4</v>
      </c>
    </row>
    <row r="220" spans="1:27" ht="81" customHeight="1" x14ac:dyDescent="0.2">
      <c r="A220" s="211" t="s">
        <v>2690</v>
      </c>
      <c r="B220" s="104" t="s">
        <v>2691</v>
      </c>
      <c r="C220" s="104" t="s">
        <v>2692</v>
      </c>
      <c r="D220" s="102" t="s">
        <v>220</v>
      </c>
      <c r="E220" s="102" t="s">
        <v>2693</v>
      </c>
      <c r="F220" s="102" t="s">
        <v>2694</v>
      </c>
      <c r="G220" s="103" t="s">
        <v>2695</v>
      </c>
      <c r="H220" s="102" t="s">
        <v>2696</v>
      </c>
      <c r="I220" s="101"/>
      <c r="J220" s="102"/>
      <c r="K220" s="102" t="s">
        <v>2697</v>
      </c>
      <c r="L220" s="228"/>
      <c r="M220" s="240" t="s">
        <v>185</v>
      </c>
      <c r="N220" s="240" t="s">
        <v>2698</v>
      </c>
      <c r="O220" s="240" t="s">
        <v>2699</v>
      </c>
      <c r="P220" s="107"/>
      <c r="Q220" s="104" t="s">
        <v>2700</v>
      </c>
      <c r="R220" s="104" t="s">
        <v>2701</v>
      </c>
      <c r="S220" s="104" t="s">
        <v>2702</v>
      </c>
      <c r="T220" s="102" t="s">
        <v>2703</v>
      </c>
      <c r="U220" s="104" t="s">
        <v>359</v>
      </c>
      <c r="V220" s="104" t="s">
        <v>2704</v>
      </c>
      <c r="W220" s="226" t="s">
        <v>2705</v>
      </c>
      <c r="X220" s="239" t="s">
        <v>249</v>
      </c>
      <c r="Y220" s="80"/>
      <c r="AA220" s="215">
        <f>IF(OR(J220="Fail",ISBLANK(J220)),INDEX('Issue Code Table'!C:C,MATCH(N:N,'Issue Code Table'!A:A,0)),IF(M220="Critical",6,IF(M220="Significant",5,IF(M220="Moderate",3,2))))</f>
        <v>6</v>
      </c>
    </row>
    <row r="221" spans="1:27" ht="83.25" customHeight="1" x14ac:dyDescent="0.2">
      <c r="A221" s="211" t="s">
        <v>2706</v>
      </c>
      <c r="B221" s="104" t="s">
        <v>2691</v>
      </c>
      <c r="C221" s="104" t="s">
        <v>2692</v>
      </c>
      <c r="D221" s="102" t="s">
        <v>220</v>
      </c>
      <c r="E221" s="102" t="s">
        <v>2707</v>
      </c>
      <c r="F221" s="102" t="s">
        <v>2708</v>
      </c>
      <c r="G221" s="103" t="s">
        <v>2709</v>
      </c>
      <c r="H221" s="102" t="s">
        <v>2710</v>
      </c>
      <c r="I221" s="101"/>
      <c r="J221" s="102"/>
      <c r="K221" s="104" t="s">
        <v>2711</v>
      </c>
      <c r="L221" s="228"/>
      <c r="M221" s="240" t="s">
        <v>185</v>
      </c>
      <c r="N221" s="240" t="s">
        <v>2698</v>
      </c>
      <c r="O221" s="240" t="s">
        <v>2699</v>
      </c>
      <c r="P221" s="107"/>
      <c r="Q221" s="104" t="s">
        <v>2700</v>
      </c>
      <c r="R221" s="104" t="s">
        <v>2712</v>
      </c>
      <c r="S221" s="104" t="s">
        <v>2713</v>
      </c>
      <c r="T221" s="102" t="s">
        <v>2714</v>
      </c>
      <c r="U221" s="104" t="s">
        <v>2715</v>
      </c>
      <c r="V221" s="104" t="s">
        <v>2716</v>
      </c>
      <c r="W221" s="226" t="s">
        <v>2717</v>
      </c>
      <c r="X221" s="239" t="s">
        <v>249</v>
      </c>
      <c r="Y221" s="80"/>
      <c r="AA221" s="215">
        <f>IF(OR(J221="Fail",ISBLANK(J221)),INDEX('Issue Code Table'!C:C,MATCH(N:N,'Issue Code Table'!A:A,0)),IF(M221="Critical",6,IF(M221="Significant",5,IF(M221="Moderate",3,2))))</f>
        <v>6</v>
      </c>
    </row>
    <row r="222" spans="1:27" ht="87" customHeight="1" x14ac:dyDescent="0.2">
      <c r="A222" s="211" t="s">
        <v>2718</v>
      </c>
      <c r="B222" s="104" t="s">
        <v>192</v>
      </c>
      <c r="C222" s="104" t="s">
        <v>193</v>
      </c>
      <c r="D222" s="102" t="s">
        <v>220</v>
      </c>
      <c r="E222" s="102" t="s">
        <v>2719</v>
      </c>
      <c r="F222" s="102" t="s">
        <v>2720</v>
      </c>
      <c r="G222" s="103" t="s">
        <v>2721</v>
      </c>
      <c r="H222" s="102" t="s">
        <v>2722</v>
      </c>
      <c r="I222" s="101"/>
      <c r="J222" s="102"/>
      <c r="K222" s="102" t="s">
        <v>2723</v>
      </c>
      <c r="L222" s="228"/>
      <c r="M222" s="240" t="s">
        <v>226</v>
      </c>
      <c r="N222" s="240" t="s">
        <v>772</v>
      </c>
      <c r="O222" s="240" t="s">
        <v>773</v>
      </c>
      <c r="P222" s="107"/>
      <c r="Q222" s="104" t="s">
        <v>2724</v>
      </c>
      <c r="R222" s="104" t="s">
        <v>2725</v>
      </c>
      <c r="S222" s="104" t="s">
        <v>2726</v>
      </c>
      <c r="T222" s="102" t="s">
        <v>2727</v>
      </c>
      <c r="U222" s="104" t="s">
        <v>2728</v>
      </c>
      <c r="V222" s="104" t="s">
        <v>2729</v>
      </c>
      <c r="W222" s="226" t="s">
        <v>2730</v>
      </c>
      <c r="X222" s="239"/>
      <c r="Y222" s="80"/>
      <c r="AA222" s="215">
        <f>IF(OR(J222="Fail",ISBLANK(J222)),INDEX('Issue Code Table'!C:C,MATCH(N:N,'Issue Code Table'!A:A,0)),IF(M222="Critical",6,IF(M222="Significant",5,IF(M222="Moderate",3,2))))</f>
        <v>4</v>
      </c>
    </row>
    <row r="223" spans="1:27" ht="90.75" customHeight="1" x14ac:dyDescent="0.2">
      <c r="A223" s="211" t="s">
        <v>2731</v>
      </c>
      <c r="B223" s="104" t="s">
        <v>1319</v>
      </c>
      <c r="C223" s="104" t="s">
        <v>1320</v>
      </c>
      <c r="D223" s="102" t="s">
        <v>220</v>
      </c>
      <c r="E223" s="102" t="s">
        <v>2732</v>
      </c>
      <c r="F223" s="102" t="s">
        <v>2733</v>
      </c>
      <c r="G223" s="103" t="s">
        <v>2734</v>
      </c>
      <c r="H223" s="102" t="s">
        <v>2735</v>
      </c>
      <c r="I223" s="101"/>
      <c r="J223" s="102"/>
      <c r="K223" s="102" t="s">
        <v>2736</v>
      </c>
      <c r="L223" s="228"/>
      <c r="M223" s="240" t="s">
        <v>226</v>
      </c>
      <c r="N223" s="240" t="s">
        <v>772</v>
      </c>
      <c r="O223" s="240" t="s">
        <v>773</v>
      </c>
      <c r="P223" s="107"/>
      <c r="Q223" s="104" t="s">
        <v>2737</v>
      </c>
      <c r="R223" s="104" t="s">
        <v>2738</v>
      </c>
      <c r="S223" s="104" t="s">
        <v>2739</v>
      </c>
      <c r="T223" s="102" t="s">
        <v>2740</v>
      </c>
      <c r="U223" s="104" t="s">
        <v>2741</v>
      </c>
      <c r="V223" s="104" t="s">
        <v>2742</v>
      </c>
      <c r="W223" s="226" t="s">
        <v>2743</v>
      </c>
      <c r="X223" s="239"/>
      <c r="Y223" s="80"/>
      <c r="AA223" s="215">
        <f>IF(OR(J223="Fail",ISBLANK(J223)),INDEX('Issue Code Table'!C:C,MATCH(N:N,'Issue Code Table'!A:A,0)),IF(M223="Critical",6,IF(M223="Significant",5,IF(M223="Moderate",3,2))))</f>
        <v>4</v>
      </c>
    </row>
    <row r="224" spans="1:27" ht="80.25" customHeight="1" x14ac:dyDescent="0.2">
      <c r="A224" s="211" t="s">
        <v>2744</v>
      </c>
      <c r="B224" s="104" t="s">
        <v>2745</v>
      </c>
      <c r="C224" s="104" t="s">
        <v>2746</v>
      </c>
      <c r="D224" s="102" t="s">
        <v>220</v>
      </c>
      <c r="E224" s="102" t="s">
        <v>2747</v>
      </c>
      <c r="F224" s="102" t="s">
        <v>2748</v>
      </c>
      <c r="G224" s="103" t="s">
        <v>2749</v>
      </c>
      <c r="H224" s="102" t="s">
        <v>2750</v>
      </c>
      <c r="I224" s="101"/>
      <c r="J224" s="102"/>
      <c r="K224" s="102" t="s">
        <v>2751</v>
      </c>
      <c r="L224" s="228"/>
      <c r="M224" s="240" t="s">
        <v>185</v>
      </c>
      <c r="N224" s="240" t="s">
        <v>2752</v>
      </c>
      <c r="O224" s="240" t="s">
        <v>2753</v>
      </c>
      <c r="P224" s="107"/>
      <c r="Q224" s="104" t="s">
        <v>2754</v>
      </c>
      <c r="R224" s="104" t="s">
        <v>2755</v>
      </c>
      <c r="S224" s="104" t="s">
        <v>2756</v>
      </c>
      <c r="T224" s="102" t="s">
        <v>2757</v>
      </c>
      <c r="U224" s="104" t="s">
        <v>2758</v>
      </c>
      <c r="V224" s="104" t="s">
        <v>2759</v>
      </c>
      <c r="W224" s="226" t="s">
        <v>2760</v>
      </c>
      <c r="X224" s="239" t="s">
        <v>249</v>
      </c>
      <c r="Y224" s="80"/>
      <c r="AA224" s="215">
        <f>IF(OR(J224="Fail",ISBLANK(J224)),INDEX('Issue Code Table'!C:C,MATCH(N:N,'Issue Code Table'!A:A,0)),IF(M224="Critical",6,IF(M224="Significant",5,IF(M224="Moderate",3,2))))</f>
        <v>6</v>
      </c>
    </row>
    <row r="225" spans="1:27" ht="81.75" customHeight="1" x14ac:dyDescent="0.2">
      <c r="A225" s="211" t="s">
        <v>2761</v>
      </c>
      <c r="B225" s="104" t="s">
        <v>2745</v>
      </c>
      <c r="C225" s="104" t="s">
        <v>2746</v>
      </c>
      <c r="D225" s="102" t="s">
        <v>220</v>
      </c>
      <c r="E225" s="102" t="s">
        <v>2762</v>
      </c>
      <c r="F225" s="102" t="s">
        <v>2763</v>
      </c>
      <c r="G225" s="103" t="s">
        <v>2764</v>
      </c>
      <c r="H225" s="102" t="s">
        <v>2765</v>
      </c>
      <c r="I225" s="101"/>
      <c r="J225" s="102"/>
      <c r="K225" s="102" t="s">
        <v>2766</v>
      </c>
      <c r="L225" s="228"/>
      <c r="M225" s="240" t="s">
        <v>185</v>
      </c>
      <c r="N225" s="240" t="s">
        <v>2752</v>
      </c>
      <c r="O225" s="240" t="s">
        <v>2753</v>
      </c>
      <c r="P225" s="107"/>
      <c r="Q225" s="104" t="s">
        <v>2754</v>
      </c>
      <c r="R225" s="104" t="s">
        <v>2767</v>
      </c>
      <c r="S225" s="104" t="s">
        <v>2768</v>
      </c>
      <c r="T225" s="102" t="s">
        <v>2769</v>
      </c>
      <c r="U225" s="104" t="s">
        <v>2770</v>
      </c>
      <c r="V225" s="104" t="s">
        <v>2771</v>
      </c>
      <c r="W225" s="226" t="s">
        <v>2772</v>
      </c>
      <c r="X225" s="239" t="s">
        <v>249</v>
      </c>
      <c r="Y225" s="80"/>
      <c r="AA225" s="215">
        <f>IF(OR(J225="Fail",ISBLANK(J225)),INDEX('Issue Code Table'!C:C,MATCH(N:N,'Issue Code Table'!A:A,0)),IF(M225="Critical",6,IF(M225="Significant",5,IF(M225="Moderate",3,2))))</f>
        <v>6</v>
      </c>
    </row>
    <row r="226" spans="1:27" ht="85.5" customHeight="1" x14ac:dyDescent="0.2">
      <c r="A226" s="211" t="s">
        <v>2773</v>
      </c>
      <c r="B226" s="104" t="s">
        <v>2745</v>
      </c>
      <c r="C226" s="104" t="s">
        <v>2746</v>
      </c>
      <c r="D226" s="102" t="s">
        <v>220</v>
      </c>
      <c r="E226" s="102" t="s">
        <v>2774</v>
      </c>
      <c r="F226" s="102" t="s">
        <v>2775</v>
      </c>
      <c r="G226" s="103" t="s">
        <v>2776</v>
      </c>
      <c r="H226" s="102" t="s">
        <v>2777</v>
      </c>
      <c r="I226" s="101"/>
      <c r="J226" s="102"/>
      <c r="K226" s="102" t="s">
        <v>2778</v>
      </c>
      <c r="L226" s="228"/>
      <c r="M226" s="240" t="s">
        <v>185</v>
      </c>
      <c r="N226" s="240" t="s">
        <v>2752</v>
      </c>
      <c r="O226" s="240" t="s">
        <v>2753</v>
      </c>
      <c r="P226" s="107"/>
      <c r="Q226" s="104" t="s">
        <v>2754</v>
      </c>
      <c r="R226" s="104" t="s">
        <v>2779</v>
      </c>
      <c r="S226" s="104" t="s">
        <v>2756</v>
      </c>
      <c r="T226" s="102" t="s">
        <v>2780</v>
      </c>
      <c r="U226" s="104" t="s">
        <v>2781</v>
      </c>
      <c r="V226" s="104" t="s">
        <v>2782</v>
      </c>
      <c r="W226" s="226" t="s">
        <v>2783</v>
      </c>
      <c r="X226" s="239" t="s">
        <v>249</v>
      </c>
      <c r="Y226" s="80"/>
      <c r="AA226" s="215">
        <f>IF(OR(J226="Fail",ISBLANK(J226)),INDEX('Issue Code Table'!C:C,MATCH(N:N,'Issue Code Table'!A:A,0)),IF(M226="Critical",6,IF(M226="Significant",5,IF(M226="Moderate",3,2))))</f>
        <v>6</v>
      </c>
    </row>
    <row r="227" spans="1:27" ht="84" customHeight="1" x14ac:dyDescent="0.2">
      <c r="A227" s="211" t="s">
        <v>2784</v>
      </c>
      <c r="B227" s="235" t="s">
        <v>347</v>
      </c>
      <c r="C227" s="235" t="s">
        <v>348</v>
      </c>
      <c r="D227" s="235" t="s">
        <v>220</v>
      </c>
      <c r="E227" s="102" t="s">
        <v>2785</v>
      </c>
      <c r="F227" s="102" t="s">
        <v>2786</v>
      </c>
      <c r="G227" s="103" t="s">
        <v>2787</v>
      </c>
      <c r="H227" s="102" t="s">
        <v>2788</v>
      </c>
      <c r="I227" s="101"/>
      <c r="J227" s="102"/>
      <c r="K227" s="102" t="s">
        <v>2789</v>
      </c>
      <c r="L227" s="228"/>
      <c r="M227" s="240" t="s">
        <v>185</v>
      </c>
      <c r="N227" s="240" t="s">
        <v>797</v>
      </c>
      <c r="O227" s="240" t="s">
        <v>2790</v>
      </c>
      <c r="P227" s="107"/>
      <c r="Q227" s="104" t="s">
        <v>2791</v>
      </c>
      <c r="R227" s="104" t="s">
        <v>2792</v>
      </c>
      <c r="S227" s="104" t="s">
        <v>2793</v>
      </c>
      <c r="T227" s="102" t="s">
        <v>2794</v>
      </c>
      <c r="U227" s="104" t="s">
        <v>2795</v>
      </c>
      <c r="V227" s="104"/>
      <c r="W227" s="226" t="s">
        <v>2796</v>
      </c>
      <c r="X227" s="239" t="s">
        <v>249</v>
      </c>
      <c r="Y227" s="80"/>
      <c r="AA227" s="215">
        <f>IF(OR(J227="Fail",ISBLANK(J227)),INDEX('Issue Code Table'!C:C,MATCH(N:N,'Issue Code Table'!A:A,0)),IF(M227="Critical",6,IF(M227="Significant",5,IF(M227="Moderate",3,2))))</f>
        <v>5</v>
      </c>
    </row>
    <row r="228" spans="1:27" ht="84" customHeight="1" x14ac:dyDescent="0.2">
      <c r="A228" s="211" t="s">
        <v>2797</v>
      </c>
      <c r="B228" s="235" t="s">
        <v>347</v>
      </c>
      <c r="C228" s="235" t="s">
        <v>348</v>
      </c>
      <c r="D228" s="235" t="s">
        <v>220</v>
      </c>
      <c r="E228" s="102" t="s">
        <v>2798</v>
      </c>
      <c r="F228" s="102" t="s">
        <v>2799</v>
      </c>
      <c r="G228" s="103" t="s">
        <v>2800</v>
      </c>
      <c r="H228" s="102" t="s">
        <v>2801</v>
      </c>
      <c r="I228" s="101"/>
      <c r="J228" s="102"/>
      <c r="K228" s="102" t="s">
        <v>2802</v>
      </c>
      <c r="L228" s="228"/>
      <c r="M228" s="240" t="s">
        <v>185</v>
      </c>
      <c r="N228" s="240" t="s">
        <v>797</v>
      </c>
      <c r="O228" s="240" t="s">
        <v>2790</v>
      </c>
      <c r="P228" s="107"/>
      <c r="Q228" s="104" t="s">
        <v>2803</v>
      </c>
      <c r="R228" s="104" t="s">
        <v>2804</v>
      </c>
      <c r="S228" s="104" t="s">
        <v>2805</v>
      </c>
      <c r="T228" s="102" t="s">
        <v>2806</v>
      </c>
      <c r="U228" s="104" t="s">
        <v>2807</v>
      </c>
      <c r="V228" s="104"/>
      <c r="W228" s="226" t="s">
        <v>2808</v>
      </c>
      <c r="X228" s="239" t="s">
        <v>249</v>
      </c>
      <c r="Y228" s="80"/>
      <c r="AA228" s="215">
        <f>IF(OR(J228="Fail",ISBLANK(J228)),INDEX('Issue Code Table'!C:C,MATCH(N:N,'Issue Code Table'!A:A,0)),IF(M228="Critical",6,IF(M228="Significant",5,IF(M228="Moderate",3,2))))</f>
        <v>5</v>
      </c>
    </row>
    <row r="229" spans="1:27" ht="85.5" customHeight="1" x14ac:dyDescent="0.2">
      <c r="A229" s="211" t="s">
        <v>2809</v>
      </c>
      <c r="B229" s="235" t="s">
        <v>347</v>
      </c>
      <c r="C229" s="235" t="s">
        <v>348</v>
      </c>
      <c r="D229" s="235" t="s">
        <v>220</v>
      </c>
      <c r="E229" s="102" t="s">
        <v>2810</v>
      </c>
      <c r="F229" s="102" t="s">
        <v>2811</v>
      </c>
      <c r="G229" s="103" t="s">
        <v>2812</v>
      </c>
      <c r="H229" s="102" t="s">
        <v>2813</v>
      </c>
      <c r="I229" s="101"/>
      <c r="J229" s="102"/>
      <c r="K229" s="102" t="s">
        <v>2814</v>
      </c>
      <c r="L229" s="228"/>
      <c r="M229" s="240" t="s">
        <v>185</v>
      </c>
      <c r="N229" s="240" t="s">
        <v>797</v>
      </c>
      <c r="O229" s="240" t="s">
        <v>2790</v>
      </c>
      <c r="P229" s="107"/>
      <c r="Q229" s="104" t="s">
        <v>2815</v>
      </c>
      <c r="R229" s="104" t="s">
        <v>2816</v>
      </c>
      <c r="S229" s="104" t="s">
        <v>2817</v>
      </c>
      <c r="T229" s="102" t="s">
        <v>2818</v>
      </c>
      <c r="U229" s="104" t="s">
        <v>2819</v>
      </c>
      <c r="V229" s="104"/>
      <c r="W229" s="226" t="s">
        <v>2820</v>
      </c>
      <c r="X229" s="239" t="s">
        <v>249</v>
      </c>
      <c r="Y229" s="80"/>
      <c r="AA229" s="215">
        <f>IF(OR(J229="Fail",ISBLANK(J229)),INDEX('Issue Code Table'!C:C,MATCH(N:N,'Issue Code Table'!A:A,0)),IF(M229="Critical",6,IF(M229="Significant",5,IF(M229="Moderate",3,2))))</f>
        <v>5</v>
      </c>
    </row>
    <row r="230" spans="1:27" ht="93.75" customHeight="1" x14ac:dyDescent="0.2">
      <c r="A230" s="211" t="s">
        <v>2821</v>
      </c>
      <c r="B230" s="104" t="s">
        <v>218</v>
      </c>
      <c r="C230" s="104" t="s">
        <v>219</v>
      </c>
      <c r="D230" s="102" t="s">
        <v>220</v>
      </c>
      <c r="E230" s="102" t="s">
        <v>2822</v>
      </c>
      <c r="F230" s="102" t="s">
        <v>2823</v>
      </c>
      <c r="G230" s="103" t="s">
        <v>2824</v>
      </c>
      <c r="H230" s="102" t="s">
        <v>2825</v>
      </c>
      <c r="I230" s="101"/>
      <c r="J230" s="102"/>
      <c r="K230" s="104" t="s">
        <v>2826</v>
      </c>
      <c r="L230" s="228"/>
      <c r="M230" s="240" t="s">
        <v>185</v>
      </c>
      <c r="N230" s="240" t="s">
        <v>797</v>
      </c>
      <c r="O230" s="240" t="s">
        <v>2790</v>
      </c>
      <c r="P230" s="107"/>
      <c r="Q230" s="104" t="s">
        <v>2827</v>
      </c>
      <c r="R230" s="104" t="s">
        <v>2828</v>
      </c>
      <c r="S230" s="104" t="s">
        <v>2829</v>
      </c>
      <c r="T230" s="102" t="s">
        <v>2830</v>
      </c>
      <c r="U230" s="104" t="s">
        <v>2831</v>
      </c>
      <c r="V230" s="104" t="s">
        <v>2832</v>
      </c>
      <c r="W230" s="226" t="s">
        <v>2833</v>
      </c>
      <c r="X230" s="239" t="s">
        <v>249</v>
      </c>
      <c r="Y230" s="80"/>
      <c r="AA230" s="215">
        <f>IF(OR(J230="Fail",ISBLANK(J230)),INDEX('Issue Code Table'!C:C,MATCH(N:N,'Issue Code Table'!A:A,0)),IF(M230="Critical",6,IF(M230="Significant",5,IF(M230="Moderate",3,2))))</f>
        <v>5</v>
      </c>
    </row>
    <row r="231" spans="1:27" ht="90" customHeight="1" x14ac:dyDescent="0.2">
      <c r="A231" s="211" t="s">
        <v>2834</v>
      </c>
      <c r="B231" s="104" t="s">
        <v>1305</v>
      </c>
      <c r="C231" s="104" t="s">
        <v>1306</v>
      </c>
      <c r="D231" s="102" t="s">
        <v>220</v>
      </c>
      <c r="E231" s="102" t="s">
        <v>2835</v>
      </c>
      <c r="F231" s="102" t="s">
        <v>2836</v>
      </c>
      <c r="G231" s="103" t="s">
        <v>2837</v>
      </c>
      <c r="H231" s="102" t="s">
        <v>2838</v>
      </c>
      <c r="I231" s="101"/>
      <c r="J231" s="102"/>
      <c r="K231" s="102" t="s">
        <v>2839</v>
      </c>
      <c r="L231" s="228"/>
      <c r="M231" s="240" t="s">
        <v>185</v>
      </c>
      <c r="N231" s="240" t="s">
        <v>797</v>
      </c>
      <c r="O231" s="240" t="s">
        <v>798</v>
      </c>
      <c r="P231" s="107"/>
      <c r="Q231" s="104" t="s">
        <v>2827</v>
      </c>
      <c r="R231" s="104" t="s">
        <v>2840</v>
      </c>
      <c r="S231" s="104" t="s">
        <v>2841</v>
      </c>
      <c r="T231" s="102" t="s">
        <v>2842</v>
      </c>
      <c r="U231" s="104" t="s">
        <v>359</v>
      </c>
      <c r="V231" s="104" t="s">
        <v>2843</v>
      </c>
      <c r="W231" s="226" t="s">
        <v>2844</v>
      </c>
      <c r="X231" s="239" t="s">
        <v>249</v>
      </c>
      <c r="Y231" s="80"/>
      <c r="AA231" s="215">
        <f>IF(OR(J231="Fail",ISBLANK(J231)),INDEX('Issue Code Table'!C:C,MATCH(N:N,'Issue Code Table'!A:A,0)),IF(M231="Critical",6,IF(M231="Significant",5,IF(M231="Moderate",3,2))))</f>
        <v>5</v>
      </c>
    </row>
    <row r="232" spans="1:27" ht="103.5" customHeight="1" x14ac:dyDescent="0.2">
      <c r="A232" s="211" t="s">
        <v>2845</v>
      </c>
      <c r="B232" s="104" t="s">
        <v>1305</v>
      </c>
      <c r="C232" s="104" t="s">
        <v>1306</v>
      </c>
      <c r="D232" s="102" t="s">
        <v>220</v>
      </c>
      <c r="E232" s="102" t="s">
        <v>2846</v>
      </c>
      <c r="F232" s="102" t="s">
        <v>2847</v>
      </c>
      <c r="G232" s="103" t="s">
        <v>2848</v>
      </c>
      <c r="H232" s="102" t="s">
        <v>2849</v>
      </c>
      <c r="I232" s="101"/>
      <c r="J232" s="102"/>
      <c r="K232" s="102" t="s">
        <v>2850</v>
      </c>
      <c r="L232" s="228"/>
      <c r="M232" s="240" t="s">
        <v>185</v>
      </c>
      <c r="N232" s="240" t="s">
        <v>797</v>
      </c>
      <c r="O232" s="240" t="s">
        <v>798</v>
      </c>
      <c r="P232" s="107"/>
      <c r="Q232" s="104" t="s">
        <v>2851</v>
      </c>
      <c r="R232" s="104" t="s">
        <v>2852</v>
      </c>
      <c r="S232" s="104" t="s">
        <v>2853</v>
      </c>
      <c r="T232" s="102" t="s">
        <v>2854</v>
      </c>
      <c r="U232" s="104" t="s">
        <v>2855</v>
      </c>
      <c r="V232" s="104"/>
      <c r="W232" s="226" t="s">
        <v>2856</v>
      </c>
      <c r="X232" s="239" t="s">
        <v>249</v>
      </c>
      <c r="Y232" s="80"/>
      <c r="AA232" s="215">
        <f>IF(OR(J232="Fail",ISBLANK(J232)),INDEX('Issue Code Table'!C:C,MATCH(N:N,'Issue Code Table'!A:A,0)),IF(M232="Critical",6,IF(M232="Significant",5,IF(M232="Moderate",3,2))))</f>
        <v>5</v>
      </c>
    </row>
    <row r="233" spans="1:27" ht="92.25" customHeight="1" x14ac:dyDescent="0.2">
      <c r="A233" s="211" t="s">
        <v>2857</v>
      </c>
      <c r="B233" s="104" t="s">
        <v>1305</v>
      </c>
      <c r="C233" s="104" t="s">
        <v>1306</v>
      </c>
      <c r="D233" s="102" t="s">
        <v>220</v>
      </c>
      <c r="E233" s="102" t="s">
        <v>2858</v>
      </c>
      <c r="F233" s="102" t="s">
        <v>2859</v>
      </c>
      <c r="G233" s="103" t="s">
        <v>2860</v>
      </c>
      <c r="H233" s="102" t="s">
        <v>2861</v>
      </c>
      <c r="I233" s="101"/>
      <c r="J233" s="102"/>
      <c r="K233" s="102" t="s">
        <v>2862</v>
      </c>
      <c r="L233" s="228"/>
      <c r="M233" s="240" t="s">
        <v>185</v>
      </c>
      <c r="N233" s="240" t="s">
        <v>797</v>
      </c>
      <c r="O233" s="240" t="s">
        <v>798</v>
      </c>
      <c r="P233" s="107"/>
      <c r="Q233" s="104" t="s">
        <v>2851</v>
      </c>
      <c r="R233" s="104" t="s">
        <v>2863</v>
      </c>
      <c r="S233" s="104" t="s">
        <v>2864</v>
      </c>
      <c r="T233" s="102" t="s">
        <v>2865</v>
      </c>
      <c r="U233" s="104" t="s">
        <v>2866</v>
      </c>
      <c r="V233" s="104"/>
      <c r="W233" s="226" t="s">
        <v>2867</v>
      </c>
      <c r="X233" s="239" t="s">
        <v>249</v>
      </c>
      <c r="Y233" s="80"/>
      <c r="AA233" s="215">
        <f>IF(OR(J233="Fail",ISBLANK(J233)),INDEX('Issue Code Table'!C:C,MATCH(N:N,'Issue Code Table'!A:A,0)),IF(M233="Critical",6,IF(M233="Significant",5,IF(M233="Moderate",3,2))))</f>
        <v>5</v>
      </c>
    </row>
    <row r="234" spans="1:27" ht="80.25" customHeight="1" x14ac:dyDescent="0.2">
      <c r="A234" s="211" t="s">
        <v>2868</v>
      </c>
      <c r="B234" s="104" t="s">
        <v>1305</v>
      </c>
      <c r="C234" s="104" t="s">
        <v>1306</v>
      </c>
      <c r="D234" s="102" t="s">
        <v>220</v>
      </c>
      <c r="E234" s="102" t="s">
        <v>2869</v>
      </c>
      <c r="F234" s="102" t="s">
        <v>2870</v>
      </c>
      <c r="G234" s="103" t="s">
        <v>2871</v>
      </c>
      <c r="H234" s="102" t="s">
        <v>2872</v>
      </c>
      <c r="I234" s="101"/>
      <c r="J234" s="102"/>
      <c r="K234" s="102" t="s">
        <v>2873</v>
      </c>
      <c r="L234" s="228"/>
      <c r="M234" s="240" t="s">
        <v>185</v>
      </c>
      <c r="N234" s="240" t="s">
        <v>797</v>
      </c>
      <c r="O234" s="240" t="s">
        <v>798</v>
      </c>
      <c r="P234" s="107"/>
      <c r="Q234" s="104" t="s">
        <v>2851</v>
      </c>
      <c r="R234" s="104" t="s">
        <v>2874</v>
      </c>
      <c r="S234" s="104" t="s">
        <v>2875</v>
      </c>
      <c r="T234" s="102" t="s">
        <v>2876</v>
      </c>
      <c r="U234" s="104" t="s">
        <v>2877</v>
      </c>
      <c r="V234" s="104"/>
      <c r="W234" s="106" t="s">
        <v>2878</v>
      </c>
      <c r="X234" s="239" t="s">
        <v>249</v>
      </c>
      <c r="Y234" s="80"/>
      <c r="AA234" s="215">
        <f>IF(OR(J234="Fail",ISBLANK(J234)),INDEX('Issue Code Table'!C:C,MATCH(N:N,'Issue Code Table'!A:A,0)),IF(M234="Critical",6,IF(M234="Significant",5,IF(M234="Moderate",3,2))))</f>
        <v>5</v>
      </c>
    </row>
    <row r="235" spans="1:27" ht="90.75" customHeight="1" x14ac:dyDescent="0.2">
      <c r="A235" s="211" t="s">
        <v>2879</v>
      </c>
      <c r="B235" s="104" t="s">
        <v>1305</v>
      </c>
      <c r="C235" s="104" t="s">
        <v>1306</v>
      </c>
      <c r="D235" s="102" t="s">
        <v>220</v>
      </c>
      <c r="E235" s="102" t="s">
        <v>2880</v>
      </c>
      <c r="F235" s="102" t="s">
        <v>2881</v>
      </c>
      <c r="G235" s="103" t="s">
        <v>2882</v>
      </c>
      <c r="H235" s="102" t="s">
        <v>2883</v>
      </c>
      <c r="I235" s="101"/>
      <c r="J235" s="102"/>
      <c r="K235" s="102" t="s">
        <v>2884</v>
      </c>
      <c r="L235" s="228"/>
      <c r="M235" s="240" t="s">
        <v>185</v>
      </c>
      <c r="N235" s="240" t="s">
        <v>797</v>
      </c>
      <c r="O235" s="240" t="s">
        <v>798</v>
      </c>
      <c r="P235" s="107"/>
      <c r="Q235" s="104" t="s">
        <v>2851</v>
      </c>
      <c r="R235" s="104" t="s">
        <v>2885</v>
      </c>
      <c r="S235" s="104" t="s">
        <v>2886</v>
      </c>
      <c r="T235" s="102" t="s">
        <v>2887</v>
      </c>
      <c r="U235" s="104" t="s">
        <v>2888</v>
      </c>
      <c r="V235" s="104"/>
      <c r="W235" s="226" t="s">
        <v>2889</v>
      </c>
      <c r="X235" s="239" t="s">
        <v>249</v>
      </c>
      <c r="Y235" s="80"/>
      <c r="AA235" s="215">
        <f>IF(OR(J235="Fail",ISBLANK(J235)),INDEX('Issue Code Table'!C:C,MATCH(N:N,'Issue Code Table'!A:A,0)),IF(M235="Critical",6,IF(M235="Significant",5,IF(M235="Moderate",3,2))))</f>
        <v>5</v>
      </c>
    </row>
    <row r="236" spans="1:27" ht="76.5" customHeight="1" x14ac:dyDescent="0.2">
      <c r="A236" s="211" t="s">
        <v>2890</v>
      </c>
      <c r="B236" s="104" t="s">
        <v>2891</v>
      </c>
      <c r="C236" s="104" t="s">
        <v>2892</v>
      </c>
      <c r="D236" s="102" t="s">
        <v>220</v>
      </c>
      <c r="E236" s="102" t="s">
        <v>2893</v>
      </c>
      <c r="F236" s="102" t="s">
        <v>2894</v>
      </c>
      <c r="G236" s="103" t="s">
        <v>2895</v>
      </c>
      <c r="H236" s="102" t="s">
        <v>2896</v>
      </c>
      <c r="I236" s="101"/>
      <c r="J236" s="102"/>
      <c r="K236" s="102" t="s">
        <v>2897</v>
      </c>
      <c r="L236" s="228"/>
      <c r="M236" s="240" t="s">
        <v>226</v>
      </c>
      <c r="N236" s="240" t="s">
        <v>848</v>
      </c>
      <c r="O236" s="240" t="s">
        <v>849</v>
      </c>
      <c r="P236" s="107"/>
      <c r="Q236" s="104" t="s">
        <v>2898</v>
      </c>
      <c r="R236" s="104" t="s">
        <v>2899</v>
      </c>
      <c r="S236" s="104" t="s">
        <v>2900</v>
      </c>
      <c r="T236" s="102" t="s">
        <v>2901</v>
      </c>
      <c r="U236" s="104" t="s">
        <v>359</v>
      </c>
      <c r="V236" s="104" t="s">
        <v>2902</v>
      </c>
      <c r="W236" s="226" t="s">
        <v>2903</v>
      </c>
      <c r="X236" s="239"/>
      <c r="Y236" s="80"/>
      <c r="AA236" s="215">
        <f>IF(OR(J236="Fail",ISBLANK(J236)),INDEX('Issue Code Table'!C:C,MATCH(N:N,'Issue Code Table'!A:A,0)),IF(M236="Critical",6,IF(M236="Significant",5,IF(M236="Moderate",3,2))))</f>
        <v>4</v>
      </c>
    </row>
    <row r="237" spans="1:27" ht="95.25" customHeight="1" x14ac:dyDescent="0.2">
      <c r="A237" s="211" t="s">
        <v>2904</v>
      </c>
      <c r="B237" s="104" t="s">
        <v>1616</v>
      </c>
      <c r="C237" s="104" t="s">
        <v>1617</v>
      </c>
      <c r="D237" s="102" t="s">
        <v>220</v>
      </c>
      <c r="E237" s="102" t="s">
        <v>2905</v>
      </c>
      <c r="F237" s="102" t="s">
        <v>2906</v>
      </c>
      <c r="G237" s="103" t="s">
        <v>2907</v>
      </c>
      <c r="H237" s="102" t="s">
        <v>2908</v>
      </c>
      <c r="I237" s="101"/>
      <c r="J237" s="102"/>
      <c r="K237" s="102" t="s">
        <v>2909</v>
      </c>
      <c r="L237" s="228"/>
      <c r="M237" s="240" t="s">
        <v>311</v>
      </c>
      <c r="N237" s="240" t="s">
        <v>2342</v>
      </c>
      <c r="O237" s="240" t="s">
        <v>2343</v>
      </c>
      <c r="P237" s="107"/>
      <c r="Q237" s="104" t="s">
        <v>2898</v>
      </c>
      <c r="R237" s="104" t="s">
        <v>2910</v>
      </c>
      <c r="S237" s="104" t="s">
        <v>1624</v>
      </c>
      <c r="T237" s="102" t="s">
        <v>2911</v>
      </c>
      <c r="U237" s="104" t="s">
        <v>2912</v>
      </c>
      <c r="V237" s="104" t="s">
        <v>2913</v>
      </c>
      <c r="W237" s="226" t="s">
        <v>2914</v>
      </c>
      <c r="X237" s="239"/>
      <c r="Y237" s="80"/>
      <c r="AA237" s="215">
        <f>IF(OR(J237="Fail",ISBLANK(J237)),INDEX('Issue Code Table'!C:C,MATCH(N:N,'Issue Code Table'!A:A,0)),IF(M237="Critical",6,IF(M237="Significant",5,IF(M237="Moderate",3,2))))</f>
        <v>2</v>
      </c>
    </row>
    <row r="238" spans="1:27" ht="90" customHeight="1" x14ac:dyDescent="0.2">
      <c r="A238" s="211" t="s">
        <v>2915</v>
      </c>
      <c r="B238" s="104" t="s">
        <v>2891</v>
      </c>
      <c r="C238" s="104" t="s">
        <v>2892</v>
      </c>
      <c r="D238" s="102" t="s">
        <v>220</v>
      </c>
      <c r="E238" s="102" t="s">
        <v>2916</v>
      </c>
      <c r="F238" s="102" t="s">
        <v>2894</v>
      </c>
      <c r="G238" s="103" t="s">
        <v>2917</v>
      </c>
      <c r="H238" s="102" t="s">
        <v>2918</v>
      </c>
      <c r="I238" s="101"/>
      <c r="J238" s="102"/>
      <c r="K238" s="102" t="s">
        <v>2919</v>
      </c>
      <c r="L238" s="228"/>
      <c r="M238" s="240" t="s">
        <v>226</v>
      </c>
      <c r="N238" s="240" t="s">
        <v>848</v>
      </c>
      <c r="O238" s="240" t="s">
        <v>849</v>
      </c>
      <c r="P238" s="107"/>
      <c r="Q238" s="104" t="s">
        <v>2920</v>
      </c>
      <c r="R238" s="104" t="s">
        <v>2921</v>
      </c>
      <c r="S238" s="104" t="s">
        <v>2900</v>
      </c>
      <c r="T238" s="102" t="s">
        <v>2922</v>
      </c>
      <c r="U238" s="104" t="s">
        <v>359</v>
      </c>
      <c r="V238" s="104" t="s">
        <v>2923</v>
      </c>
      <c r="W238" s="226" t="s">
        <v>2924</v>
      </c>
      <c r="X238" s="239"/>
      <c r="Y238" s="80"/>
      <c r="AA238" s="215">
        <f>IF(OR(J238="Fail",ISBLANK(J238)),INDEX('Issue Code Table'!C:C,MATCH(N:N,'Issue Code Table'!A:A,0)),IF(M238="Critical",6,IF(M238="Significant",5,IF(M238="Moderate",3,2))))</f>
        <v>4</v>
      </c>
    </row>
    <row r="239" spans="1:27" ht="101.25" customHeight="1" x14ac:dyDescent="0.2">
      <c r="A239" s="211" t="s">
        <v>2925</v>
      </c>
      <c r="B239" s="104" t="s">
        <v>1616</v>
      </c>
      <c r="C239" s="104" t="s">
        <v>1617</v>
      </c>
      <c r="D239" s="102" t="s">
        <v>220</v>
      </c>
      <c r="E239" s="102" t="s">
        <v>2926</v>
      </c>
      <c r="F239" s="102" t="s">
        <v>2927</v>
      </c>
      <c r="G239" s="103" t="s">
        <v>2928</v>
      </c>
      <c r="H239" s="102" t="s">
        <v>2929</v>
      </c>
      <c r="I239" s="101"/>
      <c r="J239" s="102"/>
      <c r="K239" s="102" t="s">
        <v>2930</v>
      </c>
      <c r="L239" s="228"/>
      <c r="M239" s="240" t="s">
        <v>311</v>
      </c>
      <c r="N239" s="240" t="s">
        <v>2342</v>
      </c>
      <c r="O239" s="240" t="s">
        <v>2343</v>
      </c>
      <c r="P239" s="107"/>
      <c r="Q239" s="104" t="s">
        <v>2920</v>
      </c>
      <c r="R239" s="104" t="s">
        <v>2931</v>
      </c>
      <c r="S239" s="104" t="s">
        <v>1624</v>
      </c>
      <c r="T239" s="102" t="s">
        <v>2932</v>
      </c>
      <c r="U239" s="104" t="s">
        <v>2912</v>
      </c>
      <c r="V239" s="104" t="s">
        <v>2933</v>
      </c>
      <c r="W239" s="106" t="s">
        <v>2934</v>
      </c>
      <c r="X239" s="239"/>
      <c r="Y239" s="80"/>
      <c r="AA239" s="215">
        <f>IF(OR(J239="Fail",ISBLANK(J239)),INDEX('Issue Code Table'!C:C,MATCH(N:N,'Issue Code Table'!A:A,0)),IF(M239="Critical",6,IF(M239="Significant",5,IF(M239="Moderate",3,2))))</f>
        <v>2</v>
      </c>
    </row>
    <row r="240" spans="1:27" ht="96.75" customHeight="1" x14ac:dyDescent="0.2">
      <c r="A240" s="211" t="s">
        <v>2935</v>
      </c>
      <c r="B240" s="104" t="s">
        <v>2891</v>
      </c>
      <c r="C240" s="104" t="s">
        <v>2892</v>
      </c>
      <c r="D240" s="102" t="s">
        <v>220</v>
      </c>
      <c r="E240" s="102" t="s">
        <v>2936</v>
      </c>
      <c r="F240" s="102" t="s">
        <v>2894</v>
      </c>
      <c r="G240" s="103" t="s">
        <v>2937</v>
      </c>
      <c r="H240" s="102" t="s">
        <v>2938</v>
      </c>
      <c r="I240" s="101"/>
      <c r="J240" s="102"/>
      <c r="K240" s="102" t="s">
        <v>2939</v>
      </c>
      <c r="L240" s="228"/>
      <c r="M240" s="240" t="s">
        <v>226</v>
      </c>
      <c r="N240" s="240" t="s">
        <v>848</v>
      </c>
      <c r="O240" s="240" t="s">
        <v>849</v>
      </c>
      <c r="P240" s="107"/>
      <c r="Q240" s="104" t="s">
        <v>2940</v>
      </c>
      <c r="R240" s="104" t="s">
        <v>2941</v>
      </c>
      <c r="S240" s="104" t="s">
        <v>2900</v>
      </c>
      <c r="T240" s="102" t="s">
        <v>2942</v>
      </c>
      <c r="U240" s="104" t="s">
        <v>359</v>
      </c>
      <c r="V240" s="104" t="s">
        <v>2943</v>
      </c>
      <c r="W240" s="226" t="s">
        <v>2944</v>
      </c>
      <c r="X240" s="239"/>
      <c r="Y240" s="80"/>
      <c r="AA240" s="215">
        <f>IF(OR(J240="Fail",ISBLANK(J240)),INDEX('Issue Code Table'!C:C,MATCH(N:N,'Issue Code Table'!A:A,0)),IF(M240="Critical",6,IF(M240="Significant",5,IF(M240="Moderate",3,2))))</f>
        <v>4</v>
      </c>
    </row>
    <row r="241" spans="1:27" ht="99" customHeight="1" x14ac:dyDescent="0.2">
      <c r="A241" s="211" t="s">
        <v>2945</v>
      </c>
      <c r="B241" s="104" t="s">
        <v>1616</v>
      </c>
      <c r="C241" s="104" t="s">
        <v>1617</v>
      </c>
      <c r="D241" s="102" t="s">
        <v>220</v>
      </c>
      <c r="E241" s="102" t="s">
        <v>2946</v>
      </c>
      <c r="F241" s="102" t="s">
        <v>2906</v>
      </c>
      <c r="G241" s="103" t="s">
        <v>2947</v>
      </c>
      <c r="H241" s="102" t="s">
        <v>2948</v>
      </c>
      <c r="I241" s="101"/>
      <c r="J241" s="102"/>
      <c r="K241" s="102" t="s">
        <v>2949</v>
      </c>
      <c r="L241" s="228"/>
      <c r="M241" s="240" t="s">
        <v>311</v>
      </c>
      <c r="N241" s="240" t="s">
        <v>2342</v>
      </c>
      <c r="O241" s="240" t="s">
        <v>2343</v>
      </c>
      <c r="P241" s="107"/>
      <c r="Q241" s="104" t="s">
        <v>2940</v>
      </c>
      <c r="R241" s="104" t="s">
        <v>2950</v>
      </c>
      <c r="S241" s="104" t="s">
        <v>2951</v>
      </c>
      <c r="T241" s="102" t="s">
        <v>2952</v>
      </c>
      <c r="U241" s="104" t="s">
        <v>2912</v>
      </c>
      <c r="V241" s="104" t="s">
        <v>2953</v>
      </c>
      <c r="W241" s="226" t="s">
        <v>2954</v>
      </c>
      <c r="X241" s="239"/>
      <c r="Y241" s="80"/>
      <c r="AA241" s="215">
        <f>IF(OR(J241="Fail",ISBLANK(J241)),INDEX('Issue Code Table'!C:C,MATCH(N:N,'Issue Code Table'!A:A,0)),IF(M241="Critical",6,IF(M241="Significant",5,IF(M241="Moderate",3,2))))</f>
        <v>2</v>
      </c>
    </row>
    <row r="242" spans="1:27" ht="96.75" customHeight="1" x14ac:dyDescent="0.2">
      <c r="A242" s="211" t="s">
        <v>2955</v>
      </c>
      <c r="B242" s="104" t="s">
        <v>2891</v>
      </c>
      <c r="C242" s="104" t="s">
        <v>2892</v>
      </c>
      <c r="D242" s="102" t="s">
        <v>220</v>
      </c>
      <c r="E242" s="102" t="s">
        <v>2956</v>
      </c>
      <c r="F242" s="102" t="s">
        <v>2894</v>
      </c>
      <c r="G242" s="103" t="s">
        <v>2957</v>
      </c>
      <c r="H242" s="102" t="s">
        <v>2958</v>
      </c>
      <c r="I242" s="101"/>
      <c r="J242" s="102"/>
      <c r="K242" s="102" t="s">
        <v>2959</v>
      </c>
      <c r="L242" s="228"/>
      <c r="M242" s="240" t="s">
        <v>226</v>
      </c>
      <c r="N242" s="240" t="s">
        <v>848</v>
      </c>
      <c r="O242" s="240" t="s">
        <v>849</v>
      </c>
      <c r="P242" s="107"/>
      <c r="Q242" s="104" t="s">
        <v>2960</v>
      </c>
      <c r="R242" s="104" t="s">
        <v>2961</v>
      </c>
      <c r="S242" s="104" t="s">
        <v>2900</v>
      </c>
      <c r="T242" s="102" t="s">
        <v>2962</v>
      </c>
      <c r="U242" s="104" t="s">
        <v>359</v>
      </c>
      <c r="V242" s="104" t="s">
        <v>2963</v>
      </c>
      <c r="W242" s="226" t="s">
        <v>2964</v>
      </c>
      <c r="X242" s="239"/>
      <c r="Y242" s="80"/>
      <c r="AA242" s="215">
        <f>IF(OR(J242="Fail",ISBLANK(J242)),INDEX('Issue Code Table'!C:C,MATCH(N:N,'Issue Code Table'!A:A,0)),IF(M242="Critical",6,IF(M242="Significant",5,IF(M242="Moderate",3,2))))</f>
        <v>4</v>
      </c>
    </row>
    <row r="243" spans="1:27" ht="84.75" customHeight="1" x14ac:dyDescent="0.2">
      <c r="A243" s="211" t="s">
        <v>2965</v>
      </c>
      <c r="B243" s="104" t="s">
        <v>1616</v>
      </c>
      <c r="C243" s="104" t="s">
        <v>1617</v>
      </c>
      <c r="D243" s="102" t="s">
        <v>220</v>
      </c>
      <c r="E243" s="102" t="s">
        <v>2966</v>
      </c>
      <c r="F243" s="102" t="s">
        <v>2906</v>
      </c>
      <c r="G243" s="103" t="s">
        <v>2967</v>
      </c>
      <c r="H243" s="102" t="s">
        <v>2968</v>
      </c>
      <c r="I243" s="101"/>
      <c r="J243" s="102"/>
      <c r="K243" s="102" t="s">
        <v>2969</v>
      </c>
      <c r="L243" s="228"/>
      <c r="M243" s="240" t="s">
        <v>311</v>
      </c>
      <c r="N243" s="240" t="s">
        <v>2342</v>
      </c>
      <c r="O243" s="240" t="s">
        <v>2343</v>
      </c>
      <c r="P243" s="107"/>
      <c r="Q243" s="104" t="s">
        <v>2960</v>
      </c>
      <c r="R243" s="104" t="s">
        <v>2970</v>
      </c>
      <c r="S243" s="104" t="s">
        <v>2951</v>
      </c>
      <c r="T243" s="102" t="s">
        <v>2971</v>
      </c>
      <c r="U243" s="104" t="s">
        <v>2912</v>
      </c>
      <c r="V243" s="104" t="s">
        <v>2972</v>
      </c>
      <c r="W243" s="106" t="s">
        <v>2973</v>
      </c>
      <c r="X243" s="239"/>
      <c r="Y243" s="80"/>
      <c r="AA243" s="215">
        <f>IF(OR(J243="Fail",ISBLANK(J243)),INDEX('Issue Code Table'!C:C,MATCH(N:N,'Issue Code Table'!A:A,0)),IF(M243="Critical",6,IF(M243="Significant",5,IF(M243="Moderate",3,2))))</f>
        <v>2</v>
      </c>
    </row>
    <row r="244" spans="1:27" ht="84.75" customHeight="1" x14ac:dyDescent="0.2">
      <c r="A244" s="211" t="s">
        <v>2974</v>
      </c>
      <c r="B244" s="104" t="s">
        <v>856</v>
      </c>
      <c r="C244" s="104" t="s">
        <v>857</v>
      </c>
      <c r="D244" s="102" t="s">
        <v>220</v>
      </c>
      <c r="E244" s="102" t="s">
        <v>2975</v>
      </c>
      <c r="F244" s="102" t="s">
        <v>2976</v>
      </c>
      <c r="G244" s="103" t="s">
        <v>2977</v>
      </c>
      <c r="H244" s="102" t="s">
        <v>2978</v>
      </c>
      <c r="I244" s="101"/>
      <c r="J244" s="102"/>
      <c r="K244" s="102" t="s">
        <v>2979</v>
      </c>
      <c r="L244" s="228"/>
      <c r="M244" s="240" t="s">
        <v>185</v>
      </c>
      <c r="N244" s="240" t="s">
        <v>2980</v>
      </c>
      <c r="O244" s="240" t="s">
        <v>2981</v>
      </c>
      <c r="P244" s="107"/>
      <c r="Q244" s="104" t="s">
        <v>2982</v>
      </c>
      <c r="R244" s="104" t="s">
        <v>2983</v>
      </c>
      <c r="S244" s="104" t="s">
        <v>2984</v>
      </c>
      <c r="T244" s="102" t="s">
        <v>2985</v>
      </c>
      <c r="U244" s="104" t="s">
        <v>359</v>
      </c>
      <c r="V244" s="104" t="s">
        <v>2986</v>
      </c>
      <c r="W244" s="226" t="s">
        <v>2987</v>
      </c>
      <c r="X244" s="239" t="s">
        <v>249</v>
      </c>
      <c r="Y244" s="80"/>
      <c r="AA244" s="215">
        <f>IF(OR(J244="Fail",ISBLANK(J244)),INDEX('Issue Code Table'!C:C,MATCH(N:N,'Issue Code Table'!A:A,0)),IF(M244="Critical",6,IF(M244="Significant",5,IF(M244="Moderate",3,2))))</f>
        <v>5</v>
      </c>
    </row>
    <row r="245" spans="1:27" ht="84" customHeight="1" x14ac:dyDescent="0.2">
      <c r="A245" s="211" t="s">
        <v>2988</v>
      </c>
      <c r="B245" s="104" t="s">
        <v>347</v>
      </c>
      <c r="C245" s="104" t="s">
        <v>348</v>
      </c>
      <c r="D245" s="102" t="s">
        <v>220</v>
      </c>
      <c r="E245" s="102" t="s">
        <v>2989</v>
      </c>
      <c r="F245" s="102" t="s">
        <v>2990</v>
      </c>
      <c r="G245" s="103" t="s">
        <v>2991</v>
      </c>
      <c r="H245" s="102" t="s">
        <v>2992</v>
      </c>
      <c r="I245" s="101"/>
      <c r="J245" s="102"/>
      <c r="K245" s="102" t="s">
        <v>2993</v>
      </c>
      <c r="L245" s="228"/>
      <c r="M245" s="240" t="s">
        <v>185</v>
      </c>
      <c r="N245" s="240" t="s">
        <v>2980</v>
      </c>
      <c r="O245" s="240" t="s">
        <v>2981</v>
      </c>
      <c r="P245" s="107"/>
      <c r="Q245" s="104" t="s">
        <v>2982</v>
      </c>
      <c r="R245" s="104" t="s">
        <v>2994</v>
      </c>
      <c r="S245" s="104" t="s">
        <v>2995</v>
      </c>
      <c r="T245" s="102" t="s">
        <v>2996</v>
      </c>
      <c r="U245" s="104" t="s">
        <v>359</v>
      </c>
      <c r="V245" s="104" t="s">
        <v>2997</v>
      </c>
      <c r="W245" s="106" t="s">
        <v>2998</v>
      </c>
      <c r="X245" s="239" t="s">
        <v>249</v>
      </c>
      <c r="Y245" s="80"/>
      <c r="AA245" s="215">
        <f>IF(OR(J245="Fail",ISBLANK(J245)),INDEX('Issue Code Table'!C:C,MATCH(N:N,'Issue Code Table'!A:A,0)),IF(M245="Critical",6,IF(M245="Significant",5,IF(M245="Moderate",3,2))))</f>
        <v>5</v>
      </c>
    </row>
    <row r="246" spans="1:27" ht="78.75" customHeight="1" x14ac:dyDescent="0.2">
      <c r="A246" s="211" t="s">
        <v>2999</v>
      </c>
      <c r="B246" s="104" t="s">
        <v>347</v>
      </c>
      <c r="C246" s="104" t="s">
        <v>348</v>
      </c>
      <c r="D246" s="102" t="s">
        <v>220</v>
      </c>
      <c r="E246" s="102" t="s">
        <v>3000</v>
      </c>
      <c r="F246" s="102" t="s">
        <v>3001</v>
      </c>
      <c r="G246" s="103" t="s">
        <v>3002</v>
      </c>
      <c r="H246" s="102" t="s">
        <v>3003</v>
      </c>
      <c r="I246" s="101"/>
      <c r="J246" s="102"/>
      <c r="K246" s="102" t="s">
        <v>3004</v>
      </c>
      <c r="L246" s="228"/>
      <c r="M246" s="240" t="s">
        <v>185</v>
      </c>
      <c r="N246" s="240" t="s">
        <v>797</v>
      </c>
      <c r="O246" s="240" t="s">
        <v>798</v>
      </c>
      <c r="P246" s="107"/>
      <c r="Q246" s="104" t="s">
        <v>2982</v>
      </c>
      <c r="R246" s="104" t="s">
        <v>3005</v>
      </c>
      <c r="S246" s="104" t="s">
        <v>3006</v>
      </c>
      <c r="T246" s="102" t="s">
        <v>3007</v>
      </c>
      <c r="U246" s="104" t="s">
        <v>359</v>
      </c>
      <c r="V246" s="104" t="s">
        <v>3008</v>
      </c>
      <c r="W246" s="226" t="s">
        <v>3009</v>
      </c>
      <c r="X246" s="239" t="s">
        <v>249</v>
      </c>
      <c r="Y246" s="80"/>
      <c r="AA246" s="215">
        <f>IF(OR(J246="Fail",ISBLANK(J246)),INDEX('Issue Code Table'!C:C,MATCH(N:N,'Issue Code Table'!A:A,0)),IF(M246="Critical",6,IF(M246="Significant",5,IF(M246="Moderate",3,2))))</f>
        <v>5</v>
      </c>
    </row>
    <row r="247" spans="1:27" ht="90" customHeight="1" x14ac:dyDescent="0.2">
      <c r="A247" s="211" t="s">
        <v>3010</v>
      </c>
      <c r="B247" s="104" t="s">
        <v>218</v>
      </c>
      <c r="C247" s="104" t="s">
        <v>219</v>
      </c>
      <c r="D247" s="102" t="s">
        <v>220</v>
      </c>
      <c r="E247" s="102" t="s">
        <v>3011</v>
      </c>
      <c r="F247" s="102" t="s">
        <v>3012</v>
      </c>
      <c r="G247" s="103" t="s">
        <v>3013</v>
      </c>
      <c r="H247" s="102" t="s">
        <v>3014</v>
      </c>
      <c r="I247" s="101"/>
      <c r="J247" s="102"/>
      <c r="K247" s="102" t="s">
        <v>3015</v>
      </c>
      <c r="L247" s="228"/>
      <c r="M247" s="240" t="s">
        <v>226</v>
      </c>
      <c r="N247" s="240" t="s">
        <v>772</v>
      </c>
      <c r="O247" s="240" t="s">
        <v>773</v>
      </c>
      <c r="P247" s="107"/>
      <c r="Q247" s="104" t="s">
        <v>3016</v>
      </c>
      <c r="R247" s="104" t="s">
        <v>3017</v>
      </c>
      <c r="S247" s="104" t="s">
        <v>3018</v>
      </c>
      <c r="T247" s="102" t="s">
        <v>3019</v>
      </c>
      <c r="U247" s="104" t="s">
        <v>3020</v>
      </c>
      <c r="V247" s="104"/>
      <c r="W247" s="226" t="s">
        <v>3021</v>
      </c>
      <c r="X247" s="239"/>
      <c r="Y247" s="80"/>
      <c r="AA247" s="215">
        <f>IF(OR(J247="Fail",ISBLANK(J247)),INDEX('Issue Code Table'!C:C,MATCH(N:N,'Issue Code Table'!A:A,0)),IF(M247="Critical",6,IF(M247="Significant",5,IF(M247="Moderate",3,2))))</f>
        <v>4</v>
      </c>
    </row>
    <row r="248" spans="1:27" ht="81" customHeight="1" x14ac:dyDescent="0.2">
      <c r="A248" s="211" t="s">
        <v>3022</v>
      </c>
      <c r="B248" s="104" t="s">
        <v>856</v>
      </c>
      <c r="C248" s="104" t="s">
        <v>857</v>
      </c>
      <c r="D248" s="102" t="s">
        <v>220</v>
      </c>
      <c r="E248" s="102" t="s">
        <v>3023</v>
      </c>
      <c r="F248" s="102" t="s">
        <v>3024</v>
      </c>
      <c r="G248" s="103" t="s">
        <v>3025</v>
      </c>
      <c r="H248" s="102" t="s">
        <v>3026</v>
      </c>
      <c r="I248" s="101"/>
      <c r="J248" s="102"/>
      <c r="K248" s="102" t="s">
        <v>3027</v>
      </c>
      <c r="L248" s="228"/>
      <c r="M248" s="240" t="s">
        <v>185</v>
      </c>
      <c r="N248" s="240" t="s">
        <v>797</v>
      </c>
      <c r="O248" s="240" t="s">
        <v>798</v>
      </c>
      <c r="P248" s="107"/>
      <c r="Q248" s="104" t="s">
        <v>3028</v>
      </c>
      <c r="R248" s="104" t="s">
        <v>3029</v>
      </c>
      <c r="S248" s="104" t="s">
        <v>3030</v>
      </c>
      <c r="T248" s="102" t="s">
        <v>3031</v>
      </c>
      <c r="U248" s="104" t="s">
        <v>3032</v>
      </c>
      <c r="V248" s="104" t="s">
        <v>3033</v>
      </c>
      <c r="W248" s="226" t="s">
        <v>3034</v>
      </c>
      <c r="X248" s="239" t="s">
        <v>249</v>
      </c>
      <c r="Y248" s="80"/>
      <c r="AA248" s="215">
        <f>IF(OR(J248="Fail",ISBLANK(J248)),INDEX('Issue Code Table'!C:C,MATCH(N:N,'Issue Code Table'!A:A,0)),IF(M248="Critical",6,IF(M248="Significant",5,IF(M248="Moderate",3,2))))</f>
        <v>5</v>
      </c>
    </row>
    <row r="249" spans="1:27" ht="89.25" customHeight="1" x14ac:dyDescent="0.2">
      <c r="A249" s="211" t="s">
        <v>3035</v>
      </c>
      <c r="B249" s="104" t="s">
        <v>218</v>
      </c>
      <c r="C249" s="104" t="s">
        <v>219</v>
      </c>
      <c r="D249" s="102" t="s">
        <v>220</v>
      </c>
      <c r="E249" s="102" t="s">
        <v>3036</v>
      </c>
      <c r="F249" s="102" t="s">
        <v>3037</v>
      </c>
      <c r="G249" s="103" t="s">
        <v>3038</v>
      </c>
      <c r="H249" s="102" t="s">
        <v>3039</v>
      </c>
      <c r="I249" s="101"/>
      <c r="J249" s="102"/>
      <c r="K249" s="102" t="s">
        <v>3040</v>
      </c>
      <c r="L249" s="228"/>
      <c r="M249" s="240" t="s">
        <v>185</v>
      </c>
      <c r="N249" s="240" t="s">
        <v>1351</v>
      </c>
      <c r="O249" s="240" t="s">
        <v>1352</v>
      </c>
      <c r="P249" s="107"/>
      <c r="Q249" s="104" t="s">
        <v>3041</v>
      </c>
      <c r="R249" s="104" t="s">
        <v>3042</v>
      </c>
      <c r="S249" s="104" t="s">
        <v>3043</v>
      </c>
      <c r="T249" s="102" t="s">
        <v>3044</v>
      </c>
      <c r="U249" s="102" t="s">
        <v>3045</v>
      </c>
      <c r="V249" s="104" t="s">
        <v>3046</v>
      </c>
      <c r="W249" s="226" t="s">
        <v>3047</v>
      </c>
      <c r="X249" s="239" t="s">
        <v>249</v>
      </c>
      <c r="Y249" s="80"/>
      <c r="AA249" s="215">
        <f>IF(OR(J249="Fail",ISBLANK(J249)),INDEX('Issue Code Table'!C:C,MATCH(N:N,'Issue Code Table'!A:A,0)),IF(M249="Critical",6,IF(M249="Significant",5,IF(M249="Moderate",3,2))))</f>
        <v>5</v>
      </c>
    </row>
    <row r="250" spans="1:27" ht="86.25" customHeight="1" x14ac:dyDescent="0.2">
      <c r="A250" s="211" t="s">
        <v>3048</v>
      </c>
      <c r="B250" s="104" t="s">
        <v>856</v>
      </c>
      <c r="C250" s="104" t="s">
        <v>857</v>
      </c>
      <c r="D250" s="102" t="s">
        <v>220</v>
      </c>
      <c r="E250" s="102" t="s">
        <v>3049</v>
      </c>
      <c r="F250" s="102" t="s">
        <v>3050</v>
      </c>
      <c r="G250" s="103" t="s">
        <v>3051</v>
      </c>
      <c r="H250" s="102" t="s">
        <v>3052</v>
      </c>
      <c r="I250" s="101"/>
      <c r="J250" s="102"/>
      <c r="K250" s="102" t="s">
        <v>3053</v>
      </c>
      <c r="L250" s="228"/>
      <c r="M250" s="240" t="s">
        <v>185</v>
      </c>
      <c r="N250" s="240" t="s">
        <v>797</v>
      </c>
      <c r="O250" s="240" t="s">
        <v>798</v>
      </c>
      <c r="P250" s="107"/>
      <c r="Q250" s="104" t="s">
        <v>3054</v>
      </c>
      <c r="R250" s="104" t="s">
        <v>3055</v>
      </c>
      <c r="S250" s="104" t="s">
        <v>3056</v>
      </c>
      <c r="T250" s="102" t="s">
        <v>3057</v>
      </c>
      <c r="U250" s="104" t="s">
        <v>3058</v>
      </c>
      <c r="V250" s="104" t="s">
        <v>3059</v>
      </c>
      <c r="W250" s="226" t="s">
        <v>3060</v>
      </c>
      <c r="X250" s="239" t="s">
        <v>249</v>
      </c>
      <c r="Y250" s="80"/>
      <c r="AA250" s="215">
        <f>IF(OR(J250="Fail",ISBLANK(J250)),INDEX('Issue Code Table'!C:C,MATCH(N:N,'Issue Code Table'!A:A,0)),IF(M250="Critical",6,IF(M250="Significant",5,IF(M250="Moderate",3,2))))</f>
        <v>5</v>
      </c>
    </row>
    <row r="251" spans="1:27" ht="95.25" customHeight="1" x14ac:dyDescent="0.2">
      <c r="A251" s="211" t="s">
        <v>3061</v>
      </c>
      <c r="B251" s="104" t="s">
        <v>2691</v>
      </c>
      <c r="C251" s="104" t="s">
        <v>2692</v>
      </c>
      <c r="D251" s="102" t="s">
        <v>220</v>
      </c>
      <c r="E251" s="102" t="s">
        <v>3062</v>
      </c>
      <c r="F251" s="102" t="s">
        <v>3063</v>
      </c>
      <c r="G251" s="103" t="s">
        <v>3064</v>
      </c>
      <c r="H251" s="102" t="s">
        <v>3065</v>
      </c>
      <c r="I251" s="101"/>
      <c r="J251" s="102"/>
      <c r="K251" s="102" t="s">
        <v>3066</v>
      </c>
      <c r="L251" s="228"/>
      <c r="M251" s="240" t="s">
        <v>185</v>
      </c>
      <c r="N251" s="240" t="s">
        <v>797</v>
      </c>
      <c r="O251" s="240" t="s">
        <v>798</v>
      </c>
      <c r="P251" s="107"/>
      <c r="Q251" s="104" t="s">
        <v>3067</v>
      </c>
      <c r="R251" s="104" t="s">
        <v>3068</v>
      </c>
      <c r="S251" s="104" t="s">
        <v>3069</v>
      </c>
      <c r="T251" s="102" t="s">
        <v>3070</v>
      </c>
      <c r="U251" s="104" t="s">
        <v>3071</v>
      </c>
      <c r="V251" s="104" t="s">
        <v>3072</v>
      </c>
      <c r="W251" s="106" t="s">
        <v>3073</v>
      </c>
      <c r="X251" s="239" t="s">
        <v>249</v>
      </c>
      <c r="Y251" s="80"/>
      <c r="AA251" s="215">
        <f>IF(OR(J251="Fail",ISBLANK(J251)),INDEX('Issue Code Table'!C:C,MATCH(N:N,'Issue Code Table'!A:A,0)),IF(M251="Critical",6,IF(M251="Significant",5,IF(M251="Moderate",3,2))))</f>
        <v>5</v>
      </c>
    </row>
    <row r="252" spans="1:27" ht="95.25" customHeight="1" x14ac:dyDescent="0.2">
      <c r="A252" s="211" t="s">
        <v>3074</v>
      </c>
      <c r="B252" s="104" t="s">
        <v>1160</v>
      </c>
      <c r="C252" s="104" t="s">
        <v>1161</v>
      </c>
      <c r="D252" s="102" t="s">
        <v>220</v>
      </c>
      <c r="E252" s="102" t="s">
        <v>3075</v>
      </c>
      <c r="F252" s="102" t="s">
        <v>3076</v>
      </c>
      <c r="G252" s="103" t="s">
        <v>3077</v>
      </c>
      <c r="H252" s="102" t="s">
        <v>3078</v>
      </c>
      <c r="I252" s="101"/>
      <c r="J252" s="102"/>
      <c r="K252" s="102" t="s">
        <v>3079</v>
      </c>
      <c r="L252" s="228"/>
      <c r="M252" s="240" t="s">
        <v>185</v>
      </c>
      <c r="N252" s="240" t="s">
        <v>797</v>
      </c>
      <c r="O252" s="240" t="s">
        <v>798</v>
      </c>
      <c r="P252" s="107"/>
      <c r="Q252" s="104" t="s">
        <v>3067</v>
      </c>
      <c r="R252" s="104" t="s">
        <v>3080</v>
      </c>
      <c r="S252" s="104" t="s">
        <v>3081</v>
      </c>
      <c r="T252" s="102" t="s">
        <v>3082</v>
      </c>
      <c r="U252" s="104" t="s">
        <v>3083</v>
      </c>
      <c r="V252" s="104" t="s">
        <v>3084</v>
      </c>
      <c r="W252" s="226" t="s">
        <v>3085</v>
      </c>
      <c r="X252" s="239" t="s">
        <v>249</v>
      </c>
      <c r="Y252" s="80"/>
      <c r="AA252" s="215">
        <f>IF(OR(J252="Fail",ISBLANK(J252)),INDEX('Issue Code Table'!C:C,MATCH(N:N,'Issue Code Table'!A:A,0)),IF(M252="Critical",6,IF(M252="Significant",5,IF(M252="Moderate",3,2))))</f>
        <v>5</v>
      </c>
    </row>
    <row r="253" spans="1:27" ht="96" customHeight="1" x14ac:dyDescent="0.2">
      <c r="A253" s="211" t="s">
        <v>3086</v>
      </c>
      <c r="B253" s="104" t="s">
        <v>2691</v>
      </c>
      <c r="C253" s="104" t="s">
        <v>2692</v>
      </c>
      <c r="D253" s="102" t="s">
        <v>220</v>
      </c>
      <c r="E253" s="102" t="s">
        <v>3087</v>
      </c>
      <c r="F253" s="102" t="s">
        <v>3088</v>
      </c>
      <c r="G253" s="103" t="s">
        <v>3089</v>
      </c>
      <c r="H253" s="102" t="s">
        <v>3090</v>
      </c>
      <c r="I253" s="101"/>
      <c r="J253" s="102"/>
      <c r="K253" s="102" t="s">
        <v>3091</v>
      </c>
      <c r="L253" s="228"/>
      <c r="M253" s="240" t="s">
        <v>185</v>
      </c>
      <c r="N253" s="240" t="s">
        <v>213</v>
      </c>
      <c r="O253" s="240" t="s">
        <v>214</v>
      </c>
      <c r="P253" s="107"/>
      <c r="Q253" s="104" t="s">
        <v>3067</v>
      </c>
      <c r="R253" s="104" t="s">
        <v>3092</v>
      </c>
      <c r="S253" s="104" t="s">
        <v>3093</v>
      </c>
      <c r="T253" s="102" t="s">
        <v>3094</v>
      </c>
      <c r="U253" s="104" t="s">
        <v>359</v>
      </c>
      <c r="V253" s="104" t="s">
        <v>3095</v>
      </c>
      <c r="W253" s="226" t="s">
        <v>3096</v>
      </c>
      <c r="X253" s="239" t="s">
        <v>249</v>
      </c>
      <c r="Y253" s="80"/>
      <c r="AA253" s="215">
        <f>IF(OR(J253="Fail",ISBLANK(J253)),INDEX('Issue Code Table'!C:C,MATCH(N:N,'Issue Code Table'!A:A,0)),IF(M253="Critical",6,IF(M253="Significant",5,IF(M253="Moderate",3,2))))</f>
        <v>6</v>
      </c>
    </row>
    <row r="254" spans="1:27" ht="95.25" customHeight="1" x14ac:dyDescent="0.2">
      <c r="A254" s="211" t="s">
        <v>3097</v>
      </c>
      <c r="B254" s="104" t="s">
        <v>347</v>
      </c>
      <c r="C254" s="104" t="s">
        <v>348</v>
      </c>
      <c r="D254" s="102" t="s">
        <v>220</v>
      </c>
      <c r="E254" s="102" t="s">
        <v>3098</v>
      </c>
      <c r="F254" s="102" t="s">
        <v>3099</v>
      </c>
      <c r="G254" s="103" t="s">
        <v>3100</v>
      </c>
      <c r="H254" s="102" t="s">
        <v>3101</v>
      </c>
      <c r="I254" s="101"/>
      <c r="J254" s="102"/>
      <c r="K254" s="102" t="s">
        <v>3102</v>
      </c>
      <c r="L254" s="228"/>
      <c r="M254" s="240" t="s">
        <v>185</v>
      </c>
      <c r="N254" s="240" t="s">
        <v>797</v>
      </c>
      <c r="O254" s="240" t="s">
        <v>798</v>
      </c>
      <c r="P254" s="107"/>
      <c r="Q254" s="104" t="s">
        <v>3103</v>
      </c>
      <c r="R254" s="104" t="s">
        <v>3104</v>
      </c>
      <c r="S254" s="104" t="s">
        <v>3105</v>
      </c>
      <c r="T254" s="102" t="s">
        <v>3106</v>
      </c>
      <c r="U254" s="104" t="s">
        <v>359</v>
      </c>
      <c r="V254" s="104" t="s">
        <v>3107</v>
      </c>
      <c r="W254" s="226" t="s">
        <v>3108</v>
      </c>
      <c r="X254" s="239" t="s">
        <v>249</v>
      </c>
      <c r="Y254" s="80"/>
      <c r="AA254" s="215">
        <f>IF(OR(J254="Fail",ISBLANK(J254)),INDEX('Issue Code Table'!C:C,MATCH(N:N,'Issue Code Table'!A:A,0)),IF(M254="Critical",6,IF(M254="Significant",5,IF(M254="Moderate",3,2))))</f>
        <v>5</v>
      </c>
    </row>
    <row r="255" spans="1:27" ht="92.25" customHeight="1" x14ac:dyDescent="0.2">
      <c r="A255" s="211" t="s">
        <v>3109</v>
      </c>
      <c r="B255" s="104" t="s">
        <v>347</v>
      </c>
      <c r="C255" s="104" t="s">
        <v>348</v>
      </c>
      <c r="D255" s="102" t="s">
        <v>220</v>
      </c>
      <c r="E255" s="102" t="s">
        <v>3110</v>
      </c>
      <c r="F255" s="102" t="s">
        <v>3111</v>
      </c>
      <c r="G255" s="103" t="s">
        <v>3112</v>
      </c>
      <c r="H255" s="102" t="s">
        <v>3113</v>
      </c>
      <c r="I255" s="101"/>
      <c r="J255" s="102"/>
      <c r="K255" s="102" t="s">
        <v>3114</v>
      </c>
      <c r="L255" s="228"/>
      <c r="M255" s="240" t="s">
        <v>185</v>
      </c>
      <c r="N255" s="240" t="s">
        <v>797</v>
      </c>
      <c r="O255" s="240" t="s">
        <v>798</v>
      </c>
      <c r="P255" s="107"/>
      <c r="Q255" s="104" t="s">
        <v>3103</v>
      </c>
      <c r="R255" s="104" t="s">
        <v>3115</v>
      </c>
      <c r="S255" s="104" t="s">
        <v>3116</v>
      </c>
      <c r="T255" s="102" t="s">
        <v>3117</v>
      </c>
      <c r="U255" s="104" t="s">
        <v>359</v>
      </c>
      <c r="V255" s="104" t="s">
        <v>3118</v>
      </c>
      <c r="W255" s="226" t="s">
        <v>3119</v>
      </c>
      <c r="X255" s="239" t="s">
        <v>249</v>
      </c>
      <c r="Y255" s="80"/>
      <c r="AA255" s="215">
        <f>IF(OR(J255="Fail",ISBLANK(J255)),INDEX('Issue Code Table'!C:C,MATCH(N:N,'Issue Code Table'!A:A,0)),IF(M255="Critical",6,IF(M255="Significant",5,IF(M255="Moderate",3,2))))</f>
        <v>5</v>
      </c>
    </row>
    <row r="256" spans="1:27" ht="84" customHeight="1" x14ac:dyDescent="0.2">
      <c r="A256" s="211" t="s">
        <v>3120</v>
      </c>
      <c r="B256" s="104" t="s">
        <v>2745</v>
      </c>
      <c r="C256" s="104" t="s">
        <v>2746</v>
      </c>
      <c r="D256" s="102" t="s">
        <v>220</v>
      </c>
      <c r="E256" s="102" t="s">
        <v>3121</v>
      </c>
      <c r="F256" s="102" t="s">
        <v>3122</v>
      </c>
      <c r="G256" s="103" t="s">
        <v>3123</v>
      </c>
      <c r="H256" s="102" t="s">
        <v>3124</v>
      </c>
      <c r="I256" s="101"/>
      <c r="J256" s="102"/>
      <c r="K256" s="102" t="s">
        <v>3125</v>
      </c>
      <c r="L256" s="228"/>
      <c r="M256" s="240" t="s">
        <v>185</v>
      </c>
      <c r="N256" s="240" t="s">
        <v>797</v>
      </c>
      <c r="O256" s="240" t="s">
        <v>798</v>
      </c>
      <c r="P256" s="107"/>
      <c r="Q256" s="104" t="s">
        <v>3126</v>
      </c>
      <c r="R256" s="104" t="s">
        <v>3127</v>
      </c>
      <c r="S256" s="104" t="s">
        <v>3128</v>
      </c>
      <c r="T256" s="102" t="s">
        <v>3129</v>
      </c>
      <c r="U256" s="104" t="s">
        <v>3130</v>
      </c>
      <c r="V256" s="104" t="s">
        <v>3131</v>
      </c>
      <c r="W256" s="226" t="s">
        <v>3132</v>
      </c>
      <c r="X256" s="239" t="s">
        <v>249</v>
      </c>
      <c r="Y256" s="80"/>
      <c r="AA256" s="215">
        <f>IF(OR(J256="Fail",ISBLANK(J256)),INDEX('Issue Code Table'!C:C,MATCH(N:N,'Issue Code Table'!A:A,0)),IF(M256="Critical",6,IF(M256="Significant",5,IF(M256="Moderate",3,2))))</f>
        <v>5</v>
      </c>
    </row>
    <row r="257" spans="1:27" ht="83.25" customHeight="1" x14ac:dyDescent="0.2">
      <c r="A257" s="211" t="s">
        <v>3133</v>
      </c>
      <c r="B257" s="104" t="s">
        <v>347</v>
      </c>
      <c r="C257" s="104" t="s">
        <v>348</v>
      </c>
      <c r="D257" s="102" t="s">
        <v>220</v>
      </c>
      <c r="E257" s="102" t="s">
        <v>3134</v>
      </c>
      <c r="F257" s="102" t="s">
        <v>3135</v>
      </c>
      <c r="G257" s="103" t="s">
        <v>3136</v>
      </c>
      <c r="H257" s="102" t="s">
        <v>3137</v>
      </c>
      <c r="I257" s="101"/>
      <c r="J257" s="102"/>
      <c r="K257" s="102" t="s">
        <v>3138</v>
      </c>
      <c r="L257" s="228"/>
      <c r="M257" s="240" t="s">
        <v>185</v>
      </c>
      <c r="N257" s="240" t="s">
        <v>2209</v>
      </c>
      <c r="O257" s="240" t="s">
        <v>2210</v>
      </c>
      <c r="P257" s="107"/>
      <c r="Q257" s="104" t="s">
        <v>3139</v>
      </c>
      <c r="R257" s="104" t="s">
        <v>3140</v>
      </c>
      <c r="S257" s="104" t="s">
        <v>3141</v>
      </c>
      <c r="T257" s="102" t="s">
        <v>3142</v>
      </c>
      <c r="U257" s="104" t="s">
        <v>359</v>
      </c>
      <c r="V257" s="104" t="s">
        <v>3143</v>
      </c>
      <c r="W257" s="226" t="s">
        <v>3144</v>
      </c>
      <c r="X257" s="239" t="s">
        <v>249</v>
      </c>
      <c r="Y257" s="80"/>
      <c r="AA257" s="215">
        <f>IF(OR(J257="Fail",ISBLANK(J257)),INDEX('Issue Code Table'!C:C,MATCH(N:N,'Issue Code Table'!A:A,0)),IF(M257="Critical",6,IF(M257="Significant",5,IF(M257="Moderate",3,2))))</f>
        <v>5</v>
      </c>
    </row>
    <row r="258" spans="1:27" ht="72.75" customHeight="1" x14ac:dyDescent="0.2">
      <c r="A258" s="211" t="s">
        <v>3145</v>
      </c>
      <c r="B258" s="102" t="s">
        <v>347</v>
      </c>
      <c r="C258" s="102" t="s">
        <v>348</v>
      </c>
      <c r="D258" s="101" t="s">
        <v>220</v>
      </c>
      <c r="E258" s="102" t="s">
        <v>3146</v>
      </c>
      <c r="F258" s="102" t="s">
        <v>3147</v>
      </c>
      <c r="G258" s="103" t="s">
        <v>3148</v>
      </c>
      <c r="H258" s="101" t="s">
        <v>3149</v>
      </c>
      <c r="I258" s="101"/>
      <c r="J258" s="102"/>
      <c r="K258" s="102" t="s">
        <v>3150</v>
      </c>
      <c r="L258" s="228"/>
      <c r="M258" s="240" t="s">
        <v>185</v>
      </c>
      <c r="N258" s="240" t="s">
        <v>797</v>
      </c>
      <c r="O258" s="105" t="s">
        <v>798</v>
      </c>
      <c r="P258" s="107"/>
      <c r="Q258" s="104" t="s">
        <v>3151</v>
      </c>
      <c r="R258" s="104" t="s">
        <v>3152</v>
      </c>
      <c r="S258" s="104" t="s">
        <v>3153</v>
      </c>
      <c r="T258" s="102" t="s">
        <v>3154</v>
      </c>
      <c r="U258" s="104" t="s">
        <v>359</v>
      </c>
      <c r="V258" s="104" t="s">
        <v>3155</v>
      </c>
      <c r="W258" s="226" t="s">
        <v>3156</v>
      </c>
      <c r="X258" s="239" t="s">
        <v>249</v>
      </c>
      <c r="Y258" s="80"/>
      <c r="AA258" s="215">
        <f>IF(OR(J258="Fail",ISBLANK(J258)),INDEX('Issue Code Table'!C:C,MATCH(N:N,'Issue Code Table'!A:A,0)),IF(M258="Critical",6,IF(M258="Significant",5,IF(M258="Moderate",3,2))))</f>
        <v>5</v>
      </c>
    </row>
    <row r="259" spans="1:27" ht="93.75" customHeight="1" x14ac:dyDescent="0.2">
      <c r="A259" s="211" t="s">
        <v>3157</v>
      </c>
      <c r="B259" s="102" t="s">
        <v>347</v>
      </c>
      <c r="C259" s="102" t="s">
        <v>348</v>
      </c>
      <c r="D259" s="101" t="s">
        <v>220</v>
      </c>
      <c r="E259" s="102" t="s">
        <v>3158</v>
      </c>
      <c r="F259" s="102" t="s">
        <v>3159</v>
      </c>
      <c r="G259" s="103" t="s">
        <v>3160</v>
      </c>
      <c r="H259" s="101" t="s">
        <v>3161</v>
      </c>
      <c r="I259" s="101"/>
      <c r="J259" s="102"/>
      <c r="K259" s="102" t="s">
        <v>3162</v>
      </c>
      <c r="L259" s="228"/>
      <c r="M259" s="240" t="s">
        <v>185</v>
      </c>
      <c r="N259" s="240" t="s">
        <v>797</v>
      </c>
      <c r="O259" s="105" t="s">
        <v>798</v>
      </c>
      <c r="P259" s="107"/>
      <c r="Q259" s="104" t="s">
        <v>3163</v>
      </c>
      <c r="R259" s="104" t="s">
        <v>3164</v>
      </c>
      <c r="S259" s="104" t="s">
        <v>3165</v>
      </c>
      <c r="T259" s="102" t="s">
        <v>3166</v>
      </c>
      <c r="U259" s="104" t="s">
        <v>359</v>
      </c>
      <c r="V259" s="104" t="s">
        <v>3167</v>
      </c>
      <c r="W259" s="226" t="s">
        <v>3168</v>
      </c>
      <c r="X259" s="239" t="s">
        <v>249</v>
      </c>
      <c r="Y259" s="80"/>
      <c r="AA259" s="215">
        <f>IF(OR(J259="Fail",ISBLANK(J259)),INDEX('Issue Code Table'!C:C,MATCH(N:N,'Issue Code Table'!A:A,0)),IF(M259="Critical",6,IF(M259="Significant",5,IF(M259="Moderate",3,2))))</f>
        <v>5</v>
      </c>
    </row>
    <row r="260" spans="1:27" ht="75" customHeight="1" x14ac:dyDescent="0.2">
      <c r="A260" s="211" t="s">
        <v>3169</v>
      </c>
      <c r="B260" s="102" t="s">
        <v>347</v>
      </c>
      <c r="C260" s="102" t="s">
        <v>348</v>
      </c>
      <c r="D260" s="101" t="s">
        <v>220</v>
      </c>
      <c r="E260" s="102" t="s">
        <v>3170</v>
      </c>
      <c r="F260" s="102" t="s">
        <v>3171</v>
      </c>
      <c r="G260" s="103" t="s">
        <v>3172</v>
      </c>
      <c r="H260" s="101" t="s">
        <v>3173</v>
      </c>
      <c r="I260" s="101"/>
      <c r="J260" s="102"/>
      <c r="K260" s="102" t="s">
        <v>3174</v>
      </c>
      <c r="L260" s="228"/>
      <c r="M260" s="240" t="s">
        <v>185</v>
      </c>
      <c r="N260" s="240" t="s">
        <v>797</v>
      </c>
      <c r="O260" s="105" t="s">
        <v>798</v>
      </c>
      <c r="P260" s="107"/>
      <c r="Q260" s="104" t="s">
        <v>3175</v>
      </c>
      <c r="R260" s="104" t="s">
        <v>3176</v>
      </c>
      <c r="S260" s="104" t="s">
        <v>3177</v>
      </c>
      <c r="T260" s="102" t="s">
        <v>3178</v>
      </c>
      <c r="U260" s="104" t="s">
        <v>3179</v>
      </c>
      <c r="V260" s="104" t="s">
        <v>3180</v>
      </c>
      <c r="W260" s="226" t="s">
        <v>3181</v>
      </c>
      <c r="X260" s="239" t="s">
        <v>249</v>
      </c>
      <c r="Y260" s="80"/>
      <c r="AA260" s="215">
        <f>IF(OR(J260="Fail",ISBLANK(J260)),INDEX('Issue Code Table'!C:C,MATCH(N:N,'Issue Code Table'!A:A,0)),IF(M260="Critical",6,IF(M260="Significant",5,IF(M260="Moderate",3,2))))</f>
        <v>5</v>
      </c>
    </row>
    <row r="261" spans="1:27" ht="79.5" customHeight="1" x14ac:dyDescent="0.2">
      <c r="A261" s="211" t="s">
        <v>3182</v>
      </c>
      <c r="B261" s="102" t="s">
        <v>347</v>
      </c>
      <c r="C261" s="102" t="s">
        <v>348</v>
      </c>
      <c r="D261" s="101" t="s">
        <v>220</v>
      </c>
      <c r="E261" s="102" t="s">
        <v>3183</v>
      </c>
      <c r="F261" s="102" t="s">
        <v>3184</v>
      </c>
      <c r="G261" s="103" t="s">
        <v>3185</v>
      </c>
      <c r="H261" s="101" t="s">
        <v>3186</v>
      </c>
      <c r="I261" s="101"/>
      <c r="J261" s="102"/>
      <c r="K261" s="102" t="s">
        <v>3187</v>
      </c>
      <c r="L261" s="228"/>
      <c r="M261" s="240" t="s">
        <v>185</v>
      </c>
      <c r="N261" s="240" t="s">
        <v>797</v>
      </c>
      <c r="O261" s="105" t="s">
        <v>798</v>
      </c>
      <c r="P261" s="107"/>
      <c r="Q261" s="104" t="s">
        <v>3188</v>
      </c>
      <c r="R261" s="104" t="s">
        <v>3189</v>
      </c>
      <c r="S261" s="104" t="s">
        <v>3190</v>
      </c>
      <c r="T261" s="102" t="s">
        <v>3191</v>
      </c>
      <c r="U261" s="104" t="s">
        <v>3192</v>
      </c>
      <c r="V261" s="104" t="s">
        <v>3193</v>
      </c>
      <c r="W261" s="226" t="s">
        <v>3194</v>
      </c>
      <c r="X261" s="239" t="s">
        <v>249</v>
      </c>
      <c r="Y261" s="80"/>
      <c r="AA261" s="215">
        <f>IF(OR(J261="Fail",ISBLANK(J261)),INDEX('Issue Code Table'!C:C,MATCH(N:N,'Issue Code Table'!A:A,0)),IF(M261="Critical",6,IF(M261="Significant",5,IF(M261="Moderate",3,2))))</f>
        <v>5</v>
      </c>
    </row>
    <row r="262" spans="1:27" ht="74.25" customHeight="1" x14ac:dyDescent="0.2">
      <c r="A262" s="211" t="s">
        <v>3195</v>
      </c>
      <c r="B262" s="102" t="s">
        <v>347</v>
      </c>
      <c r="C262" s="102" t="s">
        <v>348</v>
      </c>
      <c r="D262" s="101" t="s">
        <v>220</v>
      </c>
      <c r="E262" s="102" t="s">
        <v>3196</v>
      </c>
      <c r="F262" s="102" t="s">
        <v>3197</v>
      </c>
      <c r="G262" s="103" t="s">
        <v>3198</v>
      </c>
      <c r="H262" s="101" t="s">
        <v>3199</v>
      </c>
      <c r="I262" s="101"/>
      <c r="J262" s="102"/>
      <c r="K262" s="102" t="s">
        <v>3200</v>
      </c>
      <c r="L262" s="228"/>
      <c r="M262" s="240" t="s">
        <v>185</v>
      </c>
      <c r="N262" s="240" t="s">
        <v>797</v>
      </c>
      <c r="O262" s="105" t="s">
        <v>798</v>
      </c>
      <c r="P262" s="107"/>
      <c r="Q262" s="104" t="s">
        <v>3188</v>
      </c>
      <c r="R262" s="104" t="s">
        <v>3201</v>
      </c>
      <c r="S262" s="104" t="s">
        <v>3202</v>
      </c>
      <c r="T262" s="102" t="s">
        <v>3203</v>
      </c>
      <c r="U262" s="104" t="s">
        <v>3204</v>
      </c>
      <c r="V262" s="104" t="s">
        <v>3205</v>
      </c>
      <c r="W262" s="226" t="s">
        <v>3206</v>
      </c>
      <c r="X262" s="239" t="s">
        <v>249</v>
      </c>
      <c r="Y262" s="80"/>
      <c r="AA262" s="215">
        <f>IF(OR(J262="Fail",ISBLANK(J262)),INDEX('Issue Code Table'!C:C,MATCH(N:N,'Issue Code Table'!A:A,0)),IF(M262="Critical",6,IF(M262="Significant",5,IF(M262="Moderate",3,2))))</f>
        <v>5</v>
      </c>
    </row>
    <row r="263" spans="1:27" ht="114.75" x14ac:dyDescent="0.2">
      <c r="A263" s="211" t="s">
        <v>3207</v>
      </c>
      <c r="B263" s="102" t="s">
        <v>347</v>
      </c>
      <c r="C263" s="102" t="s">
        <v>348</v>
      </c>
      <c r="D263" s="101" t="s">
        <v>220</v>
      </c>
      <c r="E263" s="102" t="s">
        <v>3208</v>
      </c>
      <c r="F263" s="102" t="s">
        <v>3209</v>
      </c>
      <c r="G263" s="103" t="s">
        <v>3210</v>
      </c>
      <c r="H263" s="101" t="s">
        <v>3211</v>
      </c>
      <c r="I263" s="101"/>
      <c r="J263" s="102"/>
      <c r="K263" s="102" t="s">
        <v>3212</v>
      </c>
      <c r="L263" s="228"/>
      <c r="M263" s="240" t="s">
        <v>185</v>
      </c>
      <c r="N263" s="240" t="s">
        <v>797</v>
      </c>
      <c r="O263" s="105" t="s">
        <v>798</v>
      </c>
      <c r="P263" s="107"/>
      <c r="Q263" s="104" t="s">
        <v>3213</v>
      </c>
      <c r="R263" s="104" t="s">
        <v>3214</v>
      </c>
      <c r="S263" s="104" t="s">
        <v>3215</v>
      </c>
      <c r="T263" s="102" t="s">
        <v>3216</v>
      </c>
      <c r="U263" s="104" t="s">
        <v>3217</v>
      </c>
      <c r="V263" s="104"/>
      <c r="W263" s="226" t="s">
        <v>3218</v>
      </c>
      <c r="X263" s="239" t="s">
        <v>249</v>
      </c>
      <c r="Y263" s="80"/>
      <c r="AA263" s="215">
        <f>IF(OR(J263="Fail",ISBLANK(J263)),INDEX('Issue Code Table'!C:C,MATCH(N:N,'Issue Code Table'!A:A,0)),IF(M263="Critical",6,IF(M263="Significant",5,IF(M263="Moderate",3,2))))</f>
        <v>5</v>
      </c>
    </row>
    <row r="264" spans="1:27" ht="196.5" customHeight="1" x14ac:dyDescent="0.2">
      <c r="A264" s="211" t="s">
        <v>3219</v>
      </c>
      <c r="B264" s="102" t="s">
        <v>347</v>
      </c>
      <c r="C264" s="102" t="s">
        <v>348</v>
      </c>
      <c r="D264" s="101" t="s">
        <v>220</v>
      </c>
      <c r="E264" s="102" t="s">
        <v>3220</v>
      </c>
      <c r="F264" s="102" t="s">
        <v>3221</v>
      </c>
      <c r="G264" s="103" t="s">
        <v>3222</v>
      </c>
      <c r="H264" s="101" t="s">
        <v>3223</v>
      </c>
      <c r="I264" s="101"/>
      <c r="J264" s="102"/>
      <c r="K264" s="102" t="s">
        <v>3224</v>
      </c>
      <c r="L264" s="228"/>
      <c r="M264" s="240" t="s">
        <v>185</v>
      </c>
      <c r="N264" s="240" t="s">
        <v>797</v>
      </c>
      <c r="O264" s="105" t="s">
        <v>798</v>
      </c>
      <c r="P264" s="107"/>
      <c r="Q264" s="104" t="s">
        <v>3213</v>
      </c>
      <c r="R264" s="104" t="s">
        <v>3225</v>
      </c>
      <c r="S264" s="104" t="s">
        <v>3215</v>
      </c>
      <c r="T264" s="102" t="s">
        <v>3226</v>
      </c>
      <c r="U264" s="104" t="s">
        <v>3217</v>
      </c>
      <c r="V264" s="104"/>
      <c r="W264" s="106" t="s">
        <v>3227</v>
      </c>
      <c r="X264" s="239" t="s">
        <v>249</v>
      </c>
      <c r="Y264" s="80"/>
      <c r="AA264" s="215">
        <f>IF(OR(J264="Fail",ISBLANK(J264)),INDEX('Issue Code Table'!C:C,MATCH(N:N,'Issue Code Table'!A:A,0)),IF(M264="Critical",6,IF(M264="Significant",5,IF(M264="Moderate",3,2))))</f>
        <v>5</v>
      </c>
    </row>
    <row r="265" spans="1:27" ht="95.25" customHeight="1" x14ac:dyDescent="0.2">
      <c r="A265" s="211" t="s">
        <v>3228</v>
      </c>
      <c r="B265" s="102" t="s">
        <v>347</v>
      </c>
      <c r="C265" s="102" t="s">
        <v>348</v>
      </c>
      <c r="D265" s="101" t="s">
        <v>220</v>
      </c>
      <c r="E265" s="102" t="s">
        <v>3229</v>
      </c>
      <c r="F265" s="102" t="s">
        <v>3230</v>
      </c>
      <c r="G265" s="103" t="s">
        <v>3231</v>
      </c>
      <c r="H265" s="101" t="s">
        <v>3232</v>
      </c>
      <c r="I265" s="101"/>
      <c r="J265" s="102"/>
      <c r="K265" s="102" t="s">
        <v>3233</v>
      </c>
      <c r="L265" s="228"/>
      <c r="M265" s="240" t="s">
        <v>226</v>
      </c>
      <c r="N265" s="240" t="s">
        <v>391</v>
      </c>
      <c r="O265" s="105" t="s">
        <v>392</v>
      </c>
      <c r="P265" s="107"/>
      <c r="Q265" s="104" t="s">
        <v>3234</v>
      </c>
      <c r="R265" s="104" t="s">
        <v>3235</v>
      </c>
      <c r="S265" s="104" t="s">
        <v>3236</v>
      </c>
      <c r="T265" s="102" t="s">
        <v>3237</v>
      </c>
      <c r="U265" s="104" t="s">
        <v>3238</v>
      </c>
      <c r="V265" s="104"/>
      <c r="W265" s="226" t="s">
        <v>3239</v>
      </c>
      <c r="X265" s="239"/>
      <c r="Y265" s="80"/>
      <c r="AA265" s="215">
        <f>IF(OR(J265="Fail",ISBLANK(J265)),INDEX('Issue Code Table'!C:C,MATCH(N:N,'Issue Code Table'!A:A,0)),IF(M265="Critical",6,IF(M265="Significant",5,IF(M265="Moderate",3,2))))</f>
        <v>4</v>
      </c>
    </row>
    <row r="266" spans="1:27" ht="89.25" customHeight="1" x14ac:dyDescent="0.2">
      <c r="A266" s="211" t="s">
        <v>3240</v>
      </c>
      <c r="B266" s="102" t="s">
        <v>347</v>
      </c>
      <c r="C266" s="102" t="s">
        <v>348</v>
      </c>
      <c r="D266" s="101" t="s">
        <v>220</v>
      </c>
      <c r="E266" s="102" t="s">
        <v>3241</v>
      </c>
      <c r="F266" s="102" t="s">
        <v>3242</v>
      </c>
      <c r="G266" s="103" t="s">
        <v>3243</v>
      </c>
      <c r="H266" s="101" t="s">
        <v>3244</v>
      </c>
      <c r="I266" s="101"/>
      <c r="J266" s="102"/>
      <c r="K266" s="102" t="s">
        <v>3245</v>
      </c>
      <c r="L266" s="228"/>
      <c r="M266" s="240" t="s">
        <v>226</v>
      </c>
      <c r="N266" s="240" t="s">
        <v>391</v>
      </c>
      <c r="O266" s="105" t="s">
        <v>392</v>
      </c>
      <c r="P266" s="107"/>
      <c r="Q266" s="104" t="s">
        <v>3246</v>
      </c>
      <c r="R266" s="104" t="s">
        <v>3247</v>
      </c>
      <c r="S266" s="104" t="s">
        <v>3248</v>
      </c>
      <c r="T266" s="102" t="s">
        <v>3249</v>
      </c>
      <c r="U266" s="104" t="s">
        <v>3250</v>
      </c>
      <c r="V266" s="104"/>
      <c r="W266" s="226" t="s">
        <v>3251</v>
      </c>
      <c r="X266" s="239"/>
      <c r="Y266" s="80"/>
      <c r="AA266" s="215">
        <f>IF(OR(J266="Fail",ISBLANK(J266)),INDEX('Issue Code Table'!C:C,MATCH(N:N,'Issue Code Table'!A:A,0)),IF(M266="Critical",6,IF(M266="Significant",5,IF(M266="Moderate",3,2))))</f>
        <v>4</v>
      </c>
    </row>
    <row r="267" spans="1:27" ht="108.75" customHeight="1" x14ac:dyDescent="0.2">
      <c r="A267" s="211" t="s">
        <v>3252</v>
      </c>
      <c r="B267" s="102" t="s">
        <v>856</v>
      </c>
      <c r="C267" s="102" t="s">
        <v>857</v>
      </c>
      <c r="D267" s="101" t="s">
        <v>220</v>
      </c>
      <c r="E267" s="102" t="s">
        <v>3253</v>
      </c>
      <c r="F267" s="102" t="s">
        <v>3254</v>
      </c>
      <c r="G267" s="103" t="s">
        <v>3255</v>
      </c>
      <c r="H267" s="101" t="s">
        <v>3256</v>
      </c>
      <c r="I267" s="101"/>
      <c r="J267" s="102"/>
      <c r="K267" s="102" t="s">
        <v>3257</v>
      </c>
      <c r="L267" s="228"/>
      <c r="M267" s="240" t="s">
        <v>185</v>
      </c>
      <c r="N267" s="240" t="s">
        <v>797</v>
      </c>
      <c r="O267" s="105" t="s">
        <v>798</v>
      </c>
      <c r="P267" s="107"/>
      <c r="Q267" s="104" t="s">
        <v>3258</v>
      </c>
      <c r="R267" s="104" t="s">
        <v>3259</v>
      </c>
      <c r="S267" s="104" t="s">
        <v>3260</v>
      </c>
      <c r="T267" s="102" t="s">
        <v>3261</v>
      </c>
      <c r="U267" s="104" t="s">
        <v>3262</v>
      </c>
      <c r="V267" s="104" t="s">
        <v>3263</v>
      </c>
      <c r="W267" s="226" t="s">
        <v>3264</v>
      </c>
      <c r="X267" s="239" t="s">
        <v>249</v>
      </c>
      <c r="Y267" s="80"/>
      <c r="AA267" s="215">
        <f>IF(OR(J267="Fail",ISBLANK(J267)),INDEX('Issue Code Table'!C:C,MATCH(N:N,'Issue Code Table'!A:A,0)),IF(M267="Critical",6,IF(M267="Significant",5,IF(M267="Moderate",3,2))))</f>
        <v>5</v>
      </c>
    </row>
    <row r="268" spans="1:27" ht="88.5" customHeight="1" x14ac:dyDescent="0.2">
      <c r="A268" s="211" t="s">
        <v>3265</v>
      </c>
      <c r="B268" s="104" t="s">
        <v>856</v>
      </c>
      <c r="C268" s="104" t="s">
        <v>857</v>
      </c>
      <c r="D268" s="102" t="s">
        <v>220</v>
      </c>
      <c r="E268" s="102" t="s">
        <v>3266</v>
      </c>
      <c r="F268" s="102" t="s">
        <v>3267</v>
      </c>
      <c r="G268" s="103" t="s">
        <v>3268</v>
      </c>
      <c r="H268" s="102" t="s">
        <v>3269</v>
      </c>
      <c r="I268" s="101"/>
      <c r="J268" s="102"/>
      <c r="K268" s="102" t="s">
        <v>3270</v>
      </c>
      <c r="L268" s="228"/>
      <c r="M268" s="240" t="s">
        <v>185</v>
      </c>
      <c r="N268" s="240" t="s">
        <v>797</v>
      </c>
      <c r="O268" s="240" t="s">
        <v>798</v>
      </c>
      <c r="P268" s="107"/>
      <c r="Q268" s="104" t="s">
        <v>3271</v>
      </c>
      <c r="R268" s="104" t="s">
        <v>3272</v>
      </c>
      <c r="S268" s="104" t="s">
        <v>3273</v>
      </c>
      <c r="T268" s="102" t="s">
        <v>3274</v>
      </c>
      <c r="U268" s="104" t="s">
        <v>3275</v>
      </c>
      <c r="V268" s="104"/>
      <c r="W268" s="226" t="s">
        <v>3276</v>
      </c>
      <c r="X268" s="239" t="s">
        <v>249</v>
      </c>
      <c r="Y268" s="80"/>
      <c r="AA268" s="215">
        <f>IF(OR(J268="Fail",ISBLANK(J268)),INDEX('Issue Code Table'!C:C,MATCH(N:N,'Issue Code Table'!A:A,0)),IF(M268="Critical",6,IF(M268="Significant",5,IF(M268="Moderate",3,2))))</f>
        <v>5</v>
      </c>
    </row>
    <row r="269" spans="1:27" ht="87" customHeight="1" x14ac:dyDescent="0.2">
      <c r="A269" s="211" t="s">
        <v>3277</v>
      </c>
      <c r="B269" s="104" t="s">
        <v>1305</v>
      </c>
      <c r="C269" s="104" t="s">
        <v>1306</v>
      </c>
      <c r="D269" s="102" t="s">
        <v>220</v>
      </c>
      <c r="E269" s="102" t="s">
        <v>3278</v>
      </c>
      <c r="F269" s="102" t="s">
        <v>3279</v>
      </c>
      <c r="G269" s="103" t="s">
        <v>3280</v>
      </c>
      <c r="H269" s="102" t="s">
        <v>3281</v>
      </c>
      <c r="I269" s="101"/>
      <c r="J269" s="102"/>
      <c r="K269" s="102" t="s">
        <v>3282</v>
      </c>
      <c r="L269" s="228"/>
      <c r="M269" s="240" t="s">
        <v>185</v>
      </c>
      <c r="N269" s="240" t="s">
        <v>1508</v>
      </c>
      <c r="O269" s="240" t="s">
        <v>1509</v>
      </c>
      <c r="P269" s="107"/>
      <c r="Q269" s="104" t="s">
        <v>3283</v>
      </c>
      <c r="R269" s="104" t="s">
        <v>3284</v>
      </c>
      <c r="S269" s="104" t="s">
        <v>3285</v>
      </c>
      <c r="T269" s="102" t="s">
        <v>3286</v>
      </c>
      <c r="U269" s="104" t="s">
        <v>359</v>
      </c>
      <c r="V269" s="104" t="s">
        <v>3287</v>
      </c>
      <c r="W269" s="226" t="s">
        <v>3288</v>
      </c>
      <c r="X269" s="239" t="s">
        <v>249</v>
      </c>
      <c r="Y269" s="80"/>
      <c r="AA269" s="215">
        <f>IF(OR(J269="Fail",ISBLANK(J269)),INDEX('Issue Code Table'!C:C,MATCH(N:N,'Issue Code Table'!A:A,0)),IF(M269="Critical",6,IF(M269="Significant",5,IF(M269="Moderate",3,2))))</f>
        <v>5</v>
      </c>
    </row>
    <row r="270" spans="1:27" ht="79.5" customHeight="1" x14ac:dyDescent="0.2">
      <c r="A270" s="211" t="s">
        <v>3289</v>
      </c>
      <c r="B270" s="104" t="s">
        <v>1305</v>
      </c>
      <c r="C270" s="104" t="s">
        <v>1306</v>
      </c>
      <c r="D270" s="102" t="s">
        <v>220</v>
      </c>
      <c r="E270" s="102" t="s">
        <v>3290</v>
      </c>
      <c r="F270" s="102" t="s">
        <v>3291</v>
      </c>
      <c r="G270" s="103" t="s">
        <v>3292</v>
      </c>
      <c r="H270" s="102" t="s">
        <v>3293</v>
      </c>
      <c r="I270" s="101"/>
      <c r="J270" s="102"/>
      <c r="K270" s="102" t="s">
        <v>3294</v>
      </c>
      <c r="L270" s="228"/>
      <c r="M270" s="240" t="s">
        <v>185</v>
      </c>
      <c r="N270" s="240" t="s">
        <v>1508</v>
      </c>
      <c r="O270" s="240" t="s">
        <v>1509</v>
      </c>
      <c r="P270" s="107"/>
      <c r="Q270" s="104" t="s">
        <v>3283</v>
      </c>
      <c r="R270" s="104" t="s">
        <v>3295</v>
      </c>
      <c r="S270" s="104" t="s">
        <v>3296</v>
      </c>
      <c r="T270" s="102" t="s">
        <v>3297</v>
      </c>
      <c r="U270" s="104" t="s">
        <v>359</v>
      </c>
      <c r="V270" s="104" t="s">
        <v>3298</v>
      </c>
      <c r="W270" s="226" t="s">
        <v>3299</v>
      </c>
      <c r="X270" s="239" t="s">
        <v>249</v>
      </c>
      <c r="Y270" s="80"/>
      <c r="AA270" s="215">
        <f>IF(OR(J270="Fail",ISBLANK(J270)),INDEX('Issue Code Table'!C:C,MATCH(N:N,'Issue Code Table'!A:A,0)),IF(M270="Critical",6,IF(M270="Significant",5,IF(M270="Moderate",3,2))))</f>
        <v>5</v>
      </c>
    </row>
    <row r="271" spans="1:27" ht="93.75" customHeight="1" x14ac:dyDescent="0.2">
      <c r="A271" s="211" t="s">
        <v>3300</v>
      </c>
      <c r="B271" s="104" t="s">
        <v>218</v>
      </c>
      <c r="C271" s="104" t="s">
        <v>219</v>
      </c>
      <c r="D271" s="102" t="s">
        <v>220</v>
      </c>
      <c r="E271" s="102" t="s">
        <v>3301</v>
      </c>
      <c r="F271" s="102" t="s">
        <v>3302</v>
      </c>
      <c r="G271" s="103" t="s">
        <v>3303</v>
      </c>
      <c r="H271" s="102" t="s">
        <v>3304</v>
      </c>
      <c r="I271" s="101"/>
      <c r="J271" s="102"/>
      <c r="K271" s="102" t="s">
        <v>3305</v>
      </c>
      <c r="L271" s="228"/>
      <c r="M271" s="240" t="s">
        <v>185</v>
      </c>
      <c r="N271" s="213" t="s">
        <v>2256</v>
      </c>
      <c r="O271" s="213" t="s">
        <v>2257</v>
      </c>
      <c r="P271" s="107"/>
      <c r="Q271" s="104" t="s">
        <v>3306</v>
      </c>
      <c r="R271" s="104" t="s">
        <v>3307</v>
      </c>
      <c r="S271" s="104" t="s">
        <v>3308</v>
      </c>
      <c r="T271" s="102" t="s">
        <v>3309</v>
      </c>
      <c r="U271" s="104" t="s">
        <v>3310</v>
      </c>
      <c r="V271" s="104" t="s">
        <v>3311</v>
      </c>
      <c r="W271" s="226" t="s">
        <v>3312</v>
      </c>
      <c r="X271" s="239" t="s">
        <v>249</v>
      </c>
      <c r="Y271" s="80"/>
      <c r="AA271" s="215">
        <f>IF(OR(J271="Fail",ISBLANK(J271)),INDEX('Issue Code Table'!C:C,MATCH(N:N,'Issue Code Table'!A:A,0)),IF(M271="Critical",6,IF(M271="Significant",5,IF(M271="Moderate",3,2))))</f>
        <v>7</v>
      </c>
    </row>
    <row r="272" spans="1:27" ht="83.25" customHeight="1" x14ac:dyDescent="0.2">
      <c r="A272" s="211" t="s">
        <v>3313</v>
      </c>
      <c r="B272" s="104" t="s">
        <v>1305</v>
      </c>
      <c r="C272" s="104" t="s">
        <v>1306</v>
      </c>
      <c r="D272" s="102" t="s">
        <v>220</v>
      </c>
      <c r="E272" s="102" t="s">
        <v>3314</v>
      </c>
      <c r="F272" s="102" t="s">
        <v>3315</v>
      </c>
      <c r="G272" s="103" t="s">
        <v>3316</v>
      </c>
      <c r="H272" s="102" t="s">
        <v>3317</v>
      </c>
      <c r="I272" s="101"/>
      <c r="J272" s="102"/>
      <c r="K272" s="102" t="s">
        <v>3318</v>
      </c>
      <c r="L272" s="228"/>
      <c r="M272" s="240" t="s">
        <v>226</v>
      </c>
      <c r="N272" s="240" t="s">
        <v>2454</v>
      </c>
      <c r="O272" s="240" t="s">
        <v>2455</v>
      </c>
      <c r="P272" s="107"/>
      <c r="Q272" s="104" t="s">
        <v>3319</v>
      </c>
      <c r="R272" s="104" t="s">
        <v>3320</v>
      </c>
      <c r="S272" s="104" t="s">
        <v>3321</v>
      </c>
      <c r="T272" s="102" t="s">
        <v>3322</v>
      </c>
      <c r="U272" s="104" t="s">
        <v>3323</v>
      </c>
      <c r="V272" s="104"/>
      <c r="W272" s="226" t="s">
        <v>3324</v>
      </c>
      <c r="X272" s="239"/>
      <c r="Y272" s="80"/>
      <c r="AA272" s="215">
        <f>IF(OR(J272="Fail",ISBLANK(J272)),INDEX('Issue Code Table'!C:C,MATCH(N:N,'Issue Code Table'!A:A,0)),IF(M272="Critical",6,IF(M272="Significant",5,IF(M272="Moderate",3,2))))</f>
        <v>3</v>
      </c>
    </row>
    <row r="273" spans="1:27" ht="87.75" customHeight="1" x14ac:dyDescent="0.2">
      <c r="A273" s="211" t="s">
        <v>3325</v>
      </c>
      <c r="B273" s="104" t="s">
        <v>1305</v>
      </c>
      <c r="C273" s="104" t="s">
        <v>1306</v>
      </c>
      <c r="D273" s="102" t="s">
        <v>220</v>
      </c>
      <c r="E273" s="102" t="s">
        <v>3326</v>
      </c>
      <c r="F273" s="102" t="s">
        <v>3327</v>
      </c>
      <c r="G273" s="103" t="s">
        <v>3328</v>
      </c>
      <c r="H273" s="102" t="s">
        <v>3329</v>
      </c>
      <c r="I273" s="101"/>
      <c r="J273" s="102"/>
      <c r="K273" s="102" t="s">
        <v>3330</v>
      </c>
      <c r="L273" s="228"/>
      <c r="M273" s="240" t="s">
        <v>226</v>
      </c>
      <c r="N273" s="240" t="s">
        <v>2454</v>
      </c>
      <c r="O273" s="240" t="s">
        <v>2455</v>
      </c>
      <c r="P273" s="107"/>
      <c r="Q273" s="104" t="s">
        <v>3319</v>
      </c>
      <c r="R273" s="104" t="s">
        <v>3331</v>
      </c>
      <c r="S273" s="104" t="s">
        <v>3332</v>
      </c>
      <c r="T273" s="102" t="s">
        <v>3333</v>
      </c>
      <c r="U273" s="104" t="s">
        <v>359</v>
      </c>
      <c r="V273" s="104"/>
      <c r="W273" s="226" t="s">
        <v>3334</v>
      </c>
      <c r="X273" s="239"/>
      <c r="Y273" s="80"/>
      <c r="AA273" s="215">
        <f>IF(OR(J273="Fail",ISBLANK(J273)),INDEX('Issue Code Table'!C:C,MATCH(N:N,'Issue Code Table'!A:A,0)),IF(M273="Critical",6,IF(M273="Significant",5,IF(M273="Moderate",3,2))))</f>
        <v>3</v>
      </c>
    </row>
    <row r="274" spans="1:27" ht="79.5" customHeight="1" x14ac:dyDescent="0.2">
      <c r="A274" s="211" t="s">
        <v>3335</v>
      </c>
      <c r="B274" s="104" t="s">
        <v>2691</v>
      </c>
      <c r="C274" s="104" t="s">
        <v>2692</v>
      </c>
      <c r="D274" s="102" t="s">
        <v>220</v>
      </c>
      <c r="E274" s="102" t="s">
        <v>3336</v>
      </c>
      <c r="F274" s="102" t="s">
        <v>3337</v>
      </c>
      <c r="G274" s="103" t="s">
        <v>3338</v>
      </c>
      <c r="H274" s="102" t="s">
        <v>3339</v>
      </c>
      <c r="I274" s="101"/>
      <c r="J274" s="102"/>
      <c r="K274" s="102" t="s">
        <v>3340</v>
      </c>
      <c r="L274" s="228"/>
      <c r="M274" s="240" t="s">
        <v>185</v>
      </c>
      <c r="N274" s="240" t="s">
        <v>886</v>
      </c>
      <c r="O274" s="240" t="s">
        <v>887</v>
      </c>
      <c r="P274" s="107"/>
      <c r="Q274" s="104" t="s">
        <v>3341</v>
      </c>
      <c r="R274" s="104" t="s">
        <v>3342</v>
      </c>
      <c r="S274" s="104" t="s">
        <v>3343</v>
      </c>
      <c r="T274" s="102" t="s">
        <v>3344</v>
      </c>
      <c r="U274" s="104" t="s">
        <v>359</v>
      </c>
      <c r="V274" s="104" t="s">
        <v>3345</v>
      </c>
      <c r="W274" s="226" t="s">
        <v>3346</v>
      </c>
      <c r="X274" s="239" t="s">
        <v>249</v>
      </c>
      <c r="Y274" s="80"/>
      <c r="AA274" s="215">
        <f>IF(OR(J274="Fail",ISBLANK(J274)),INDEX('Issue Code Table'!C:C,MATCH(N:N,'Issue Code Table'!A:A,0)),IF(M274="Critical",6,IF(M274="Significant",5,IF(M274="Moderate",3,2))))</f>
        <v>6</v>
      </c>
    </row>
    <row r="275" spans="1:27" ht="84.75" customHeight="1" x14ac:dyDescent="0.2">
      <c r="A275" s="211" t="s">
        <v>3347</v>
      </c>
      <c r="B275" s="104" t="s">
        <v>2691</v>
      </c>
      <c r="C275" s="104" t="s">
        <v>2692</v>
      </c>
      <c r="D275" s="102" t="s">
        <v>220</v>
      </c>
      <c r="E275" s="102" t="s">
        <v>3348</v>
      </c>
      <c r="F275" s="102" t="s">
        <v>3349</v>
      </c>
      <c r="G275" s="103" t="s">
        <v>3350</v>
      </c>
      <c r="H275" s="102" t="s">
        <v>3351</v>
      </c>
      <c r="I275" s="101"/>
      <c r="J275" s="102"/>
      <c r="K275" s="102" t="s">
        <v>3352</v>
      </c>
      <c r="L275" s="228"/>
      <c r="M275" s="240" t="s">
        <v>185</v>
      </c>
      <c r="N275" s="240" t="s">
        <v>213</v>
      </c>
      <c r="O275" s="240" t="s">
        <v>214</v>
      </c>
      <c r="P275" s="107"/>
      <c r="Q275" s="104" t="s">
        <v>3341</v>
      </c>
      <c r="R275" s="104" t="s">
        <v>3353</v>
      </c>
      <c r="S275" s="104" t="s">
        <v>3354</v>
      </c>
      <c r="T275" s="102" t="s">
        <v>3355</v>
      </c>
      <c r="U275" s="104" t="s">
        <v>359</v>
      </c>
      <c r="V275" s="104" t="s">
        <v>3356</v>
      </c>
      <c r="W275" s="226" t="s">
        <v>3357</v>
      </c>
      <c r="X275" s="239" t="s">
        <v>249</v>
      </c>
      <c r="Y275" s="80"/>
      <c r="AA275" s="215">
        <f>IF(OR(J275="Fail",ISBLANK(J275)),INDEX('Issue Code Table'!C:C,MATCH(N:N,'Issue Code Table'!A:A,0)),IF(M275="Critical",6,IF(M275="Significant",5,IF(M275="Moderate",3,2))))</f>
        <v>6</v>
      </c>
    </row>
    <row r="276" spans="1:27" ht="85.5" customHeight="1" x14ac:dyDescent="0.2">
      <c r="A276" s="211" t="s">
        <v>3358</v>
      </c>
      <c r="B276" s="104" t="s">
        <v>2691</v>
      </c>
      <c r="C276" s="104" t="s">
        <v>2692</v>
      </c>
      <c r="D276" s="102" t="s">
        <v>220</v>
      </c>
      <c r="E276" s="102" t="s">
        <v>3359</v>
      </c>
      <c r="F276" s="102" t="s">
        <v>3360</v>
      </c>
      <c r="G276" s="103" t="s">
        <v>3361</v>
      </c>
      <c r="H276" s="102" t="s">
        <v>3362</v>
      </c>
      <c r="I276" s="101"/>
      <c r="J276" s="102"/>
      <c r="K276" s="102" t="s">
        <v>3363</v>
      </c>
      <c r="L276" s="228"/>
      <c r="M276" s="240" t="s">
        <v>185</v>
      </c>
      <c r="N276" s="240" t="s">
        <v>213</v>
      </c>
      <c r="O276" s="240" t="s">
        <v>214</v>
      </c>
      <c r="P276" s="107"/>
      <c r="Q276" s="104" t="s">
        <v>3341</v>
      </c>
      <c r="R276" s="104" t="s">
        <v>3364</v>
      </c>
      <c r="S276" s="104" t="s">
        <v>3365</v>
      </c>
      <c r="T276" s="102" t="s">
        <v>3366</v>
      </c>
      <c r="U276" s="104" t="s">
        <v>3367</v>
      </c>
      <c r="V276" s="104" t="s">
        <v>3368</v>
      </c>
      <c r="W276" s="226" t="s">
        <v>3369</v>
      </c>
      <c r="X276" s="239" t="s">
        <v>249</v>
      </c>
      <c r="Y276" s="80"/>
      <c r="AA276" s="215">
        <f>IF(OR(J276="Fail",ISBLANK(J276)),INDEX('Issue Code Table'!C:C,MATCH(N:N,'Issue Code Table'!A:A,0)),IF(M276="Critical",6,IF(M276="Significant",5,IF(M276="Moderate",3,2))))</f>
        <v>6</v>
      </c>
    </row>
    <row r="277" spans="1:27" ht="90" customHeight="1" x14ac:dyDescent="0.2">
      <c r="A277" s="211" t="s">
        <v>3370</v>
      </c>
      <c r="B277" s="104" t="s">
        <v>2691</v>
      </c>
      <c r="C277" s="104" t="s">
        <v>2692</v>
      </c>
      <c r="D277" s="102" t="s">
        <v>220</v>
      </c>
      <c r="E277" s="102" t="s">
        <v>3336</v>
      </c>
      <c r="F277" s="102" t="s">
        <v>3371</v>
      </c>
      <c r="G277" s="103" t="s">
        <v>3372</v>
      </c>
      <c r="H277" s="102" t="s">
        <v>3339</v>
      </c>
      <c r="I277" s="101"/>
      <c r="J277" s="102"/>
      <c r="K277" s="102" t="s">
        <v>3340</v>
      </c>
      <c r="L277" s="228"/>
      <c r="M277" s="240" t="s">
        <v>185</v>
      </c>
      <c r="N277" s="240" t="s">
        <v>886</v>
      </c>
      <c r="O277" s="240" t="s">
        <v>887</v>
      </c>
      <c r="P277" s="107"/>
      <c r="Q277" s="104" t="s">
        <v>3373</v>
      </c>
      <c r="R277" s="104" t="s">
        <v>3374</v>
      </c>
      <c r="S277" s="104" t="s">
        <v>3343</v>
      </c>
      <c r="T277" s="102" t="s">
        <v>3375</v>
      </c>
      <c r="U277" s="104" t="s">
        <v>359</v>
      </c>
      <c r="V277" s="104" t="s">
        <v>3376</v>
      </c>
      <c r="W277" s="226" t="s">
        <v>3377</v>
      </c>
      <c r="X277" s="239" t="s">
        <v>249</v>
      </c>
      <c r="Y277" s="80"/>
      <c r="AA277" s="215">
        <f>IF(OR(J277="Fail",ISBLANK(J277)),INDEX('Issue Code Table'!C:C,MATCH(N:N,'Issue Code Table'!A:A,0)),IF(M277="Critical",6,IF(M277="Significant",5,IF(M277="Moderate",3,2))))</f>
        <v>6</v>
      </c>
    </row>
    <row r="278" spans="1:27" ht="99" customHeight="1" x14ac:dyDescent="0.2">
      <c r="A278" s="211" t="s">
        <v>3378</v>
      </c>
      <c r="B278" s="104" t="s">
        <v>2691</v>
      </c>
      <c r="C278" s="104" t="s">
        <v>2692</v>
      </c>
      <c r="D278" s="102" t="s">
        <v>220</v>
      </c>
      <c r="E278" s="102" t="s">
        <v>3348</v>
      </c>
      <c r="F278" s="102" t="s">
        <v>3379</v>
      </c>
      <c r="G278" s="103" t="s">
        <v>3380</v>
      </c>
      <c r="H278" s="102" t="s">
        <v>3351</v>
      </c>
      <c r="I278" s="101"/>
      <c r="J278" s="102"/>
      <c r="K278" s="102" t="s">
        <v>3352</v>
      </c>
      <c r="L278" s="228"/>
      <c r="M278" s="240" t="s">
        <v>185</v>
      </c>
      <c r="N278" s="240" t="s">
        <v>213</v>
      </c>
      <c r="O278" s="240" t="s">
        <v>214</v>
      </c>
      <c r="P278" s="107"/>
      <c r="Q278" s="104" t="s">
        <v>3373</v>
      </c>
      <c r="R278" s="104" t="s">
        <v>3381</v>
      </c>
      <c r="S278" s="104" t="s">
        <v>3354</v>
      </c>
      <c r="T278" s="102" t="s">
        <v>3382</v>
      </c>
      <c r="U278" s="104" t="s">
        <v>359</v>
      </c>
      <c r="V278" s="104" t="s">
        <v>3383</v>
      </c>
      <c r="W278" s="226" t="s">
        <v>3384</v>
      </c>
      <c r="X278" s="239" t="s">
        <v>249</v>
      </c>
      <c r="Y278" s="80"/>
      <c r="AA278" s="215">
        <f>IF(OR(J278="Fail",ISBLANK(J278)),INDEX('Issue Code Table'!C:C,MATCH(N:N,'Issue Code Table'!A:A,0)),IF(M278="Critical",6,IF(M278="Significant",5,IF(M278="Moderate",3,2))))</f>
        <v>6</v>
      </c>
    </row>
    <row r="279" spans="1:27" ht="99.75" customHeight="1" x14ac:dyDescent="0.2">
      <c r="A279" s="211" t="s">
        <v>3385</v>
      </c>
      <c r="B279" s="104" t="s">
        <v>1305</v>
      </c>
      <c r="C279" s="104" t="s">
        <v>1306</v>
      </c>
      <c r="D279" s="102" t="s">
        <v>220</v>
      </c>
      <c r="E279" s="102" t="s">
        <v>3386</v>
      </c>
      <c r="F279" s="102" t="s">
        <v>3387</v>
      </c>
      <c r="G279" s="103" t="s">
        <v>3388</v>
      </c>
      <c r="H279" s="102" t="s">
        <v>3389</v>
      </c>
      <c r="I279" s="101"/>
      <c r="J279" s="102"/>
      <c r="K279" s="102" t="s">
        <v>3390</v>
      </c>
      <c r="L279" s="228"/>
      <c r="M279" s="240" t="s">
        <v>185</v>
      </c>
      <c r="N279" s="240" t="s">
        <v>1351</v>
      </c>
      <c r="O279" s="240" t="s">
        <v>1352</v>
      </c>
      <c r="P279" s="107"/>
      <c r="Q279" s="104" t="s">
        <v>3373</v>
      </c>
      <c r="R279" s="104" t="s">
        <v>3391</v>
      </c>
      <c r="S279" s="104" t="s">
        <v>3392</v>
      </c>
      <c r="T279" s="102" t="s">
        <v>3393</v>
      </c>
      <c r="U279" s="104" t="s">
        <v>3394</v>
      </c>
      <c r="V279" s="104" t="s">
        <v>3395</v>
      </c>
      <c r="W279" s="226" t="s">
        <v>3396</v>
      </c>
      <c r="X279" s="239" t="s">
        <v>249</v>
      </c>
      <c r="Y279" s="80"/>
      <c r="AA279" s="215">
        <f>IF(OR(J279="Fail",ISBLANK(J279)),INDEX('Issue Code Table'!C:C,MATCH(N:N,'Issue Code Table'!A:A,0)),IF(M279="Critical",6,IF(M279="Significant",5,IF(M279="Moderate",3,2))))</f>
        <v>5</v>
      </c>
    </row>
    <row r="280" spans="1:27" ht="105" customHeight="1" x14ac:dyDescent="0.2">
      <c r="A280" s="211" t="s">
        <v>3397</v>
      </c>
      <c r="B280" s="104" t="s">
        <v>178</v>
      </c>
      <c r="C280" s="104" t="s">
        <v>179</v>
      </c>
      <c r="D280" s="102" t="s">
        <v>220</v>
      </c>
      <c r="E280" s="102" t="s">
        <v>3398</v>
      </c>
      <c r="F280" s="102" t="s">
        <v>3399</v>
      </c>
      <c r="G280" s="103" t="s">
        <v>3400</v>
      </c>
      <c r="H280" s="102" t="s">
        <v>3401</v>
      </c>
      <c r="I280" s="101"/>
      <c r="J280" s="102"/>
      <c r="K280" s="104" t="s">
        <v>3402</v>
      </c>
      <c r="L280" s="228"/>
      <c r="M280" s="240" t="s">
        <v>185</v>
      </c>
      <c r="N280" s="240" t="s">
        <v>2498</v>
      </c>
      <c r="O280" s="240" t="s">
        <v>2499</v>
      </c>
      <c r="P280" s="107"/>
      <c r="Q280" s="104" t="s">
        <v>3403</v>
      </c>
      <c r="R280" s="104" t="s">
        <v>3404</v>
      </c>
      <c r="S280" s="104" t="s">
        <v>3405</v>
      </c>
      <c r="T280" s="102" t="s">
        <v>3406</v>
      </c>
      <c r="U280" s="104" t="s">
        <v>3407</v>
      </c>
      <c r="V280" s="104" t="s">
        <v>3408</v>
      </c>
      <c r="W280" s="226" t="s">
        <v>3409</v>
      </c>
      <c r="X280" s="239" t="s">
        <v>249</v>
      </c>
      <c r="Y280" s="80"/>
      <c r="AA280" s="215">
        <f>IF(OR(J280="Fail",ISBLANK(J280)),INDEX('Issue Code Table'!C:C,MATCH(N:N,'Issue Code Table'!A:A,0)),IF(M280="Critical",6,IF(M280="Significant",5,IF(M280="Moderate",3,2))))</f>
        <v>5</v>
      </c>
    </row>
    <row r="281" spans="1:27" ht="89.25" customHeight="1" x14ac:dyDescent="0.2">
      <c r="A281" s="211" t="s">
        <v>3410</v>
      </c>
      <c r="B281" s="104" t="s">
        <v>178</v>
      </c>
      <c r="C281" s="104" t="s">
        <v>179</v>
      </c>
      <c r="D281" s="102" t="s">
        <v>220</v>
      </c>
      <c r="E281" s="102" t="s">
        <v>3411</v>
      </c>
      <c r="F281" s="102" t="s">
        <v>3412</v>
      </c>
      <c r="G281" s="103" t="s">
        <v>3413</v>
      </c>
      <c r="H281" s="102" t="s">
        <v>3414</v>
      </c>
      <c r="I281" s="101"/>
      <c r="J281" s="102"/>
      <c r="K281" s="102" t="s">
        <v>3415</v>
      </c>
      <c r="L281" s="228"/>
      <c r="M281" s="240" t="s">
        <v>185</v>
      </c>
      <c r="N281" s="240" t="s">
        <v>2498</v>
      </c>
      <c r="O281" s="240" t="s">
        <v>2499</v>
      </c>
      <c r="P281" s="107"/>
      <c r="Q281" s="104" t="s">
        <v>3403</v>
      </c>
      <c r="R281" s="104" t="s">
        <v>3416</v>
      </c>
      <c r="S281" s="104" t="s">
        <v>3405</v>
      </c>
      <c r="T281" s="102" t="s">
        <v>3417</v>
      </c>
      <c r="U281" s="104" t="s">
        <v>3418</v>
      </c>
      <c r="V281" s="104" t="s">
        <v>3408</v>
      </c>
      <c r="W281" s="226" t="s">
        <v>3419</v>
      </c>
      <c r="X281" s="239" t="s">
        <v>249</v>
      </c>
      <c r="Y281" s="80"/>
      <c r="AA281" s="215">
        <f>IF(OR(J281="Fail",ISBLANK(J281)),INDEX('Issue Code Table'!C:C,MATCH(N:N,'Issue Code Table'!A:A,0)),IF(M281="Critical",6,IF(M281="Significant",5,IF(M281="Moderate",3,2))))</f>
        <v>5</v>
      </c>
    </row>
    <row r="282" spans="1:27" ht="84" customHeight="1" x14ac:dyDescent="0.2">
      <c r="A282" s="211" t="s">
        <v>3420</v>
      </c>
      <c r="B282" s="104" t="s">
        <v>178</v>
      </c>
      <c r="C282" s="104" t="s">
        <v>179</v>
      </c>
      <c r="D282" s="102" t="s">
        <v>220</v>
      </c>
      <c r="E282" s="102" t="s">
        <v>3421</v>
      </c>
      <c r="F282" s="102" t="s">
        <v>3422</v>
      </c>
      <c r="G282" s="103" t="s">
        <v>3423</v>
      </c>
      <c r="H282" s="102" t="s">
        <v>3424</v>
      </c>
      <c r="I282" s="101"/>
      <c r="J282" s="102"/>
      <c r="K282" s="102" t="s">
        <v>3425</v>
      </c>
      <c r="L282" s="228"/>
      <c r="M282" s="240" t="s">
        <v>185</v>
      </c>
      <c r="N282" s="240" t="s">
        <v>2498</v>
      </c>
      <c r="O282" s="240" t="s">
        <v>2499</v>
      </c>
      <c r="P282" s="107"/>
      <c r="Q282" s="104" t="s">
        <v>3403</v>
      </c>
      <c r="R282" s="104" t="s">
        <v>3426</v>
      </c>
      <c r="S282" s="104" t="s">
        <v>3427</v>
      </c>
      <c r="T282" s="102" t="s">
        <v>3428</v>
      </c>
      <c r="U282" s="104" t="s">
        <v>359</v>
      </c>
      <c r="V282" s="104" t="s">
        <v>3429</v>
      </c>
      <c r="W282" s="226" t="s">
        <v>3430</v>
      </c>
      <c r="X282" s="239" t="s">
        <v>249</v>
      </c>
      <c r="Y282" s="80"/>
      <c r="AA282" s="215">
        <f>IF(OR(J282="Fail",ISBLANK(J282)),INDEX('Issue Code Table'!C:C,MATCH(N:N,'Issue Code Table'!A:A,0)),IF(M282="Critical",6,IF(M282="Significant",5,IF(M282="Moderate",3,2))))</f>
        <v>5</v>
      </c>
    </row>
    <row r="283" spans="1:27" ht="108" customHeight="1" x14ac:dyDescent="0.2">
      <c r="A283" s="211" t="s">
        <v>3431</v>
      </c>
      <c r="B283" s="102" t="s">
        <v>347</v>
      </c>
      <c r="C283" s="102" t="s">
        <v>348</v>
      </c>
      <c r="D283" s="101" t="s">
        <v>220</v>
      </c>
      <c r="E283" s="102" t="s">
        <v>3432</v>
      </c>
      <c r="F283" s="102" t="s">
        <v>3433</v>
      </c>
      <c r="G283" s="103" t="s">
        <v>3434</v>
      </c>
      <c r="H283" s="101" t="s">
        <v>3435</v>
      </c>
      <c r="I283" s="101"/>
      <c r="J283" s="102"/>
      <c r="K283" s="102" t="s">
        <v>3436</v>
      </c>
      <c r="L283" s="109"/>
      <c r="M283" s="240" t="s">
        <v>185</v>
      </c>
      <c r="N283" s="240" t="s">
        <v>797</v>
      </c>
      <c r="O283" s="105" t="s">
        <v>798</v>
      </c>
      <c r="P283" s="107"/>
      <c r="Q283" s="104" t="s">
        <v>3437</v>
      </c>
      <c r="R283" s="104" t="s">
        <v>3438</v>
      </c>
      <c r="S283" s="104" t="s">
        <v>2886</v>
      </c>
      <c r="T283" s="102" t="s">
        <v>3439</v>
      </c>
      <c r="U283" s="104" t="s">
        <v>3440</v>
      </c>
      <c r="V283" s="104"/>
      <c r="W283" s="226" t="s">
        <v>3441</v>
      </c>
      <c r="X283" s="239" t="s">
        <v>249</v>
      </c>
      <c r="Y283" s="80"/>
      <c r="AA283" s="215">
        <f>IF(OR(J283="Fail",ISBLANK(J283)),INDEX('Issue Code Table'!C:C,MATCH(N:N,'Issue Code Table'!A:A,0)),IF(M283="Critical",6,IF(M283="Significant",5,IF(M283="Moderate",3,2))))</f>
        <v>5</v>
      </c>
    </row>
    <row r="284" spans="1:27" ht="87.75" customHeight="1" x14ac:dyDescent="0.2">
      <c r="A284" s="211" t="s">
        <v>3442</v>
      </c>
      <c r="B284" s="104" t="s">
        <v>178</v>
      </c>
      <c r="C284" s="104" t="s">
        <v>179</v>
      </c>
      <c r="D284" s="102" t="s">
        <v>220</v>
      </c>
      <c r="E284" s="102" t="s">
        <v>3443</v>
      </c>
      <c r="F284" s="102" t="s">
        <v>3444</v>
      </c>
      <c r="G284" s="103" t="s">
        <v>3445</v>
      </c>
      <c r="H284" s="102" t="s">
        <v>3446</v>
      </c>
      <c r="I284" s="101"/>
      <c r="J284" s="102"/>
      <c r="K284" s="102" t="s">
        <v>3447</v>
      </c>
      <c r="L284" s="228"/>
      <c r="M284" s="240" t="s">
        <v>185</v>
      </c>
      <c r="N284" s="240" t="s">
        <v>2498</v>
      </c>
      <c r="O284" s="240" t="s">
        <v>2499</v>
      </c>
      <c r="P284" s="107"/>
      <c r="Q284" s="104" t="s">
        <v>3437</v>
      </c>
      <c r="R284" s="104" t="s">
        <v>3448</v>
      </c>
      <c r="S284" s="104" t="s">
        <v>3449</v>
      </c>
      <c r="T284" s="102" t="s">
        <v>3450</v>
      </c>
      <c r="U284" s="104" t="s">
        <v>3451</v>
      </c>
      <c r="V284" s="104"/>
      <c r="W284" s="226" t="s">
        <v>3452</v>
      </c>
      <c r="X284" s="239" t="s">
        <v>249</v>
      </c>
      <c r="Y284" s="80"/>
      <c r="AA284" s="215">
        <f>IF(OR(J284="Fail",ISBLANK(J284)),INDEX('Issue Code Table'!C:C,MATCH(N:N,'Issue Code Table'!A:A,0)),IF(M284="Critical",6,IF(M284="Significant",5,IF(M284="Moderate",3,2))))</f>
        <v>5</v>
      </c>
    </row>
    <row r="285" spans="1:27" ht="109.5" customHeight="1" x14ac:dyDescent="0.2">
      <c r="A285" s="211" t="s">
        <v>3453</v>
      </c>
      <c r="B285" s="104" t="s">
        <v>178</v>
      </c>
      <c r="C285" s="104" t="s">
        <v>179</v>
      </c>
      <c r="D285" s="102" t="s">
        <v>220</v>
      </c>
      <c r="E285" s="102" t="s">
        <v>3454</v>
      </c>
      <c r="F285" s="102" t="s">
        <v>3455</v>
      </c>
      <c r="G285" s="103" t="s">
        <v>3456</v>
      </c>
      <c r="H285" s="102" t="s">
        <v>3457</v>
      </c>
      <c r="I285" s="101"/>
      <c r="J285" s="102"/>
      <c r="K285" s="102" t="s">
        <v>3458</v>
      </c>
      <c r="L285" s="228"/>
      <c r="M285" s="240" t="s">
        <v>185</v>
      </c>
      <c r="N285" s="240" t="s">
        <v>2498</v>
      </c>
      <c r="O285" s="240" t="s">
        <v>2499</v>
      </c>
      <c r="P285" s="107"/>
      <c r="Q285" s="104" t="s">
        <v>3437</v>
      </c>
      <c r="R285" s="104" t="s">
        <v>3459</v>
      </c>
      <c r="S285" s="104" t="s">
        <v>3460</v>
      </c>
      <c r="T285" s="102" t="s">
        <v>3461</v>
      </c>
      <c r="U285" s="104" t="s">
        <v>359</v>
      </c>
      <c r="V285" s="104"/>
      <c r="W285" s="226" t="s">
        <v>3462</v>
      </c>
      <c r="X285" s="239" t="s">
        <v>249</v>
      </c>
      <c r="Y285" s="80"/>
      <c r="AA285" s="215">
        <f>IF(OR(J285="Fail",ISBLANK(J285)),INDEX('Issue Code Table'!C:C,MATCH(N:N,'Issue Code Table'!A:A,0)),IF(M285="Critical",6,IF(M285="Significant",5,IF(M285="Moderate",3,2))))</f>
        <v>5</v>
      </c>
    </row>
    <row r="286" spans="1:27" ht="88.5" customHeight="1" x14ac:dyDescent="0.2">
      <c r="A286" s="211" t="s">
        <v>3463</v>
      </c>
      <c r="B286" s="104" t="s">
        <v>1360</v>
      </c>
      <c r="C286" s="104" t="s">
        <v>1361</v>
      </c>
      <c r="D286" s="102" t="s">
        <v>220</v>
      </c>
      <c r="E286" s="102" t="s">
        <v>3464</v>
      </c>
      <c r="F286" s="102" t="s">
        <v>3465</v>
      </c>
      <c r="G286" s="103" t="s">
        <v>3466</v>
      </c>
      <c r="H286" s="102" t="s">
        <v>3467</v>
      </c>
      <c r="I286" s="101"/>
      <c r="J286" s="102"/>
      <c r="K286" s="102" t="s">
        <v>3468</v>
      </c>
      <c r="L286" s="228"/>
      <c r="M286" s="240" t="s">
        <v>226</v>
      </c>
      <c r="N286" s="240" t="s">
        <v>772</v>
      </c>
      <c r="O286" s="240" t="s">
        <v>773</v>
      </c>
      <c r="P286" s="107"/>
      <c r="Q286" s="104" t="s">
        <v>3469</v>
      </c>
      <c r="R286" s="104" t="s">
        <v>3470</v>
      </c>
      <c r="S286" s="104" t="s">
        <v>3471</v>
      </c>
      <c r="T286" s="102" t="s">
        <v>3472</v>
      </c>
      <c r="U286" s="104" t="s">
        <v>3473</v>
      </c>
      <c r="V286" s="104" t="s">
        <v>3474</v>
      </c>
      <c r="W286" s="226" t="s">
        <v>3475</v>
      </c>
      <c r="X286" s="239"/>
      <c r="Y286" s="80"/>
      <c r="AA286" s="215">
        <f>IF(OR(J286="Fail",ISBLANK(J286)),INDEX('Issue Code Table'!C:C,MATCH(N:N,'Issue Code Table'!A:A,0)),IF(M286="Critical",6,IF(M286="Significant",5,IF(M286="Moderate",3,2))))</f>
        <v>4</v>
      </c>
    </row>
    <row r="287" spans="1:27" ht="91.5" customHeight="1" x14ac:dyDescent="0.2">
      <c r="A287" s="211" t="s">
        <v>3476</v>
      </c>
      <c r="B287" s="104" t="s">
        <v>1360</v>
      </c>
      <c r="C287" s="104" t="s">
        <v>1361</v>
      </c>
      <c r="D287" s="102" t="s">
        <v>220</v>
      </c>
      <c r="E287" s="102" t="s">
        <v>3477</v>
      </c>
      <c r="F287" s="102" t="s">
        <v>3478</v>
      </c>
      <c r="G287" s="103" t="s">
        <v>3479</v>
      </c>
      <c r="H287" s="102" t="s">
        <v>3480</v>
      </c>
      <c r="I287" s="101"/>
      <c r="J287" s="102"/>
      <c r="K287" s="102" t="s">
        <v>3481</v>
      </c>
      <c r="L287" s="228"/>
      <c r="M287" s="240" t="s">
        <v>226</v>
      </c>
      <c r="N287" s="240" t="s">
        <v>772</v>
      </c>
      <c r="O287" s="240" t="s">
        <v>773</v>
      </c>
      <c r="P287" s="107"/>
      <c r="Q287" s="104" t="s">
        <v>3469</v>
      </c>
      <c r="R287" s="104" t="s">
        <v>3482</v>
      </c>
      <c r="S287" s="104" t="s">
        <v>3471</v>
      </c>
      <c r="T287" s="102" t="s">
        <v>3483</v>
      </c>
      <c r="U287" s="104" t="s">
        <v>3484</v>
      </c>
      <c r="V287" s="104" t="s">
        <v>3485</v>
      </c>
      <c r="W287" s="226" t="s">
        <v>3486</v>
      </c>
      <c r="X287" s="239"/>
      <c r="Y287" s="80"/>
      <c r="AA287" s="215">
        <f>IF(OR(J287="Fail",ISBLANK(J287)),INDEX('Issue Code Table'!C:C,MATCH(N:N,'Issue Code Table'!A:A,0)),IF(M287="Critical",6,IF(M287="Significant",5,IF(M287="Moderate",3,2))))</f>
        <v>4</v>
      </c>
    </row>
    <row r="288" spans="1:27" ht="89.25" customHeight="1" x14ac:dyDescent="0.2">
      <c r="A288" s="211" t="s">
        <v>3487</v>
      </c>
      <c r="B288" s="104" t="s">
        <v>1360</v>
      </c>
      <c r="C288" s="104" t="s">
        <v>1361</v>
      </c>
      <c r="D288" s="102" t="s">
        <v>220</v>
      </c>
      <c r="E288" s="102" t="s">
        <v>3488</v>
      </c>
      <c r="F288" s="102" t="s">
        <v>3489</v>
      </c>
      <c r="G288" s="103" t="s">
        <v>3490</v>
      </c>
      <c r="H288" s="102" t="s">
        <v>3491</v>
      </c>
      <c r="I288" s="101"/>
      <c r="J288" s="102"/>
      <c r="K288" s="102" t="s">
        <v>3492</v>
      </c>
      <c r="L288" s="228"/>
      <c r="M288" s="240" t="s">
        <v>185</v>
      </c>
      <c r="N288" s="240" t="s">
        <v>797</v>
      </c>
      <c r="O288" s="240" t="s">
        <v>798</v>
      </c>
      <c r="P288" s="107"/>
      <c r="Q288" s="104" t="s">
        <v>3469</v>
      </c>
      <c r="R288" s="104" t="s">
        <v>3493</v>
      </c>
      <c r="S288" s="104" t="s">
        <v>3471</v>
      </c>
      <c r="T288" s="102" t="s">
        <v>3494</v>
      </c>
      <c r="U288" s="104" t="s">
        <v>3495</v>
      </c>
      <c r="V288" s="104" t="s">
        <v>3496</v>
      </c>
      <c r="W288" s="226" t="s">
        <v>3497</v>
      </c>
      <c r="X288" s="239" t="s">
        <v>249</v>
      </c>
      <c r="Y288" s="80"/>
      <c r="AA288" s="215">
        <f>IF(OR(J288="Fail",ISBLANK(J288)),INDEX('Issue Code Table'!C:C,MATCH(N:N,'Issue Code Table'!A:A,0)),IF(M288="Critical",6,IF(M288="Significant",5,IF(M288="Moderate",3,2))))</f>
        <v>5</v>
      </c>
    </row>
    <row r="289" spans="1:27" ht="81" customHeight="1" x14ac:dyDescent="0.2">
      <c r="A289" s="211" t="s">
        <v>3498</v>
      </c>
      <c r="B289" s="104" t="s">
        <v>1360</v>
      </c>
      <c r="C289" s="104" t="s">
        <v>1361</v>
      </c>
      <c r="D289" s="102" t="s">
        <v>220</v>
      </c>
      <c r="E289" s="102" t="s">
        <v>3499</v>
      </c>
      <c r="F289" s="102" t="s">
        <v>3500</v>
      </c>
      <c r="G289" s="103" t="s">
        <v>3501</v>
      </c>
      <c r="H289" s="102" t="s">
        <v>3502</v>
      </c>
      <c r="I289" s="101"/>
      <c r="J289" s="102"/>
      <c r="K289" s="102" t="s">
        <v>3503</v>
      </c>
      <c r="L289" s="228"/>
      <c r="M289" s="240" t="s">
        <v>226</v>
      </c>
      <c r="N289" s="240" t="s">
        <v>983</v>
      </c>
      <c r="O289" s="240" t="s">
        <v>984</v>
      </c>
      <c r="P289" s="107"/>
      <c r="Q289" s="104" t="s">
        <v>3469</v>
      </c>
      <c r="R289" s="104" t="s">
        <v>3504</v>
      </c>
      <c r="S289" s="104" t="s">
        <v>3471</v>
      </c>
      <c r="T289" s="102" t="s">
        <v>3505</v>
      </c>
      <c r="U289" s="104" t="s">
        <v>3506</v>
      </c>
      <c r="V289" s="104" t="s">
        <v>3507</v>
      </c>
      <c r="W289" s="226" t="s">
        <v>3508</v>
      </c>
      <c r="X289" s="239"/>
      <c r="Y289" s="80"/>
      <c r="AA289" s="215">
        <f>IF(OR(J289="Fail",ISBLANK(J289)),INDEX('Issue Code Table'!C:C,MATCH(N:N,'Issue Code Table'!A:A,0)),IF(M289="Critical",6,IF(M289="Significant",5,IF(M289="Moderate",3,2))))</f>
        <v>4</v>
      </c>
    </row>
    <row r="290" spans="1:27" ht="75" customHeight="1" x14ac:dyDescent="0.2">
      <c r="A290" s="211" t="s">
        <v>3509</v>
      </c>
      <c r="B290" s="104" t="s">
        <v>1305</v>
      </c>
      <c r="C290" s="104" t="s">
        <v>1306</v>
      </c>
      <c r="D290" s="102" t="s">
        <v>220</v>
      </c>
      <c r="E290" s="102" t="s">
        <v>3510</v>
      </c>
      <c r="F290" s="102" t="s">
        <v>3511</v>
      </c>
      <c r="G290" s="103" t="s">
        <v>3512</v>
      </c>
      <c r="H290" s="102" t="s">
        <v>3513</v>
      </c>
      <c r="I290" s="101"/>
      <c r="J290" s="102"/>
      <c r="K290" s="102" t="s">
        <v>3514</v>
      </c>
      <c r="L290" s="228"/>
      <c r="M290" s="240" t="s">
        <v>226</v>
      </c>
      <c r="N290" s="240" t="s">
        <v>2454</v>
      </c>
      <c r="O290" s="240" t="s">
        <v>2455</v>
      </c>
      <c r="P290" s="107"/>
      <c r="Q290" s="104" t="s">
        <v>3515</v>
      </c>
      <c r="R290" s="104" t="s">
        <v>3516</v>
      </c>
      <c r="S290" s="104" t="s">
        <v>3517</v>
      </c>
      <c r="T290" s="102" t="s">
        <v>3518</v>
      </c>
      <c r="U290" s="104" t="s">
        <v>3519</v>
      </c>
      <c r="V290" s="104" t="s">
        <v>3520</v>
      </c>
      <c r="W290" s="226" t="s">
        <v>3521</v>
      </c>
      <c r="X290" s="239"/>
      <c r="Y290" s="80"/>
      <c r="AA290" s="215">
        <f>IF(OR(J290="Fail",ISBLANK(J290)),INDEX('Issue Code Table'!C:C,MATCH(N:N,'Issue Code Table'!A:A,0)),IF(M290="Critical",6,IF(M290="Significant",5,IF(M290="Moderate",3,2))))</f>
        <v>3</v>
      </c>
    </row>
    <row r="291" spans="1:27" ht="109.5" customHeight="1" x14ac:dyDescent="0.2">
      <c r="A291" s="211" t="s">
        <v>3522</v>
      </c>
      <c r="B291" s="104" t="s">
        <v>347</v>
      </c>
      <c r="C291" s="104" t="s">
        <v>348</v>
      </c>
      <c r="D291" s="102" t="s">
        <v>220</v>
      </c>
      <c r="E291" s="102" t="s">
        <v>3523</v>
      </c>
      <c r="F291" s="102" t="s">
        <v>3524</v>
      </c>
      <c r="G291" s="103" t="s">
        <v>3525</v>
      </c>
      <c r="H291" s="102" t="s">
        <v>3526</v>
      </c>
      <c r="I291" s="101"/>
      <c r="J291" s="102"/>
      <c r="K291" s="102" t="s">
        <v>3527</v>
      </c>
      <c r="L291" s="228"/>
      <c r="M291" s="240" t="s">
        <v>185</v>
      </c>
      <c r="N291" s="240" t="s">
        <v>797</v>
      </c>
      <c r="O291" s="240" t="s">
        <v>798</v>
      </c>
      <c r="P291" s="107"/>
      <c r="Q291" s="104" t="s">
        <v>3528</v>
      </c>
      <c r="R291" s="104" t="s">
        <v>3529</v>
      </c>
      <c r="S291" s="104" t="s">
        <v>3530</v>
      </c>
      <c r="T291" s="102" t="s">
        <v>3531</v>
      </c>
      <c r="U291" s="104" t="s">
        <v>359</v>
      </c>
      <c r="V291" s="104" t="s">
        <v>3532</v>
      </c>
      <c r="W291" s="226" t="s">
        <v>3533</v>
      </c>
      <c r="X291" s="239" t="s">
        <v>249</v>
      </c>
      <c r="Y291" s="80"/>
      <c r="AA291" s="215">
        <f>IF(OR(J291="Fail",ISBLANK(J291)),INDEX('Issue Code Table'!C:C,MATCH(N:N,'Issue Code Table'!A:A,0)),IF(M291="Critical",6,IF(M291="Significant",5,IF(M291="Moderate",3,2))))</f>
        <v>5</v>
      </c>
    </row>
    <row r="292" spans="1:27" ht="91.5" customHeight="1" x14ac:dyDescent="0.2">
      <c r="A292" s="211" t="s">
        <v>3534</v>
      </c>
      <c r="B292" s="104" t="s">
        <v>347</v>
      </c>
      <c r="C292" s="104" t="s">
        <v>348</v>
      </c>
      <c r="D292" s="102" t="s">
        <v>220</v>
      </c>
      <c r="E292" s="102" t="s">
        <v>3535</v>
      </c>
      <c r="F292" s="102" t="s">
        <v>3536</v>
      </c>
      <c r="G292" s="103" t="s">
        <v>3537</v>
      </c>
      <c r="H292" s="102" t="s">
        <v>3538</v>
      </c>
      <c r="I292" s="101"/>
      <c r="J292" s="102"/>
      <c r="K292" s="102" t="s">
        <v>3539</v>
      </c>
      <c r="L292" s="228"/>
      <c r="M292" s="240" t="s">
        <v>226</v>
      </c>
      <c r="N292" s="240" t="s">
        <v>2482</v>
      </c>
      <c r="O292" s="240" t="s">
        <v>2483</v>
      </c>
      <c r="P292" s="107"/>
      <c r="Q292" s="104" t="s">
        <v>3528</v>
      </c>
      <c r="R292" s="104" t="s">
        <v>3540</v>
      </c>
      <c r="S292" s="104" t="s">
        <v>3541</v>
      </c>
      <c r="T292" s="102" t="s">
        <v>3542</v>
      </c>
      <c r="U292" s="104" t="s">
        <v>3543</v>
      </c>
      <c r="V292" s="104" t="s">
        <v>3544</v>
      </c>
      <c r="W292" s="226" t="s">
        <v>3545</v>
      </c>
      <c r="X292" s="239"/>
      <c r="Y292" s="80"/>
      <c r="AA292" s="215">
        <f>IF(OR(J292="Fail",ISBLANK(J292)),INDEX('Issue Code Table'!C:C,MATCH(N:N,'Issue Code Table'!A:A,0)),IF(M292="Critical",6,IF(M292="Significant",5,IF(M292="Moderate",3,2))))</f>
        <v>5</v>
      </c>
    </row>
    <row r="293" spans="1:27" ht="78" customHeight="1" x14ac:dyDescent="0.2">
      <c r="A293" s="211" t="s">
        <v>3546</v>
      </c>
      <c r="B293" s="102" t="s">
        <v>347</v>
      </c>
      <c r="C293" s="102" t="s">
        <v>348</v>
      </c>
      <c r="D293" s="101" t="s">
        <v>220</v>
      </c>
      <c r="E293" s="102" t="s">
        <v>3547</v>
      </c>
      <c r="F293" s="102" t="s">
        <v>3548</v>
      </c>
      <c r="G293" s="103" t="s">
        <v>3549</v>
      </c>
      <c r="H293" s="102" t="s">
        <v>3550</v>
      </c>
      <c r="I293" s="101"/>
      <c r="J293" s="102"/>
      <c r="K293" s="102" t="s">
        <v>3551</v>
      </c>
      <c r="L293" s="228"/>
      <c r="M293" s="240" t="s">
        <v>185</v>
      </c>
      <c r="N293" s="240" t="s">
        <v>797</v>
      </c>
      <c r="O293" s="105" t="s">
        <v>798</v>
      </c>
      <c r="P293" s="107"/>
      <c r="Q293" s="104" t="s">
        <v>3552</v>
      </c>
      <c r="R293" s="104" t="s">
        <v>3553</v>
      </c>
      <c r="S293" s="104" t="s">
        <v>3554</v>
      </c>
      <c r="T293" s="102" t="s">
        <v>3555</v>
      </c>
      <c r="U293" s="104" t="s">
        <v>3556</v>
      </c>
      <c r="V293" s="104"/>
      <c r="W293" s="226" t="s">
        <v>3557</v>
      </c>
      <c r="X293" s="239" t="s">
        <v>249</v>
      </c>
      <c r="Y293" s="80"/>
      <c r="AA293" s="215">
        <f>IF(OR(J293="Fail",ISBLANK(J293)),INDEX('Issue Code Table'!C:C,MATCH(N:N,'Issue Code Table'!A:A,0)),IF(M293="Critical",6,IF(M293="Significant",5,IF(M293="Moderate",3,2))))</f>
        <v>5</v>
      </c>
    </row>
    <row r="294" spans="1:27" ht="81.75" customHeight="1" x14ac:dyDescent="0.2">
      <c r="A294" s="211" t="s">
        <v>3558</v>
      </c>
      <c r="B294" s="104" t="s">
        <v>347</v>
      </c>
      <c r="C294" s="104" t="s">
        <v>348</v>
      </c>
      <c r="D294" s="102" t="s">
        <v>220</v>
      </c>
      <c r="E294" s="102" t="s">
        <v>3559</v>
      </c>
      <c r="F294" s="102" t="s">
        <v>3560</v>
      </c>
      <c r="G294" s="103" t="s">
        <v>3561</v>
      </c>
      <c r="H294" s="102" t="s">
        <v>3562</v>
      </c>
      <c r="I294" s="101"/>
      <c r="J294" s="102"/>
      <c r="K294" s="102" t="s">
        <v>3563</v>
      </c>
      <c r="L294" s="228"/>
      <c r="M294" s="240" t="s">
        <v>185</v>
      </c>
      <c r="N294" s="240" t="s">
        <v>797</v>
      </c>
      <c r="O294" s="240" t="s">
        <v>798</v>
      </c>
      <c r="P294" s="107"/>
      <c r="Q294" s="104" t="s">
        <v>3552</v>
      </c>
      <c r="R294" s="104" t="s">
        <v>3564</v>
      </c>
      <c r="S294" s="104" t="s">
        <v>3554</v>
      </c>
      <c r="T294" s="102" t="s">
        <v>3565</v>
      </c>
      <c r="U294" s="104" t="s">
        <v>3566</v>
      </c>
      <c r="V294" s="104"/>
      <c r="W294" s="226" t="s">
        <v>3567</v>
      </c>
      <c r="X294" s="239" t="s">
        <v>249</v>
      </c>
      <c r="Y294" s="80"/>
      <c r="AA294" s="215">
        <f>IF(OR(J294="Fail",ISBLANK(J294)),INDEX('Issue Code Table'!C:C,MATCH(N:N,'Issue Code Table'!A:A,0)),IF(M294="Critical",6,IF(M294="Significant",5,IF(M294="Moderate",3,2))))</f>
        <v>5</v>
      </c>
    </row>
    <row r="295" spans="1:27" ht="94.5" customHeight="1" x14ac:dyDescent="0.2">
      <c r="A295" s="211" t="s">
        <v>3568</v>
      </c>
      <c r="B295" s="104" t="s">
        <v>347</v>
      </c>
      <c r="C295" s="104" t="s">
        <v>348</v>
      </c>
      <c r="D295" s="102" t="s">
        <v>220</v>
      </c>
      <c r="E295" s="102" t="s">
        <v>3569</v>
      </c>
      <c r="F295" s="102" t="s">
        <v>3570</v>
      </c>
      <c r="G295" s="103" t="s">
        <v>3571</v>
      </c>
      <c r="H295" s="102" t="s">
        <v>3572</v>
      </c>
      <c r="I295" s="101"/>
      <c r="J295" s="102"/>
      <c r="K295" s="102" t="s">
        <v>3573</v>
      </c>
      <c r="L295" s="228"/>
      <c r="M295" s="240" t="s">
        <v>226</v>
      </c>
      <c r="N295" s="240" t="s">
        <v>3574</v>
      </c>
      <c r="O295" s="240" t="s">
        <v>3575</v>
      </c>
      <c r="P295" s="107"/>
      <c r="Q295" s="104" t="s">
        <v>3576</v>
      </c>
      <c r="R295" s="104" t="s">
        <v>3577</v>
      </c>
      <c r="S295" s="104" t="s">
        <v>3578</v>
      </c>
      <c r="T295" s="102" t="s">
        <v>3579</v>
      </c>
      <c r="U295" s="104" t="s">
        <v>3580</v>
      </c>
      <c r="V295" s="104" t="s">
        <v>3581</v>
      </c>
      <c r="W295" s="226" t="s">
        <v>3582</v>
      </c>
      <c r="X295" s="239"/>
      <c r="Y295" s="80"/>
      <c r="AA295" s="215">
        <f>IF(OR(J295="Fail",ISBLANK(J295)),INDEX('Issue Code Table'!C:C,MATCH(N:N,'Issue Code Table'!A:A,0)),IF(M295="Critical",6,IF(M295="Significant",5,IF(M295="Moderate",3,2))))</f>
        <v>4</v>
      </c>
    </row>
    <row r="296" spans="1:27" ht="104.1" customHeight="1" x14ac:dyDescent="0.2">
      <c r="A296" s="211" t="s">
        <v>3583</v>
      </c>
      <c r="B296" s="104" t="s">
        <v>1305</v>
      </c>
      <c r="C296" s="104" t="s">
        <v>1306</v>
      </c>
      <c r="D296" s="102" t="s">
        <v>220</v>
      </c>
      <c r="E296" s="102" t="s">
        <v>3290</v>
      </c>
      <c r="F296" s="102" t="s">
        <v>3291</v>
      </c>
      <c r="G296" s="103" t="s">
        <v>3584</v>
      </c>
      <c r="H296" s="102" t="s">
        <v>3293</v>
      </c>
      <c r="I296" s="101"/>
      <c r="J296" s="102"/>
      <c r="K296" s="102" t="s">
        <v>3294</v>
      </c>
      <c r="L296" s="228"/>
      <c r="M296" s="240" t="s">
        <v>185</v>
      </c>
      <c r="N296" s="240" t="s">
        <v>353</v>
      </c>
      <c r="O296" s="240" t="s">
        <v>354</v>
      </c>
      <c r="P296" s="107"/>
      <c r="Q296" s="104" t="s">
        <v>3585</v>
      </c>
      <c r="R296" s="104" t="s">
        <v>3586</v>
      </c>
      <c r="S296" s="104" t="s">
        <v>3296</v>
      </c>
      <c r="T296" s="102" t="s">
        <v>3587</v>
      </c>
      <c r="U296" s="104" t="s">
        <v>359</v>
      </c>
      <c r="V296" s="104" t="s">
        <v>3588</v>
      </c>
      <c r="W296" s="226" t="s">
        <v>3589</v>
      </c>
      <c r="X296" s="239" t="s">
        <v>249</v>
      </c>
      <c r="Y296" s="80"/>
      <c r="AA296" s="215">
        <f>IF(OR(J296="Fail",ISBLANK(J296)),INDEX('Issue Code Table'!C:C,MATCH(N:N,'Issue Code Table'!A:A,0)),IF(M296="Critical",6,IF(M296="Significant",5,IF(M296="Moderate",3,2))))</f>
        <v>5</v>
      </c>
    </row>
    <row r="297" spans="1:27" x14ac:dyDescent="0.2">
      <c r="A297" s="88"/>
      <c r="B297" s="88" t="s">
        <v>3590</v>
      </c>
      <c r="C297" s="87"/>
      <c r="D297" s="87"/>
      <c r="E297" s="87"/>
      <c r="F297" s="87"/>
      <c r="G297" s="87"/>
      <c r="H297" s="87"/>
      <c r="I297" s="87"/>
      <c r="J297" s="87"/>
      <c r="K297" s="87"/>
      <c r="L297" s="87"/>
      <c r="M297" s="87"/>
      <c r="N297" s="87"/>
      <c r="O297" s="87"/>
      <c r="P297" s="87"/>
      <c r="Q297" s="87"/>
      <c r="R297" s="87"/>
      <c r="S297" s="87"/>
      <c r="T297" s="87"/>
      <c r="U297" s="87"/>
      <c r="V297" s="87"/>
      <c r="W297" s="87"/>
      <c r="X297" s="87"/>
      <c r="AA297" s="87"/>
    </row>
    <row r="298" spans="1:27" x14ac:dyDescent="0.2">
      <c r="A298"/>
      <c r="Y298" s="80"/>
    </row>
    <row r="299" spans="1:27" ht="11.45" hidden="1" customHeight="1" x14ac:dyDescent="0.2">
      <c r="A299"/>
      <c r="Y299" s="80"/>
    </row>
    <row r="300" spans="1:27" hidden="1" x14ac:dyDescent="0.2">
      <c r="A300"/>
      <c r="I300" s="80" t="s">
        <v>3591</v>
      </c>
      <c r="Y300" s="80"/>
    </row>
    <row r="301" spans="1:27" hidden="1" x14ac:dyDescent="0.2">
      <c r="A301"/>
      <c r="I301" s="80" t="s">
        <v>56</v>
      </c>
      <c r="Y301" s="80"/>
    </row>
    <row r="302" spans="1:27" hidden="1" x14ac:dyDescent="0.2">
      <c r="A302"/>
      <c r="I302" s="80" t="s">
        <v>57</v>
      </c>
      <c r="Y302" s="80"/>
    </row>
    <row r="303" spans="1:27" hidden="1" x14ac:dyDescent="0.2">
      <c r="A303"/>
      <c r="I303" s="80" t="s">
        <v>45</v>
      </c>
      <c r="Y303" s="80"/>
    </row>
    <row r="304" spans="1:27" hidden="1" x14ac:dyDescent="0.2">
      <c r="A304"/>
      <c r="I304" s="80" t="s">
        <v>3592</v>
      </c>
      <c r="Y304" s="80"/>
    </row>
    <row r="305" spans="1:25" hidden="1" x14ac:dyDescent="0.2">
      <c r="A305"/>
      <c r="Y305" s="80"/>
    </row>
    <row r="306" spans="1:25" hidden="1" x14ac:dyDescent="0.2">
      <c r="A306"/>
      <c r="I306" s="86" t="s">
        <v>3593</v>
      </c>
      <c r="Y306" s="80"/>
    </row>
    <row r="307" spans="1:25" hidden="1" x14ac:dyDescent="0.2">
      <c r="A307"/>
      <c r="I307" s="89" t="s">
        <v>171</v>
      </c>
      <c r="Y307" s="80"/>
    </row>
    <row r="308" spans="1:25" hidden="1" x14ac:dyDescent="0.2">
      <c r="A308"/>
      <c r="I308" s="86" t="s">
        <v>185</v>
      </c>
      <c r="Y308" s="80"/>
    </row>
    <row r="309" spans="1:25" hidden="1" x14ac:dyDescent="0.2">
      <c r="A309"/>
      <c r="I309" s="86" t="s">
        <v>226</v>
      </c>
      <c r="Y309" s="80"/>
    </row>
    <row r="310" spans="1:25" hidden="1" x14ac:dyDescent="0.2">
      <c r="A310"/>
      <c r="I310" s="86" t="s">
        <v>311</v>
      </c>
      <c r="Y310" s="80"/>
    </row>
    <row r="311" spans="1:25" hidden="1" x14ac:dyDescent="0.2">
      <c r="A311"/>
      <c r="Y311" s="80"/>
    </row>
    <row r="312" spans="1:25" hidden="1" x14ac:dyDescent="0.2">
      <c r="A312"/>
      <c r="Y312" s="80"/>
    </row>
    <row r="313" spans="1:25" hidden="1" x14ac:dyDescent="0.2">
      <c r="A313"/>
      <c r="Y313" s="80"/>
    </row>
    <row r="314" spans="1:25" hidden="1" x14ac:dyDescent="0.2">
      <c r="Y314" s="80"/>
    </row>
    <row r="315" spans="1:25" hidden="1" x14ac:dyDescent="0.2"/>
  </sheetData>
  <protectedRanges>
    <protectedRange password="E1A2" sqref="AA3:AA296" name="Range1_1_1"/>
    <protectedRange password="E1A2" sqref="N2:O2" name="Range1_5_1_1"/>
    <protectedRange password="E1A2" sqref="AA2" name="Range1_1_2_2"/>
    <protectedRange password="E1A2" sqref="N3:O3" name="Range1_2_1_1"/>
    <protectedRange password="E1A2" sqref="N4:O4" name="Range1_4_1"/>
    <protectedRange password="E1A2" sqref="W2" name="Range1_14"/>
    <protectedRange password="E1A2" sqref="P5:P6" name="Range1"/>
    <protectedRange password="E1A2" sqref="O5" name="Range1_1_2"/>
  </protectedRanges>
  <autoFilter ref="A2:O297" xr:uid="{00000000-0001-0000-0300-000000000000}"/>
  <phoneticPr fontId="33" type="noConversion"/>
  <conditionalFormatting sqref="N3:N4 N6:N296">
    <cfRule type="expression" dxfId="96" priority="147">
      <formula>ISERROR(AA3)</formula>
    </cfRule>
  </conditionalFormatting>
  <conditionalFormatting sqref="N5">
    <cfRule type="expression" dxfId="95" priority="4">
      <formula>ISERROR(AA5)</formula>
    </cfRule>
  </conditionalFormatting>
  <conditionalFormatting sqref="J3:J296">
    <cfRule type="cellIs" dxfId="93" priority="3" operator="equal">
      <formula>"Pass"</formula>
    </cfRule>
    <cfRule type="cellIs" dxfId="94" priority="2" operator="equal">
      <formula>"Fail"</formula>
    </cfRule>
    <cfRule type="cellIs" dxfId="92" priority="1" operator="equal">
      <formula>"Info"</formula>
    </cfRule>
  </conditionalFormatting>
  <dataValidations count="5">
    <dataValidation type="list" allowBlank="1" showInputMessage="1" showErrorMessage="1" sqref="J298:J1048576 J2:J296" xr:uid="{00000000-0002-0000-0300-000000000000}">
      <formula1>$I$301:$I$304</formula1>
    </dataValidation>
    <dataValidation type="list" allowBlank="1" showInputMessage="1" showErrorMessage="1" sqref="M3:N4 M6:N296" xr:uid="{00000000-0002-0000-0300-000001000000}">
      <formula1>$I$307:$I$310</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B5F9DB1B-C1D0-4DFC-9B31-074D0199476F}">
      <formula1>$H$46:$H$49</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5AA2C513-C282-4668-AF5A-14A5C4EE2FD9}">
      <formula1>$I$75:$I$78</formula1>
    </dataValidation>
    <dataValidation type="list" allowBlank="1" showInputMessage="1" showErrorMessage="1" sqref="M5" xr:uid="{42DFDCC2-F29B-4235-85C0-60101BBE935C}">
      <formula1>$I$323:$I$326</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Y30" sqref="Y30"/>
    </sheetView>
  </sheetViews>
  <sheetFormatPr defaultColWidth="9.140625" defaultRowHeight="12.75" x14ac:dyDescent="0.2"/>
  <cols>
    <col min="14" max="14" width="10.140625" customWidth="1"/>
  </cols>
  <sheetData>
    <row r="1" spans="1:14" x14ac:dyDescent="0.2">
      <c r="A1" s="2" t="s">
        <v>3594</v>
      </c>
      <c r="B1" s="3"/>
      <c r="C1" s="3"/>
      <c r="D1" s="3"/>
      <c r="E1" s="3"/>
      <c r="F1" s="3"/>
      <c r="G1" s="3"/>
      <c r="H1" s="3"/>
      <c r="I1" s="3"/>
      <c r="J1" s="3"/>
      <c r="K1" s="3"/>
      <c r="L1" s="3"/>
      <c r="M1" s="3"/>
      <c r="N1" s="4"/>
    </row>
    <row r="2" spans="1:14" ht="12.75" customHeight="1" x14ac:dyDescent="0.2">
      <c r="A2" s="7" t="s">
        <v>3595</v>
      </c>
      <c r="B2" s="8"/>
      <c r="C2" s="8"/>
      <c r="D2" s="8"/>
      <c r="E2" s="8"/>
      <c r="F2" s="8"/>
      <c r="G2" s="8"/>
      <c r="H2" s="8"/>
      <c r="I2" s="8"/>
      <c r="J2" s="8"/>
      <c r="K2" s="8"/>
      <c r="L2" s="8"/>
      <c r="M2" s="8"/>
      <c r="N2" s="9"/>
    </row>
    <row r="3" spans="1:14" ht="12.75" customHeight="1" x14ac:dyDescent="0.2">
      <c r="A3" s="169" t="s">
        <v>3596</v>
      </c>
      <c r="B3" s="216"/>
      <c r="C3" s="216"/>
      <c r="D3" s="216"/>
      <c r="E3" s="216"/>
      <c r="F3" s="216"/>
      <c r="G3" s="216"/>
      <c r="H3" s="216"/>
      <c r="I3" s="216"/>
      <c r="J3" s="216"/>
      <c r="K3" s="216"/>
      <c r="L3" s="216"/>
      <c r="M3" s="216"/>
      <c r="N3" s="217"/>
    </row>
    <row r="4" spans="1:14" x14ac:dyDescent="0.2">
      <c r="A4" s="5" t="s">
        <v>3597</v>
      </c>
      <c r="B4" s="6"/>
      <c r="C4" s="6"/>
      <c r="D4" s="6"/>
      <c r="E4" s="6"/>
      <c r="F4" s="6"/>
      <c r="G4" s="6"/>
      <c r="H4" s="6"/>
      <c r="I4" s="6"/>
      <c r="J4" s="6"/>
      <c r="K4" s="6"/>
      <c r="L4" s="6"/>
      <c r="M4" s="6"/>
      <c r="N4" s="131"/>
    </row>
    <row r="5" spans="1:14" x14ac:dyDescent="0.2">
      <c r="A5" s="5" t="s">
        <v>3598</v>
      </c>
      <c r="B5" s="6"/>
      <c r="C5" s="6"/>
      <c r="D5" s="6"/>
      <c r="E5" s="6"/>
      <c r="F5" s="6"/>
      <c r="G5" s="6"/>
      <c r="H5" s="6"/>
      <c r="I5" s="6"/>
      <c r="J5" s="6"/>
      <c r="K5" s="6"/>
      <c r="L5" s="6"/>
      <c r="M5" s="6"/>
      <c r="N5" s="131"/>
    </row>
    <row r="6" spans="1:14" x14ac:dyDescent="0.2">
      <c r="A6" s="5" t="s">
        <v>3599</v>
      </c>
      <c r="B6" s="6"/>
      <c r="C6" s="6"/>
      <c r="D6" s="6"/>
      <c r="E6" s="6"/>
      <c r="F6" s="6"/>
      <c r="G6" s="6"/>
      <c r="H6" s="6"/>
      <c r="I6" s="6"/>
      <c r="J6" s="6"/>
      <c r="K6" s="6"/>
      <c r="L6" s="6"/>
      <c r="M6" s="6"/>
      <c r="N6" s="131"/>
    </row>
    <row r="7" spans="1:14" x14ac:dyDescent="0.2">
      <c r="A7" s="218"/>
      <c r="B7" s="133"/>
      <c r="C7" s="133"/>
      <c r="D7" s="133"/>
      <c r="E7" s="133"/>
      <c r="F7" s="133"/>
      <c r="G7" s="133"/>
      <c r="H7" s="133"/>
      <c r="I7" s="133"/>
      <c r="J7" s="133"/>
      <c r="K7" s="133"/>
      <c r="L7" s="133"/>
      <c r="M7" s="133"/>
      <c r="N7" s="134"/>
    </row>
    <row r="9" spans="1:14" ht="12.75" customHeight="1" x14ac:dyDescent="0.2">
      <c r="A9" s="219" t="s">
        <v>3600</v>
      </c>
      <c r="B9" s="220"/>
      <c r="C9" s="220"/>
      <c r="D9" s="220"/>
      <c r="E9" s="220"/>
      <c r="F9" s="220"/>
      <c r="G9" s="220"/>
      <c r="H9" s="220"/>
      <c r="I9" s="220"/>
      <c r="J9" s="220"/>
      <c r="K9" s="220"/>
      <c r="L9" s="220"/>
      <c r="M9" s="220"/>
      <c r="N9" s="221"/>
    </row>
    <row r="10" spans="1:14" ht="12.75" customHeight="1" x14ac:dyDescent="0.2">
      <c r="A10" s="222" t="s">
        <v>3601</v>
      </c>
      <c r="B10" s="223"/>
      <c r="C10" s="223"/>
      <c r="D10" s="223"/>
      <c r="E10" s="223"/>
      <c r="F10" s="223"/>
      <c r="G10" s="223"/>
      <c r="H10" s="223"/>
      <c r="I10" s="223"/>
      <c r="J10" s="223"/>
      <c r="K10" s="223"/>
      <c r="L10" s="223"/>
      <c r="M10" s="223"/>
      <c r="N10" s="224"/>
    </row>
    <row r="11" spans="1:14" ht="12.75" customHeight="1" x14ac:dyDescent="0.2">
      <c r="A11" s="169" t="s">
        <v>3602</v>
      </c>
      <c r="B11" s="216"/>
      <c r="C11" s="216"/>
      <c r="D11" s="216"/>
      <c r="E11" s="216"/>
      <c r="F11" s="216"/>
      <c r="G11" s="216"/>
      <c r="H11" s="216"/>
      <c r="I11" s="216"/>
      <c r="J11" s="216"/>
      <c r="K11" s="216"/>
      <c r="L11" s="216"/>
      <c r="M11" s="216"/>
      <c r="N11" s="217"/>
    </row>
    <row r="12" spans="1:14" x14ac:dyDescent="0.2">
      <c r="A12" s="5" t="s">
        <v>3603</v>
      </c>
      <c r="B12" s="6"/>
      <c r="C12" s="6"/>
      <c r="D12" s="6"/>
      <c r="E12" s="6"/>
      <c r="F12" s="6"/>
      <c r="G12" s="6"/>
      <c r="H12" s="6"/>
      <c r="I12" s="6"/>
      <c r="J12" s="6"/>
      <c r="K12" s="6"/>
      <c r="L12" s="6"/>
      <c r="M12" s="6"/>
      <c r="N12" s="131"/>
    </row>
    <row r="13" spans="1:14" x14ac:dyDescent="0.2">
      <c r="A13" s="218" t="s">
        <v>3604</v>
      </c>
      <c r="B13" s="133"/>
      <c r="C13" s="133"/>
      <c r="D13" s="133"/>
      <c r="E13" s="133"/>
      <c r="F13" s="133"/>
      <c r="G13" s="133"/>
      <c r="H13" s="133"/>
      <c r="I13" s="133"/>
      <c r="J13" s="133"/>
      <c r="K13" s="133"/>
      <c r="L13" s="133"/>
      <c r="M13" s="133"/>
      <c r="N13" s="134"/>
    </row>
    <row r="15" spans="1:14" ht="12.75" customHeight="1" x14ac:dyDescent="0.2">
      <c r="A15" s="219" t="s">
        <v>3605</v>
      </c>
      <c r="B15" s="220"/>
      <c r="C15" s="220"/>
      <c r="D15" s="220"/>
      <c r="E15" s="220"/>
      <c r="F15" s="220"/>
      <c r="G15" s="220"/>
      <c r="H15" s="220"/>
      <c r="I15" s="220"/>
      <c r="J15" s="220"/>
      <c r="K15" s="220"/>
      <c r="L15" s="220"/>
      <c r="M15" s="220"/>
      <c r="N15" s="221"/>
    </row>
    <row r="16" spans="1:14" ht="12.75" customHeight="1" x14ac:dyDescent="0.2">
      <c r="A16" s="222" t="s">
        <v>3606</v>
      </c>
      <c r="B16" s="223"/>
      <c r="C16" s="223"/>
      <c r="D16" s="223"/>
      <c r="E16" s="223"/>
      <c r="F16" s="223"/>
      <c r="G16" s="223"/>
      <c r="H16" s="223"/>
      <c r="I16" s="223"/>
      <c r="J16" s="223"/>
      <c r="K16" s="223"/>
      <c r="L16" s="223"/>
      <c r="M16" s="223"/>
      <c r="N16" s="224"/>
    </row>
    <row r="17" spans="1:14" ht="12.75" customHeight="1" x14ac:dyDescent="0.2">
      <c r="A17" s="169" t="s">
        <v>3607</v>
      </c>
      <c r="B17" s="216"/>
      <c r="C17" s="216"/>
      <c r="D17" s="216"/>
      <c r="E17" s="216"/>
      <c r="F17" s="216"/>
      <c r="G17" s="216"/>
      <c r="H17" s="216"/>
      <c r="I17" s="216"/>
      <c r="J17" s="216"/>
      <c r="K17" s="216"/>
      <c r="L17" s="216"/>
      <c r="M17" s="216"/>
      <c r="N17" s="217"/>
    </row>
    <row r="18" spans="1:14" x14ac:dyDescent="0.2">
      <c r="A18" s="5" t="s">
        <v>3608</v>
      </c>
      <c r="B18" s="6"/>
      <c r="C18" s="6"/>
      <c r="D18" s="6"/>
      <c r="E18" s="6"/>
      <c r="F18" s="6"/>
      <c r="G18" s="6"/>
      <c r="H18" s="6"/>
      <c r="I18" s="6"/>
      <c r="J18" s="6"/>
      <c r="K18" s="6"/>
      <c r="L18" s="6"/>
      <c r="M18" s="6"/>
      <c r="N18" s="131"/>
    </row>
    <row r="19" spans="1:14" x14ac:dyDescent="0.2">
      <c r="A19" s="5" t="s">
        <v>3609</v>
      </c>
      <c r="B19" s="6"/>
      <c r="C19" s="6"/>
      <c r="D19" s="6"/>
      <c r="E19" s="6"/>
      <c r="F19" s="6"/>
      <c r="G19" s="6"/>
      <c r="H19" s="6"/>
      <c r="I19" s="6"/>
      <c r="J19" s="6"/>
      <c r="K19" s="6"/>
      <c r="L19" s="6"/>
      <c r="M19" s="6"/>
      <c r="N19" s="131"/>
    </row>
    <row r="20" spans="1:14" x14ac:dyDescent="0.2">
      <c r="A20" s="5" t="s">
        <v>3610</v>
      </c>
      <c r="B20" s="6"/>
      <c r="C20" s="6"/>
      <c r="D20" s="6"/>
      <c r="E20" s="6"/>
      <c r="F20" s="6"/>
      <c r="G20" s="6"/>
      <c r="H20" s="6"/>
      <c r="I20" s="6"/>
      <c r="J20" s="6"/>
      <c r="K20" s="6"/>
      <c r="L20" s="6"/>
      <c r="M20" s="6"/>
      <c r="N20" s="131"/>
    </row>
    <row r="21" spans="1:14" x14ac:dyDescent="0.2">
      <c r="A21" s="218"/>
      <c r="B21" s="133"/>
      <c r="C21" s="133"/>
      <c r="D21" s="133"/>
      <c r="E21" s="133"/>
      <c r="F21" s="133"/>
      <c r="G21" s="133"/>
      <c r="H21" s="133"/>
      <c r="I21" s="133"/>
      <c r="J21" s="133"/>
      <c r="K21" s="133"/>
      <c r="L21" s="133"/>
      <c r="M21" s="133"/>
      <c r="N21" s="134"/>
    </row>
    <row r="23" spans="1:14" ht="12.75" customHeight="1" x14ac:dyDescent="0.2">
      <c r="A23" s="219" t="s">
        <v>3611</v>
      </c>
      <c r="B23" s="220"/>
      <c r="C23" s="220"/>
      <c r="D23" s="220"/>
      <c r="E23" s="220"/>
      <c r="F23" s="220"/>
      <c r="G23" s="220"/>
      <c r="H23" s="220"/>
      <c r="I23" s="220"/>
      <c r="J23" s="220"/>
      <c r="K23" s="220"/>
      <c r="L23" s="220"/>
      <c r="M23" s="220"/>
      <c r="N23" s="221"/>
    </row>
    <row r="24" spans="1:14" ht="12.75" customHeight="1" x14ac:dyDescent="0.2">
      <c r="A24" s="222" t="s">
        <v>3612</v>
      </c>
      <c r="B24" s="223"/>
      <c r="C24" s="223"/>
      <c r="D24" s="223"/>
      <c r="E24" s="223"/>
      <c r="F24" s="223"/>
      <c r="G24" s="223"/>
      <c r="H24" s="223"/>
      <c r="I24" s="223"/>
      <c r="J24" s="223"/>
      <c r="K24" s="223"/>
      <c r="L24" s="223"/>
      <c r="M24" s="223"/>
      <c r="N24" s="224"/>
    </row>
    <row r="25" spans="1:14" ht="12.75" customHeight="1" x14ac:dyDescent="0.2">
      <c r="A25" s="169" t="s">
        <v>3613</v>
      </c>
      <c r="B25" s="216"/>
      <c r="C25" s="216"/>
      <c r="D25" s="216"/>
      <c r="E25" s="216"/>
      <c r="F25" s="216"/>
      <c r="G25" s="216"/>
      <c r="H25" s="216"/>
      <c r="I25" s="216"/>
      <c r="J25" s="216"/>
      <c r="K25" s="216"/>
      <c r="L25" s="216"/>
      <c r="M25" s="216"/>
      <c r="N25" s="217"/>
    </row>
    <row r="26" spans="1:14" x14ac:dyDescent="0.2">
      <c r="A26" s="5" t="s">
        <v>3614</v>
      </c>
      <c r="B26" s="6"/>
      <c r="C26" s="6"/>
      <c r="D26" s="6"/>
      <c r="E26" s="6"/>
      <c r="F26" s="6"/>
      <c r="G26" s="6"/>
      <c r="H26" s="6"/>
      <c r="I26" s="6"/>
      <c r="J26" s="6"/>
      <c r="K26" s="6"/>
      <c r="L26" s="6"/>
      <c r="M26" s="6"/>
      <c r="N26" s="131"/>
    </row>
    <row r="27" spans="1:14" x14ac:dyDescent="0.2">
      <c r="A27" s="218"/>
      <c r="B27" s="133"/>
      <c r="C27" s="133"/>
      <c r="D27" s="133"/>
      <c r="E27" s="133"/>
      <c r="F27" s="133"/>
      <c r="G27" s="133"/>
      <c r="H27" s="133"/>
      <c r="I27" s="133"/>
      <c r="J27" s="133"/>
      <c r="K27" s="133"/>
      <c r="L27" s="133"/>
      <c r="M27" s="133"/>
      <c r="N27" s="134"/>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B13" sqref="B13:D13"/>
    </sheetView>
  </sheetViews>
  <sheetFormatPr defaultColWidth="8.7109375" defaultRowHeight="12.75" x14ac:dyDescent="0.2"/>
  <cols>
    <col min="2" max="2" width="13.140625" customWidth="1"/>
    <col min="3" max="3" width="56.28515625" customWidth="1"/>
    <col min="4" max="4" width="29.7109375" customWidth="1"/>
    <col min="19" max="19" width="0" hidden="1" customWidth="1"/>
  </cols>
  <sheetData>
    <row r="1" spans="1:19" x14ac:dyDescent="0.2">
      <c r="A1" s="72" t="s">
        <v>3615</v>
      </c>
      <c r="B1" s="72"/>
      <c r="C1" s="72"/>
      <c r="D1" s="72"/>
    </row>
    <row r="2" spans="1:19" ht="12.75" customHeight="1" x14ac:dyDescent="0.2">
      <c r="A2" s="73" t="s">
        <v>3616</v>
      </c>
      <c r="B2" s="73" t="s">
        <v>3617</v>
      </c>
      <c r="C2" s="73" t="s">
        <v>3618</v>
      </c>
      <c r="D2" s="73" t="s">
        <v>3619</v>
      </c>
    </row>
    <row r="3" spans="1:19" x14ac:dyDescent="0.2">
      <c r="A3" s="97">
        <v>1</v>
      </c>
      <c r="B3" s="96">
        <v>43008</v>
      </c>
      <c r="C3" s="50" t="s">
        <v>3620</v>
      </c>
      <c r="D3" s="250" t="s">
        <v>4648</v>
      </c>
      <c r="S3" t="s">
        <v>3621</v>
      </c>
    </row>
    <row r="4" spans="1:19" x14ac:dyDescent="0.2">
      <c r="A4" s="90">
        <v>1</v>
      </c>
      <c r="B4" s="91">
        <v>43131</v>
      </c>
      <c r="C4" s="92" t="s">
        <v>3622</v>
      </c>
      <c r="D4" s="250" t="s">
        <v>4648</v>
      </c>
    </row>
    <row r="5" spans="1:19" x14ac:dyDescent="0.2">
      <c r="A5" s="90">
        <v>1</v>
      </c>
      <c r="B5" s="96">
        <v>43373</v>
      </c>
      <c r="C5" s="98" t="s">
        <v>3623</v>
      </c>
      <c r="D5" s="250" t="s">
        <v>4648</v>
      </c>
    </row>
    <row r="6" spans="1:19" x14ac:dyDescent="0.2">
      <c r="A6" s="90">
        <v>1</v>
      </c>
      <c r="B6" s="96">
        <v>43555</v>
      </c>
      <c r="C6" s="100" t="s">
        <v>3624</v>
      </c>
      <c r="D6" s="250" t="s">
        <v>4648</v>
      </c>
    </row>
    <row r="7" spans="1:19" x14ac:dyDescent="0.2">
      <c r="A7" s="90">
        <v>1.1000000000000001</v>
      </c>
      <c r="B7" s="96">
        <v>43738</v>
      </c>
      <c r="C7" s="100" t="s">
        <v>3624</v>
      </c>
      <c r="D7" s="250" t="s">
        <v>4648</v>
      </c>
    </row>
    <row r="8" spans="1:19" x14ac:dyDescent="0.2">
      <c r="A8" s="90">
        <v>2</v>
      </c>
      <c r="B8" s="96">
        <v>43921</v>
      </c>
      <c r="C8" s="100" t="s">
        <v>3625</v>
      </c>
      <c r="D8" s="250" t="s">
        <v>4648</v>
      </c>
    </row>
    <row r="9" spans="1:19" x14ac:dyDescent="0.2">
      <c r="A9" s="90">
        <v>2.1</v>
      </c>
      <c r="B9" s="96">
        <v>44104</v>
      </c>
      <c r="C9" s="100" t="s">
        <v>3626</v>
      </c>
      <c r="D9" s="250" t="s">
        <v>4648</v>
      </c>
    </row>
    <row r="10" spans="1:19" ht="25.5" x14ac:dyDescent="0.2">
      <c r="A10" s="90">
        <v>2.2000000000000002</v>
      </c>
      <c r="B10" s="96">
        <v>44469</v>
      </c>
      <c r="C10" s="100" t="s">
        <v>3627</v>
      </c>
      <c r="D10" s="250" t="s">
        <v>4648</v>
      </c>
    </row>
    <row r="11" spans="1:19" x14ac:dyDescent="0.2">
      <c r="A11" s="90">
        <v>2.2999999999999998</v>
      </c>
      <c r="B11" s="96">
        <v>44834</v>
      </c>
      <c r="C11" s="100" t="s">
        <v>3628</v>
      </c>
      <c r="D11" s="250" t="s">
        <v>4648</v>
      </c>
    </row>
    <row r="12" spans="1:19" x14ac:dyDescent="0.2">
      <c r="A12" s="90">
        <v>2.4</v>
      </c>
      <c r="B12" s="91">
        <v>45174</v>
      </c>
      <c r="C12" s="92" t="s">
        <v>4647</v>
      </c>
      <c r="D12" s="250" t="s">
        <v>4648</v>
      </c>
    </row>
    <row r="13" spans="1:19" x14ac:dyDescent="0.2">
      <c r="A13" s="90">
        <v>2.5</v>
      </c>
      <c r="B13" s="96">
        <v>45199</v>
      </c>
      <c r="C13" s="85" t="s">
        <v>4670</v>
      </c>
      <c r="D13" s="85" t="s">
        <v>4648</v>
      </c>
    </row>
    <row r="14" spans="1:19" x14ac:dyDescent="0.2">
      <c r="A14" s="90"/>
      <c r="B14" s="96"/>
      <c r="C14" s="100"/>
      <c r="D14" s="98"/>
    </row>
    <row r="18" spans="2:2" x14ac:dyDescent="0.2">
      <c r="B18" s="1"/>
    </row>
    <row r="19" spans="2:2" x14ac:dyDescent="0.2">
      <c r="B19" s="1"/>
    </row>
    <row r="20" spans="2:2" x14ac:dyDescent="0.2">
      <c r="B20" s="1"/>
    </row>
    <row r="21" spans="2:2" x14ac:dyDescent="0.2">
      <c r="B21" s="1"/>
    </row>
    <row r="22" spans="2:2" x14ac:dyDescent="0.2">
      <c r="B22" s="1"/>
    </row>
    <row r="23" spans="2:2" x14ac:dyDescent="0.2">
      <c r="B23" s="1"/>
    </row>
    <row r="24" spans="2:2" x14ac:dyDescent="0.2">
      <c r="B24" s="1"/>
    </row>
    <row r="25" spans="2:2" x14ac:dyDescent="0.2">
      <c r="B25" s="1"/>
    </row>
  </sheetData>
  <sheetProtection sort="0" autoFilter="0"/>
  <phoneticPr fontId="3"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48"/>
  <sheetViews>
    <sheetView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 min="5" max="21" width="9.140625" style="93"/>
    <col min="22" max="256" width="9.140625" style="94"/>
    <col min="257" max="257" width="12.42578125" style="94" customWidth="1"/>
    <col min="258" max="258" width="94.85546875" style="94" bestFit="1" customWidth="1"/>
    <col min="259" max="259" width="12.5703125" style="94" customWidth="1"/>
    <col min="260" max="260" width="9.7109375" style="94" bestFit="1" customWidth="1"/>
    <col min="261" max="512" width="9.140625" style="94"/>
    <col min="513" max="513" width="12.42578125" style="94" customWidth="1"/>
    <col min="514" max="514" width="94.85546875" style="94" bestFit="1" customWidth="1"/>
    <col min="515" max="515" width="12.5703125" style="94" customWidth="1"/>
    <col min="516" max="516" width="9.7109375" style="94" bestFit="1" customWidth="1"/>
    <col min="517" max="768" width="9.140625" style="94"/>
    <col min="769" max="769" width="12.42578125" style="94" customWidth="1"/>
    <col min="770" max="770" width="94.85546875" style="94" bestFit="1" customWidth="1"/>
    <col min="771" max="771" width="12.5703125" style="94" customWidth="1"/>
    <col min="772" max="772" width="9.7109375" style="94" bestFit="1" customWidth="1"/>
    <col min="773" max="1024" width="9.140625" style="94"/>
    <col min="1025" max="1025" width="12.42578125" style="94" customWidth="1"/>
    <col min="1026" max="1026" width="94.85546875" style="94" bestFit="1" customWidth="1"/>
    <col min="1027" max="1027" width="12.5703125" style="94" customWidth="1"/>
    <col min="1028" max="1028" width="9.7109375" style="94" bestFit="1" customWidth="1"/>
    <col min="1029" max="1280" width="9.140625" style="94"/>
    <col min="1281" max="1281" width="12.42578125" style="94" customWidth="1"/>
    <col min="1282" max="1282" width="94.85546875" style="94" bestFit="1" customWidth="1"/>
    <col min="1283" max="1283" width="12.5703125" style="94" customWidth="1"/>
    <col min="1284" max="1284" width="9.7109375" style="94" bestFit="1" customWidth="1"/>
    <col min="1285" max="1536" width="9.140625" style="94"/>
    <col min="1537" max="1537" width="12.42578125" style="94" customWidth="1"/>
    <col min="1538" max="1538" width="94.85546875" style="94" bestFit="1" customWidth="1"/>
    <col min="1539" max="1539" width="12.5703125" style="94" customWidth="1"/>
    <col min="1540" max="1540" width="9.7109375" style="94" bestFit="1" customWidth="1"/>
    <col min="1541" max="1792" width="9.140625" style="94"/>
    <col min="1793" max="1793" width="12.42578125" style="94" customWidth="1"/>
    <col min="1794" max="1794" width="94.85546875" style="94" bestFit="1" customWidth="1"/>
    <col min="1795" max="1795" width="12.5703125" style="94" customWidth="1"/>
    <col min="1796" max="1796" width="9.7109375" style="94" bestFit="1" customWidth="1"/>
    <col min="1797" max="2048" width="9.140625" style="94"/>
    <col min="2049" max="2049" width="12.42578125" style="94" customWidth="1"/>
    <col min="2050" max="2050" width="94.85546875" style="94" bestFit="1" customWidth="1"/>
    <col min="2051" max="2051" width="12.5703125" style="94" customWidth="1"/>
    <col min="2052" max="2052" width="9.7109375" style="94" bestFit="1" customWidth="1"/>
    <col min="2053" max="2304" width="9.140625" style="94"/>
    <col min="2305" max="2305" width="12.42578125" style="94" customWidth="1"/>
    <col min="2306" max="2306" width="94.85546875" style="94" bestFit="1" customWidth="1"/>
    <col min="2307" max="2307" width="12.5703125" style="94" customWidth="1"/>
    <col min="2308" max="2308" width="9.7109375" style="94" bestFit="1" customWidth="1"/>
    <col min="2309" max="2560" width="9.140625" style="94"/>
    <col min="2561" max="2561" width="12.42578125" style="94" customWidth="1"/>
    <col min="2562" max="2562" width="94.85546875" style="94" bestFit="1" customWidth="1"/>
    <col min="2563" max="2563" width="12.5703125" style="94" customWidth="1"/>
    <col min="2564" max="2564" width="9.7109375" style="94" bestFit="1" customWidth="1"/>
    <col min="2565" max="2816" width="9.140625" style="94"/>
    <col min="2817" max="2817" width="12.42578125" style="94" customWidth="1"/>
    <col min="2818" max="2818" width="94.85546875" style="94" bestFit="1" customWidth="1"/>
    <col min="2819" max="2819" width="12.5703125" style="94" customWidth="1"/>
    <col min="2820" max="2820" width="9.7109375" style="94" bestFit="1" customWidth="1"/>
    <col min="2821" max="3072" width="9.140625" style="94"/>
    <col min="3073" max="3073" width="12.42578125" style="94" customWidth="1"/>
    <col min="3074" max="3074" width="94.85546875" style="94" bestFit="1" customWidth="1"/>
    <col min="3075" max="3075" width="12.5703125" style="94" customWidth="1"/>
    <col min="3076" max="3076" width="9.7109375" style="94" bestFit="1" customWidth="1"/>
    <col min="3077" max="3328" width="9.140625" style="94"/>
    <col min="3329" max="3329" width="12.42578125" style="94" customWidth="1"/>
    <col min="3330" max="3330" width="94.85546875" style="94" bestFit="1" customWidth="1"/>
    <col min="3331" max="3331" width="12.5703125" style="94" customWidth="1"/>
    <col min="3332" max="3332" width="9.7109375" style="94" bestFit="1" customWidth="1"/>
    <col min="3333" max="3584" width="9.140625" style="94"/>
    <col min="3585" max="3585" width="12.42578125" style="94" customWidth="1"/>
    <col min="3586" max="3586" width="94.85546875" style="94" bestFit="1" customWidth="1"/>
    <col min="3587" max="3587" width="12.5703125" style="94" customWidth="1"/>
    <col min="3588" max="3588" width="9.7109375" style="94" bestFit="1" customWidth="1"/>
    <col min="3589" max="3840" width="9.140625" style="94"/>
    <col min="3841" max="3841" width="12.42578125" style="94" customWidth="1"/>
    <col min="3842" max="3842" width="94.85546875" style="94" bestFit="1" customWidth="1"/>
    <col min="3843" max="3843" width="12.5703125" style="94" customWidth="1"/>
    <col min="3844" max="3844" width="9.7109375" style="94" bestFit="1" customWidth="1"/>
    <col min="3845" max="4096" width="9.140625" style="94"/>
    <col min="4097" max="4097" width="12.42578125" style="94" customWidth="1"/>
    <col min="4098" max="4098" width="94.85546875" style="94" bestFit="1" customWidth="1"/>
    <col min="4099" max="4099" width="12.5703125" style="94" customWidth="1"/>
    <col min="4100" max="4100" width="9.7109375" style="94" bestFit="1" customWidth="1"/>
    <col min="4101" max="4352" width="9.140625" style="94"/>
    <col min="4353" max="4353" width="12.42578125" style="94" customWidth="1"/>
    <col min="4354" max="4354" width="94.85546875" style="94" bestFit="1" customWidth="1"/>
    <col min="4355" max="4355" width="12.5703125" style="94" customWidth="1"/>
    <col min="4356" max="4356" width="9.7109375" style="94" bestFit="1" customWidth="1"/>
    <col min="4357" max="4608" width="9.140625" style="94"/>
    <col min="4609" max="4609" width="12.42578125" style="94" customWidth="1"/>
    <col min="4610" max="4610" width="94.85546875" style="94" bestFit="1" customWidth="1"/>
    <col min="4611" max="4611" width="12.5703125" style="94" customWidth="1"/>
    <col min="4612" max="4612" width="9.7109375" style="94" bestFit="1" customWidth="1"/>
    <col min="4613" max="4864" width="9.140625" style="94"/>
    <col min="4865" max="4865" width="12.42578125" style="94" customWidth="1"/>
    <col min="4866" max="4866" width="94.85546875" style="94" bestFit="1" customWidth="1"/>
    <col min="4867" max="4867" width="12.5703125" style="94" customWidth="1"/>
    <col min="4868" max="4868" width="9.7109375" style="94" bestFit="1" customWidth="1"/>
    <col min="4869" max="5120" width="9.140625" style="94"/>
    <col min="5121" max="5121" width="12.42578125" style="94" customWidth="1"/>
    <col min="5122" max="5122" width="94.85546875" style="94" bestFit="1" customWidth="1"/>
    <col min="5123" max="5123" width="12.5703125" style="94" customWidth="1"/>
    <col min="5124" max="5124" width="9.7109375" style="94" bestFit="1" customWidth="1"/>
    <col min="5125" max="5376" width="9.140625" style="94"/>
    <col min="5377" max="5377" width="12.42578125" style="94" customWidth="1"/>
    <col min="5378" max="5378" width="94.85546875" style="94" bestFit="1" customWidth="1"/>
    <col min="5379" max="5379" width="12.5703125" style="94" customWidth="1"/>
    <col min="5380" max="5380" width="9.7109375" style="94" bestFit="1" customWidth="1"/>
    <col min="5381" max="5632" width="9.140625" style="94"/>
    <col min="5633" max="5633" width="12.42578125" style="94" customWidth="1"/>
    <col min="5634" max="5634" width="94.85546875" style="94" bestFit="1" customWidth="1"/>
    <col min="5635" max="5635" width="12.5703125" style="94" customWidth="1"/>
    <col min="5636" max="5636" width="9.7109375" style="94" bestFit="1" customWidth="1"/>
    <col min="5637" max="5888" width="9.140625" style="94"/>
    <col min="5889" max="5889" width="12.42578125" style="94" customWidth="1"/>
    <col min="5890" max="5890" width="94.85546875" style="94" bestFit="1" customWidth="1"/>
    <col min="5891" max="5891" width="12.5703125" style="94" customWidth="1"/>
    <col min="5892" max="5892" width="9.7109375" style="94" bestFit="1" customWidth="1"/>
    <col min="5893" max="6144" width="9.140625" style="94"/>
    <col min="6145" max="6145" width="12.42578125" style="94" customWidth="1"/>
    <col min="6146" max="6146" width="94.85546875" style="94" bestFit="1" customWidth="1"/>
    <col min="6147" max="6147" width="12.5703125" style="94" customWidth="1"/>
    <col min="6148" max="6148" width="9.7109375" style="94" bestFit="1" customWidth="1"/>
    <col min="6149" max="6400" width="9.140625" style="94"/>
    <col min="6401" max="6401" width="12.42578125" style="94" customWidth="1"/>
    <col min="6402" max="6402" width="94.85546875" style="94" bestFit="1" customWidth="1"/>
    <col min="6403" max="6403" width="12.5703125" style="94" customWidth="1"/>
    <col min="6404" max="6404" width="9.7109375" style="94" bestFit="1" customWidth="1"/>
    <col min="6405" max="6656" width="9.140625" style="94"/>
    <col min="6657" max="6657" width="12.42578125" style="94" customWidth="1"/>
    <col min="6658" max="6658" width="94.85546875" style="94" bestFit="1" customWidth="1"/>
    <col min="6659" max="6659" width="12.5703125" style="94" customWidth="1"/>
    <col min="6660" max="6660" width="9.7109375" style="94" bestFit="1" customWidth="1"/>
    <col min="6661" max="6912" width="9.140625" style="94"/>
    <col min="6913" max="6913" width="12.42578125" style="94" customWidth="1"/>
    <col min="6914" max="6914" width="94.85546875" style="94" bestFit="1" customWidth="1"/>
    <col min="6915" max="6915" width="12.5703125" style="94" customWidth="1"/>
    <col min="6916" max="6916" width="9.7109375" style="94" bestFit="1" customWidth="1"/>
    <col min="6917" max="7168" width="9.140625" style="94"/>
    <col min="7169" max="7169" width="12.42578125" style="94" customWidth="1"/>
    <col min="7170" max="7170" width="94.85546875" style="94" bestFit="1" customWidth="1"/>
    <col min="7171" max="7171" width="12.5703125" style="94" customWidth="1"/>
    <col min="7172" max="7172" width="9.7109375" style="94" bestFit="1" customWidth="1"/>
    <col min="7173" max="7424" width="9.140625" style="94"/>
    <col min="7425" max="7425" width="12.42578125" style="94" customWidth="1"/>
    <col min="7426" max="7426" width="94.85546875" style="94" bestFit="1" customWidth="1"/>
    <col min="7427" max="7427" width="12.5703125" style="94" customWidth="1"/>
    <col min="7428" max="7428" width="9.7109375" style="94" bestFit="1" customWidth="1"/>
    <col min="7429" max="7680" width="9.140625" style="94"/>
    <col min="7681" max="7681" width="12.42578125" style="94" customWidth="1"/>
    <col min="7682" max="7682" width="94.85546875" style="94" bestFit="1" customWidth="1"/>
    <col min="7683" max="7683" width="12.5703125" style="94" customWidth="1"/>
    <col min="7684" max="7684" width="9.7109375" style="94" bestFit="1" customWidth="1"/>
    <col min="7685" max="7936" width="9.140625" style="94"/>
    <col min="7937" max="7937" width="12.42578125" style="94" customWidth="1"/>
    <col min="7938" max="7938" width="94.85546875" style="94" bestFit="1" customWidth="1"/>
    <col min="7939" max="7939" width="12.5703125" style="94" customWidth="1"/>
    <col min="7940" max="7940" width="9.7109375" style="94" bestFit="1" customWidth="1"/>
    <col min="7941" max="8192" width="9.140625" style="94"/>
    <col min="8193" max="8193" width="12.42578125" style="94" customWidth="1"/>
    <col min="8194" max="8194" width="94.85546875" style="94" bestFit="1" customWidth="1"/>
    <col min="8195" max="8195" width="12.5703125" style="94" customWidth="1"/>
    <col min="8196" max="8196" width="9.7109375" style="94" bestFit="1" customWidth="1"/>
    <col min="8197" max="8448" width="9.140625" style="94"/>
    <col min="8449" max="8449" width="12.42578125" style="94" customWidth="1"/>
    <col min="8450" max="8450" width="94.85546875" style="94" bestFit="1" customWidth="1"/>
    <col min="8451" max="8451" width="12.5703125" style="94" customWidth="1"/>
    <col min="8452" max="8452" width="9.7109375" style="94" bestFit="1" customWidth="1"/>
    <col min="8453" max="8704" width="9.140625" style="94"/>
    <col min="8705" max="8705" width="12.42578125" style="94" customWidth="1"/>
    <col min="8706" max="8706" width="94.85546875" style="94" bestFit="1" customWidth="1"/>
    <col min="8707" max="8707" width="12.5703125" style="94" customWidth="1"/>
    <col min="8708" max="8708" width="9.7109375" style="94" bestFit="1" customWidth="1"/>
    <col min="8709" max="8960" width="9.140625" style="94"/>
    <col min="8961" max="8961" width="12.42578125" style="94" customWidth="1"/>
    <col min="8962" max="8962" width="94.85546875" style="94" bestFit="1" customWidth="1"/>
    <col min="8963" max="8963" width="12.5703125" style="94" customWidth="1"/>
    <col min="8964" max="8964" width="9.7109375" style="94" bestFit="1" customWidth="1"/>
    <col min="8965" max="9216" width="9.140625" style="94"/>
    <col min="9217" max="9217" width="12.42578125" style="94" customWidth="1"/>
    <col min="9218" max="9218" width="94.85546875" style="94" bestFit="1" customWidth="1"/>
    <col min="9219" max="9219" width="12.5703125" style="94" customWidth="1"/>
    <col min="9220" max="9220" width="9.7109375" style="94" bestFit="1" customWidth="1"/>
    <col min="9221" max="9472" width="9.140625" style="94"/>
    <col min="9473" max="9473" width="12.42578125" style="94" customWidth="1"/>
    <col min="9474" max="9474" width="94.85546875" style="94" bestFit="1" customWidth="1"/>
    <col min="9475" max="9475" width="12.5703125" style="94" customWidth="1"/>
    <col min="9476" max="9476" width="9.7109375" style="94" bestFit="1" customWidth="1"/>
    <col min="9477" max="9728" width="9.140625" style="94"/>
    <col min="9729" max="9729" width="12.42578125" style="94" customWidth="1"/>
    <col min="9730" max="9730" width="94.85546875" style="94" bestFit="1" customWidth="1"/>
    <col min="9731" max="9731" width="12.5703125" style="94" customWidth="1"/>
    <col min="9732" max="9732" width="9.7109375" style="94" bestFit="1" customWidth="1"/>
    <col min="9733" max="9984" width="9.140625" style="94"/>
    <col min="9985" max="9985" width="12.42578125" style="94" customWidth="1"/>
    <col min="9986" max="9986" width="94.85546875" style="94" bestFit="1" customWidth="1"/>
    <col min="9987" max="9987" width="12.5703125" style="94" customWidth="1"/>
    <col min="9988" max="9988" width="9.7109375" style="94" bestFit="1" customWidth="1"/>
    <col min="9989" max="10240" width="9.140625" style="94"/>
    <col min="10241" max="10241" width="12.42578125" style="94" customWidth="1"/>
    <col min="10242" max="10242" width="94.85546875" style="94" bestFit="1" customWidth="1"/>
    <col min="10243" max="10243" width="12.5703125" style="94" customWidth="1"/>
    <col min="10244" max="10244" width="9.7109375" style="94" bestFit="1" customWidth="1"/>
    <col min="10245" max="10496" width="9.140625" style="94"/>
    <col min="10497" max="10497" width="12.42578125" style="94" customWidth="1"/>
    <col min="10498" max="10498" width="94.85546875" style="94" bestFit="1" customWidth="1"/>
    <col min="10499" max="10499" width="12.5703125" style="94" customWidth="1"/>
    <col min="10500" max="10500" width="9.7109375" style="94" bestFit="1" customWidth="1"/>
    <col min="10501" max="10752" width="9.140625" style="94"/>
    <col min="10753" max="10753" width="12.42578125" style="94" customWidth="1"/>
    <col min="10754" max="10754" width="94.85546875" style="94" bestFit="1" customWidth="1"/>
    <col min="10755" max="10755" width="12.5703125" style="94" customWidth="1"/>
    <col min="10756" max="10756" width="9.7109375" style="94" bestFit="1" customWidth="1"/>
    <col min="10757" max="11008" width="9.140625" style="94"/>
    <col min="11009" max="11009" width="12.42578125" style="94" customWidth="1"/>
    <col min="11010" max="11010" width="94.85546875" style="94" bestFit="1" customWidth="1"/>
    <col min="11011" max="11011" width="12.5703125" style="94" customWidth="1"/>
    <col min="11012" max="11012" width="9.7109375" style="94" bestFit="1" customWidth="1"/>
    <col min="11013" max="11264" width="9.140625" style="94"/>
    <col min="11265" max="11265" width="12.42578125" style="94" customWidth="1"/>
    <col min="11266" max="11266" width="94.85546875" style="94" bestFit="1" customWidth="1"/>
    <col min="11267" max="11267" width="12.5703125" style="94" customWidth="1"/>
    <col min="11268" max="11268" width="9.7109375" style="94" bestFit="1" customWidth="1"/>
    <col min="11269" max="11520" width="9.140625" style="94"/>
    <col min="11521" max="11521" width="12.42578125" style="94" customWidth="1"/>
    <col min="11522" max="11522" width="94.85546875" style="94" bestFit="1" customWidth="1"/>
    <col min="11523" max="11523" width="12.5703125" style="94" customWidth="1"/>
    <col min="11524" max="11524" width="9.7109375" style="94" bestFit="1" customWidth="1"/>
    <col min="11525" max="11776" width="9.140625" style="94"/>
    <col min="11777" max="11777" width="12.42578125" style="94" customWidth="1"/>
    <col min="11778" max="11778" width="94.85546875" style="94" bestFit="1" customWidth="1"/>
    <col min="11779" max="11779" width="12.5703125" style="94" customWidth="1"/>
    <col min="11780" max="11780" width="9.7109375" style="94" bestFit="1" customWidth="1"/>
    <col min="11781" max="12032" width="9.140625" style="94"/>
    <col min="12033" max="12033" width="12.42578125" style="94" customWidth="1"/>
    <col min="12034" max="12034" width="94.85546875" style="94" bestFit="1" customWidth="1"/>
    <col min="12035" max="12035" width="12.5703125" style="94" customWidth="1"/>
    <col min="12036" max="12036" width="9.7109375" style="94" bestFit="1" customWidth="1"/>
    <col min="12037" max="12288" width="9.140625" style="94"/>
    <col min="12289" max="12289" width="12.42578125" style="94" customWidth="1"/>
    <col min="12290" max="12290" width="94.85546875" style="94" bestFit="1" customWidth="1"/>
    <col min="12291" max="12291" width="12.5703125" style="94" customWidth="1"/>
    <col min="12292" max="12292" width="9.7109375" style="94" bestFit="1" customWidth="1"/>
    <col min="12293" max="12544" width="9.140625" style="94"/>
    <col min="12545" max="12545" width="12.42578125" style="94" customWidth="1"/>
    <col min="12546" max="12546" width="94.85546875" style="94" bestFit="1" customWidth="1"/>
    <col min="12547" max="12547" width="12.5703125" style="94" customWidth="1"/>
    <col min="12548" max="12548" width="9.7109375" style="94" bestFit="1" customWidth="1"/>
    <col min="12549" max="12800" width="9.140625" style="94"/>
    <col min="12801" max="12801" width="12.42578125" style="94" customWidth="1"/>
    <col min="12802" max="12802" width="94.85546875" style="94" bestFit="1" customWidth="1"/>
    <col min="12803" max="12803" width="12.5703125" style="94" customWidth="1"/>
    <col min="12804" max="12804" width="9.7109375" style="94" bestFit="1" customWidth="1"/>
    <col min="12805" max="13056" width="9.140625" style="94"/>
    <col min="13057" max="13057" width="12.42578125" style="94" customWidth="1"/>
    <col min="13058" max="13058" width="94.85546875" style="94" bestFit="1" customWidth="1"/>
    <col min="13059" max="13059" width="12.5703125" style="94" customWidth="1"/>
    <col min="13060" max="13060" width="9.7109375" style="94" bestFit="1" customWidth="1"/>
    <col min="13061" max="13312" width="9.140625" style="94"/>
    <col min="13313" max="13313" width="12.42578125" style="94" customWidth="1"/>
    <col min="13314" max="13314" width="94.85546875" style="94" bestFit="1" customWidth="1"/>
    <col min="13315" max="13315" width="12.5703125" style="94" customWidth="1"/>
    <col min="13316" max="13316" width="9.7109375" style="94" bestFit="1" customWidth="1"/>
    <col min="13317" max="13568" width="9.140625" style="94"/>
    <col min="13569" max="13569" width="12.42578125" style="94" customWidth="1"/>
    <col min="13570" max="13570" width="94.85546875" style="94" bestFit="1" customWidth="1"/>
    <col min="13571" max="13571" width="12.5703125" style="94" customWidth="1"/>
    <col min="13572" max="13572" width="9.7109375" style="94" bestFit="1" customWidth="1"/>
    <col min="13573" max="13824" width="9.140625" style="94"/>
    <col min="13825" max="13825" width="12.42578125" style="94" customWidth="1"/>
    <col min="13826" max="13826" width="94.85546875" style="94" bestFit="1" customWidth="1"/>
    <col min="13827" max="13827" width="12.5703125" style="94" customWidth="1"/>
    <col min="13828" max="13828" width="9.7109375" style="94" bestFit="1" customWidth="1"/>
    <col min="13829" max="14080" width="9.140625" style="94"/>
    <col min="14081" max="14081" width="12.42578125" style="94" customWidth="1"/>
    <col min="14082" max="14082" width="94.85546875" style="94" bestFit="1" customWidth="1"/>
    <col min="14083" max="14083" width="12.5703125" style="94" customWidth="1"/>
    <col min="14084" max="14084" width="9.7109375" style="94" bestFit="1" customWidth="1"/>
    <col min="14085" max="14336" width="9.140625" style="94"/>
    <col min="14337" max="14337" width="12.42578125" style="94" customWidth="1"/>
    <col min="14338" max="14338" width="94.85546875" style="94" bestFit="1" customWidth="1"/>
    <col min="14339" max="14339" width="12.5703125" style="94" customWidth="1"/>
    <col min="14340" max="14340" width="9.7109375" style="94" bestFit="1" customWidth="1"/>
    <col min="14341" max="14592" width="9.140625" style="94"/>
    <col min="14593" max="14593" width="12.42578125" style="94" customWidth="1"/>
    <col min="14594" max="14594" width="94.85546875" style="94" bestFit="1" customWidth="1"/>
    <col min="14595" max="14595" width="12.5703125" style="94" customWidth="1"/>
    <col min="14596" max="14596" width="9.7109375" style="94" bestFit="1" customWidth="1"/>
    <col min="14597" max="14848" width="9.140625" style="94"/>
    <col min="14849" max="14849" width="12.42578125" style="94" customWidth="1"/>
    <col min="14850" max="14850" width="94.85546875" style="94" bestFit="1" customWidth="1"/>
    <col min="14851" max="14851" width="12.5703125" style="94" customWidth="1"/>
    <col min="14852" max="14852" width="9.7109375" style="94" bestFit="1" customWidth="1"/>
    <col min="14853" max="15104" width="9.140625" style="94"/>
    <col min="15105" max="15105" width="12.42578125" style="94" customWidth="1"/>
    <col min="15106" max="15106" width="94.85546875" style="94" bestFit="1" customWidth="1"/>
    <col min="15107" max="15107" width="12.5703125" style="94" customWidth="1"/>
    <col min="15108" max="15108" width="9.7109375" style="94" bestFit="1" customWidth="1"/>
    <col min="15109" max="15360" width="9.140625" style="94"/>
    <col min="15361" max="15361" width="12.42578125" style="94" customWidth="1"/>
    <col min="15362" max="15362" width="94.85546875" style="94" bestFit="1" customWidth="1"/>
    <col min="15363" max="15363" width="12.5703125" style="94" customWidth="1"/>
    <col min="15364" max="15364" width="9.7109375" style="94" bestFit="1" customWidth="1"/>
    <col min="15365" max="15616" width="9.140625" style="94"/>
    <col min="15617" max="15617" width="12.42578125" style="94" customWidth="1"/>
    <col min="15618" max="15618" width="94.85546875" style="94" bestFit="1" customWidth="1"/>
    <col min="15619" max="15619" width="12.5703125" style="94" customWidth="1"/>
    <col min="15620" max="15620" width="9.7109375" style="94" bestFit="1" customWidth="1"/>
    <col min="15621" max="15872" width="9.140625" style="94"/>
    <col min="15873" max="15873" width="12.42578125" style="94" customWidth="1"/>
    <col min="15874" max="15874" width="94.85546875" style="94" bestFit="1" customWidth="1"/>
    <col min="15875" max="15875" width="12.5703125" style="94" customWidth="1"/>
    <col min="15876" max="15876" width="9.7109375" style="94" bestFit="1" customWidth="1"/>
    <col min="15877" max="16128" width="9.140625" style="94"/>
    <col min="16129" max="16129" width="12.42578125" style="94" customWidth="1"/>
    <col min="16130" max="16130" width="94.85546875" style="94" bestFit="1" customWidth="1"/>
    <col min="16131" max="16131" width="12.5703125" style="94" customWidth="1"/>
    <col min="16132" max="16132" width="9.7109375" style="94" bestFit="1" customWidth="1"/>
    <col min="16133" max="16384" width="9.140625" style="94"/>
  </cols>
  <sheetData>
    <row r="1" spans="1:4" ht="15" x14ac:dyDescent="0.25">
      <c r="A1" s="246" t="s">
        <v>150</v>
      </c>
      <c r="B1" s="246" t="s">
        <v>142</v>
      </c>
      <c r="C1" s="246" t="s">
        <v>58</v>
      </c>
      <c r="D1" s="1">
        <v>45199</v>
      </c>
    </row>
    <row r="2" spans="1:4" ht="15.75" x14ac:dyDescent="0.25">
      <c r="A2" s="247" t="s">
        <v>3629</v>
      </c>
      <c r="B2" s="247" t="s">
        <v>3630</v>
      </c>
      <c r="C2" s="248">
        <v>6</v>
      </c>
    </row>
    <row r="3" spans="1:4" ht="31.5" x14ac:dyDescent="0.25">
      <c r="A3" s="247" t="s">
        <v>983</v>
      </c>
      <c r="B3" s="247" t="s">
        <v>3631</v>
      </c>
      <c r="C3" s="248">
        <v>4</v>
      </c>
    </row>
    <row r="4" spans="1:4" ht="15.75" x14ac:dyDescent="0.25">
      <c r="A4" s="247" t="s">
        <v>3632</v>
      </c>
      <c r="B4" s="247" t="s">
        <v>3633</v>
      </c>
      <c r="C4" s="248">
        <v>1</v>
      </c>
    </row>
    <row r="5" spans="1:4" ht="15.75" x14ac:dyDescent="0.25">
      <c r="A5" s="247" t="s">
        <v>3634</v>
      </c>
      <c r="B5" s="247" t="s">
        <v>3635</v>
      </c>
      <c r="C5" s="248">
        <v>2</v>
      </c>
    </row>
    <row r="6" spans="1:4" ht="15.75" x14ac:dyDescent="0.25">
      <c r="A6" s="247" t="s">
        <v>3636</v>
      </c>
      <c r="B6" s="247" t="s">
        <v>3637</v>
      </c>
      <c r="C6" s="248">
        <v>2</v>
      </c>
    </row>
    <row r="7" spans="1:4" ht="15.75" x14ac:dyDescent="0.25">
      <c r="A7" s="247" t="s">
        <v>3638</v>
      </c>
      <c r="B7" s="247" t="s">
        <v>3639</v>
      </c>
      <c r="C7" s="248">
        <v>4</v>
      </c>
    </row>
    <row r="8" spans="1:4" ht="15.75" x14ac:dyDescent="0.25">
      <c r="A8" s="247" t="s">
        <v>3640</v>
      </c>
      <c r="B8" s="247" t="s">
        <v>3641</v>
      </c>
      <c r="C8" s="248">
        <v>2</v>
      </c>
    </row>
    <row r="9" spans="1:4" ht="15.75" x14ac:dyDescent="0.25">
      <c r="A9" s="247" t="s">
        <v>3642</v>
      </c>
      <c r="B9" s="247" t="s">
        <v>3643</v>
      </c>
      <c r="C9" s="248">
        <v>5</v>
      </c>
    </row>
    <row r="10" spans="1:4" ht="15.75" x14ac:dyDescent="0.25">
      <c r="A10" s="247" t="s">
        <v>3644</v>
      </c>
      <c r="B10" s="247" t="s">
        <v>3645</v>
      </c>
      <c r="C10" s="248">
        <v>5</v>
      </c>
    </row>
    <row r="11" spans="1:4" ht="15.75" x14ac:dyDescent="0.25">
      <c r="A11" s="247" t="s">
        <v>3646</v>
      </c>
      <c r="B11" s="247" t="s">
        <v>3647</v>
      </c>
      <c r="C11" s="248">
        <v>5</v>
      </c>
    </row>
    <row r="12" spans="1:4" ht="15.75" x14ac:dyDescent="0.25">
      <c r="A12" s="247" t="s">
        <v>3648</v>
      </c>
      <c r="B12" s="247" t="s">
        <v>3649</v>
      </c>
      <c r="C12" s="248">
        <v>2</v>
      </c>
    </row>
    <row r="13" spans="1:4" ht="15.75" x14ac:dyDescent="0.25">
      <c r="A13" s="247" t="s">
        <v>353</v>
      </c>
      <c r="B13" s="247" t="s">
        <v>3650</v>
      </c>
      <c r="C13" s="248">
        <v>5</v>
      </c>
    </row>
    <row r="14" spans="1:4" ht="15.75" x14ac:dyDescent="0.25">
      <c r="A14" s="247" t="s">
        <v>3651</v>
      </c>
      <c r="B14" s="247" t="s">
        <v>3652</v>
      </c>
      <c r="C14" s="248">
        <v>4</v>
      </c>
    </row>
    <row r="15" spans="1:4" ht="15.75" x14ac:dyDescent="0.25">
      <c r="A15" s="247" t="s">
        <v>3653</v>
      </c>
      <c r="B15" s="247" t="s">
        <v>3654</v>
      </c>
      <c r="C15" s="248">
        <v>4</v>
      </c>
    </row>
    <row r="16" spans="1:4" ht="15.75" x14ac:dyDescent="0.25">
      <c r="A16" s="247" t="s">
        <v>3655</v>
      </c>
      <c r="B16" s="247" t="s">
        <v>3656</v>
      </c>
      <c r="C16" s="248">
        <v>1</v>
      </c>
    </row>
    <row r="17" spans="1:3" ht="15.75" x14ac:dyDescent="0.25">
      <c r="A17" s="247" t="s">
        <v>327</v>
      </c>
      <c r="B17" s="247" t="s">
        <v>3657</v>
      </c>
      <c r="C17" s="248">
        <v>5</v>
      </c>
    </row>
    <row r="18" spans="1:3" ht="15.75" x14ac:dyDescent="0.25">
      <c r="A18" s="247" t="s">
        <v>3658</v>
      </c>
      <c r="B18" s="247" t="s">
        <v>3659</v>
      </c>
      <c r="C18" s="248">
        <v>8</v>
      </c>
    </row>
    <row r="19" spans="1:3" ht="15.75" x14ac:dyDescent="0.25">
      <c r="A19" s="247" t="s">
        <v>312</v>
      </c>
      <c r="B19" s="247" t="s">
        <v>3660</v>
      </c>
      <c r="C19" s="248">
        <v>1</v>
      </c>
    </row>
    <row r="20" spans="1:3" ht="15.75" x14ac:dyDescent="0.25">
      <c r="A20" s="247" t="s">
        <v>3661</v>
      </c>
      <c r="B20" s="247" t="s">
        <v>3662</v>
      </c>
      <c r="C20" s="248">
        <v>8</v>
      </c>
    </row>
    <row r="21" spans="1:3" ht="15.75" x14ac:dyDescent="0.25">
      <c r="A21" s="247" t="s">
        <v>3663</v>
      </c>
      <c r="B21" s="247" t="s">
        <v>3664</v>
      </c>
      <c r="C21" s="248">
        <v>6</v>
      </c>
    </row>
    <row r="22" spans="1:3" ht="15.75" x14ac:dyDescent="0.25">
      <c r="A22" s="247" t="s">
        <v>3665</v>
      </c>
      <c r="B22" s="247" t="s">
        <v>3666</v>
      </c>
      <c r="C22" s="248">
        <v>7</v>
      </c>
    </row>
    <row r="23" spans="1:3" ht="15.75" x14ac:dyDescent="0.25">
      <c r="A23" s="247" t="s">
        <v>3667</v>
      </c>
      <c r="B23" s="247" t="s">
        <v>3668</v>
      </c>
      <c r="C23" s="248">
        <v>7</v>
      </c>
    </row>
    <row r="24" spans="1:3" ht="31.5" x14ac:dyDescent="0.25">
      <c r="A24" s="247" t="s">
        <v>1283</v>
      </c>
      <c r="B24" s="247" t="s">
        <v>3669</v>
      </c>
      <c r="C24" s="248">
        <v>7</v>
      </c>
    </row>
    <row r="25" spans="1:3" ht="15.75" x14ac:dyDescent="0.25">
      <c r="A25" s="247" t="s">
        <v>3670</v>
      </c>
      <c r="B25" s="247" t="s">
        <v>3671</v>
      </c>
      <c r="C25" s="248">
        <v>5</v>
      </c>
    </row>
    <row r="26" spans="1:3" ht="15.75" x14ac:dyDescent="0.25">
      <c r="A26" s="247" t="s">
        <v>3672</v>
      </c>
      <c r="B26" s="247" t="s">
        <v>3673</v>
      </c>
      <c r="C26" s="248">
        <v>5</v>
      </c>
    </row>
    <row r="27" spans="1:3" ht="15.75" x14ac:dyDescent="0.25">
      <c r="A27" s="247" t="s">
        <v>3674</v>
      </c>
      <c r="B27" s="247" t="s">
        <v>3675</v>
      </c>
      <c r="C27" s="248">
        <v>5</v>
      </c>
    </row>
    <row r="28" spans="1:3" ht="15.75" x14ac:dyDescent="0.25">
      <c r="A28" s="247" t="s">
        <v>3676</v>
      </c>
      <c r="B28" s="247" t="s">
        <v>3677</v>
      </c>
      <c r="C28" s="248">
        <v>6</v>
      </c>
    </row>
    <row r="29" spans="1:3" ht="15.75" x14ac:dyDescent="0.25">
      <c r="A29" s="247" t="s">
        <v>757</v>
      </c>
      <c r="B29" s="247" t="s">
        <v>3678</v>
      </c>
      <c r="C29" s="248">
        <v>6</v>
      </c>
    </row>
    <row r="30" spans="1:3" ht="15.75" x14ac:dyDescent="0.25">
      <c r="A30" s="247" t="s">
        <v>3679</v>
      </c>
      <c r="B30" s="247" t="s">
        <v>3680</v>
      </c>
      <c r="C30" s="248">
        <v>4</v>
      </c>
    </row>
    <row r="31" spans="1:3" ht="31.5" x14ac:dyDescent="0.25">
      <c r="A31" s="247" t="s">
        <v>2256</v>
      </c>
      <c r="B31" s="247" t="s">
        <v>3681</v>
      </c>
      <c r="C31" s="248">
        <v>7</v>
      </c>
    </row>
    <row r="32" spans="1:3" ht="15.75" x14ac:dyDescent="0.25">
      <c r="A32" s="247" t="s">
        <v>3682</v>
      </c>
      <c r="B32" s="247" t="s">
        <v>3683</v>
      </c>
      <c r="C32" s="248">
        <v>5</v>
      </c>
    </row>
    <row r="33" spans="1:3" ht="31.5" x14ac:dyDescent="0.25">
      <c r="A33" s="247" t="s">
        <v>3684</v>
      </c>
      <c r="B33" s="247" t="s">
        <v>3685</v>
      </c>
      <c r="C33" s="248">
        <v>5</v>
      </c>
    </row>
    <row r="34" spans="1:3" ht="15.75" x14ac:dyDescent="0.25">
      <c r="A34" s="247" t="s">
        <v>3686</v>
      </c>
      <c r="B34" s="247" t="s">
        <v>3687</v>
      </c>
      <c r="C34" s="248">
        <v>8</v>
      </c>
    </row>
    <row r="35" spans="1:3" ht="15.75" x14ac:dyDescent="0.25">
      <c r="A35" s="247" t="s">
        <v>3688</v>
      </c>
      <c r="B35" s="247" t="s">
        <v>3689</v>
      </c>
      <c r="C35" s="248">
        <v>1</v>
      </c>
    </row>
    <row r="36" spans="1:3" ht="15.75" x14ac:dyDescent="0.25">
      <c r="A36" s="247" t="s">
        <v>3690</v>
      </c>
      <c r="B36" s="247" t="s">
        <v>3691</v>
      </c>
      <c r="C36" s="248">
        <v>5</v>
      </c>
    </row>
    <row r="37" spans="1:3" ht="15.75" x14ac:dyDescent="0.25">
      <c r="A37" s="247" t="s">
        <v>3692</v>
      </c>
      <c r="B37" s="247" t="s">
        <v>3693</v>
      </c>
      <c r="C37" s="248">
        <v>8</v>
      </c>
    </row>
    <row r="38" spans="1:3" ht="15.75" x14ac:dyDescent="0.25">
      <c r="A38" s="247" t="s">
        <v>3694</v>
      </c>
      <c r="B38" s="247" t="s">
        <v>3695</v>
      </c>
      <c r="C38" s="248">
        <v>5</v>
      </c>
    </row>
    <row r="39" spans="1:3" ht="15.75" x14ac:dyDescent="0.25">
      <c r="A39" s="247" t="s">
        <v>3696</v>
      </c>
      <c r="B39" s="247" t="s">
        <v>3697</v>
      </c>
      <c r="C39" s="248">
        <v>5</v>
      </c>
    </row>
    <row r="40" spans="1:3" ht="15.75" x14ac:dyDescent="0.25">
      <c r="A40" s="247" t="s">
        <v>3698</v>
      </c>
      <c r="B40" s="247" t="s">
        <v>3699</v>
      </c>
      <c r="C40" s="248">
        <v>2</v>
      </c>
    </row>
    <row r="41" spans="1:3" ht="15.75" x14ac:dyDescent="0.25">
      <c r="A41" s="247" t="s">
        <v>3700</v>
      </c>
      <c r="B41" s="247" t="s">
        <v>3701</v>
      </c>
      <c r="C41" s="248">
        <v>4</v>
      </c>
    </row>
    <row r="42" spans="1:3" ht="15.75" x14ac:dyDescent="0.25">
      <c r="A42" s="247" t="s">
        <v>3702</v>
      </c>
      <c r="B42" s="247" t="s">
        <v>3703</v>
      </c>
      <c r="C42" s="248">
        <v>5</v>
      </c>
    </row>
    <row r="43" spans="1:3" ht="15.75" x14ac:dyDescent="0.25">
      <c r="A43" s="247" t="s">
        <v>3704</v>
      </c>
      <c r="B43" s="247" t="s">
        <v>3705</v>
      </c>
      <c r="C43" s="248">
        <v>5</v>
      </c>
    </row>
    <row r="44" spans="1:3" ht="15.75" x14ac:dyDescent="0.25">
      <c r="A44" s="247" t="s">
        <v>3706</v>
      </c>
      <c r="B44" s="247" t="s">
        <v>3707</v>
      </c>
      <c r="C44" s="248">
        <v>6</v>
      </c>
    </row>
    <row r="45" spans="1:3" ht="15.75" x14ac:dyDescent="0.25">
      <c r="A45" s="247" t="s">
        <v>3708</v>
      </c>
      <c r="B45" s="247" t="s">
        <v>3709</v>
      </c>
      <c r="C45" s="248">
        <v>5</v>
      </c>
    </row>
    <row r="46" spans="1:3" ht="15.75" x14ac:dyDescent="0.25">
      <c r="A46" s="247" t="s">
        <v>3710</v>
      </c>
      <c r="B46" s="247" t="s">
        <v>3711</v>
      </c>
      <c r="C46" s="248">
        <v>4</v>
      </c>
    </row>
    <row r="47" spans="1:3" ht="15.75" x14ac:dyDescent="0.25">
      <c r="A47" s="247" t="s">
        <v>3712</v>
      </c>
      <c r="B47" s="247" t="s">
        <v>3713</v>
      </c>
      <c r="C47" s="248">
        <v>5</v>
      </c>
    </row>
    <row r="48" spans="1:3" ht="15.75" x14ac:dyDescent="0.25">
      <c r="A48" s="247" t="s">
        <v>3714</v>
      </c>
      <c r="B48" s="247" t="s">
        <v>3715</v>
      </c>
      <c r="C48" s="248">
        <v>6</v>
      </c>
    </row>
    <row r="49" spans="1:3" ht="31.5" x14ac:dyDescent="0.25">
      <c r="A49" s="247" t="s">
        <v>295</v>
      </c>
      <c r="B49" s="247" t="s">
        <v>3716</v>
      </c>
      <c r="C49" s="248">
        <v>7</v>
      </c>
    </row>
    <row r="50" spans="1:3" ht="15.75" x14ac:dyDescent="0.25">
      <c r="A50" s="247" t="s">
        <v>3717</v>
      </c>
      <c r="B50" s="247" t="s">
        <v>3718</v>
      </c>
      <c r="C50" s="248">
        <v>3</v>
      </c>
    </row>
    <row r="51" spans="1:3" ht="15.75" x14ac:dyDescent="0.25">
      <c r="A51" s="247" t="s">
        <v>3719</v>
      </c>
      <c r="B51" s="247" t="s">
        <v>3720</v>
      </c>
      <c r="C51" s="248">
        <v>6</v>
      </c>
    </row>
    <row r="52" spans="1:3" ht="15.75" x14ac:dyDescent="0.25">
      <c r="A52" s="247" t="s">
        <v>3721</v>
      </c>
      <c r="B52" s="247" t="s">
        <v>3722</v>
      </c>
      <c r="C52" s="248">
        <v>4</v>
      </c>
    </row>
    <row r="53" spans="1:3" ht="15.75" x14ac:dyDescent="0.25">
      <c r="A53" s="247" t="s">
        <v>3723</v>
      </c>
      <c r="B53" s="247" t="s">
        <v>3724</v>
      </c>
      <c r="C53" s="248">
        <v>5</v>
      </c>
    </row>
    <row r="54" spans="1:3" ht="15.75" x14ac:dyDescent="0.25">
      <c r="A54" s="247" t="s">
        <v>3725</v>
      </c>
      <c r="B54" s="247" t="s">
        <v>3726</v>
      </c>
      <c r="C54" s="248">
        <v>2</v>
      </c>
    </row>
    <row r="55" spans="1:3" ht="15.75" x14ac:dyDescent="0.25">
      <c r="A55" s="247" t="s">
        <v>3727</v>
      </c>
      <c r="B55" s="247" t="s">
        <v>3728</v>
      </c>
      <c r="C55" s="248">
        <v>2</v>
      </c>
    </row>
    <row r="56" spans="1:3" ht="15.75" x14ac:dyDescent="0.25">
      <c r="A56" s="247" t="s">
        <v>3729</v>
      </c>
      <c r="B56" s="247" t="s">
        <v>3730</v>
      </c>
      <c r="C56" s="248">
        <v>5</v>
      </c>
    </row>
    <row r="57" spans="1:3" ht="15.75" x14ac:dyDescent="0.25">
      <c r="A57" s="247" t="s">
        <v>3731</v>
      </c>
      <c r="B57" s="247" t="s">
        <v>3732</v>
      </c>
      <c r="C57" s="248">
        <v>5</v>
      </c>
    </row>
    <row r="58" spans="1:3" ht="31.5" x14ac:dyDescent="0.25">
      <c r="A58" s="247" t="s">
        <v>3733</v>
      </c>
      <c r="B58" s="247" t="s">
        <v>3734</v>
      </c>
      <c r="C58" s="248">
        <v>5</v>
      </c>
    </row>
    <row r="59" spans="1:3" ht="15.75" x14ac:dyDescent="0.25">
      <c r="A59" s="247" t="s">
        <v>3735</v>
      </c>
      <c r="B59" s="247" t="s">
        <v>3736</v>
      </c>
      <c r="C59" s="248">
        <v>5</v>
      </c>
    </row>
    <row r="60" spans="1:3" ht="15.75" x14ac:dyDescent="0.25">
      <c r="A60" s="247" t="s">
        <v>3737</v>
      </c>
      <c r="B60" s="247" t="s">
        <v>3738</v>
      </c>
      <c r="C60" s="248">
        <v>3</v>
      </c>
    </row>
    <row r="61" spans="1:3" ht="15.75" x14ac:dyDescent="0.25">
      <c r="A61" s="247" t="s">
        <v>520</v>
      </c>
      <c r="B61" s="247" t="s">
        <v>3739</v>
      </c>
      <c r="C61" s="248">
        <v>6</v>
      </c>
    </row>
    <row r="62" spans="1:3" ht="15.75" x14ac:dyDescent="0.25">
      <c r="A62" s="247" t="s">
        <v>3740</v>
      </c>
      <c r="B62" s="247" t="s">
        <v>3741</v>
      </c>
      <c r="C62" s="248">
        <v>3</v>
      </c>
    </row>
    <row r="63" spans="1:3" ht="15.75" x14ac:dyDescent="0.25">
      <c r="A63" s="247" t="s">
        <v>391</v>
      </c>
      <c r="B63" s="247" t="s">
        <v>3742</v>
      </c>
      <c r="C63" s="248">
        <v>4</v>
      </c>
    </row>
    <row r="64" spans="1:3" ht="31.5" x14ac:dyDescent="0.25">
      <c r="A64" s="247" t="s">
        <v>1571</v>
      </c>
      <c r="B64" s="247" t="s">
        <v>3743</v>
      </c>
      <c r="C64" s="248">
        <v>3</v>
      </c>
    </row>
    <row r="65" spans="1:3" ht="15.75" x14ac:dyDescent="0.25">
      <c r="A65" s="247" t="s">
        <v>3744</v>
      </c>
      <c r="B65" s="247" t="s">
        <v>3745</v>
      </c>
      <c r="C65" s="248">
        <v>3</v>
      </c>
    </row>
    <row r="66" spans="1:3" ht="31.5" x14ac:dyDescent="0.25">
      <c r="A66" s="247" t="s">
        <v>3746</v>
      </c>
      <c r="B66" s="247" t="s">
        <v>3747</v>
      </c>
      <c r="C66" s="248">
        <v>6</v>
      </c>
    </row>
    <row r="67" spans="1:3" ht="31.5" x14ac:dyDescent="0.25">
      <c r="A67" s="247" t="s">
        <v>3748</v>
      </c>
      <c r="B67" s="247" t="s">
        <v>3749</v>
      </c>
      <c r="C67" s="248">
        <v>6</v>
      </c>
    </row>
    <row r="68" spans="1:3" ht="31.5" x14ac:dyDescent="0.25">
      <c r="A68" s="247" t="s">
        <v>3750</v>
      </c>
      <c r="B68" s="247" t="s">
        <v>3751</v>
      </c>
      <c r="C68" s="248">
        <v>5</v>
      </c>
    </row>
    <row r="69" spans="1:3" ht="15.75" x14ac:dyDescent="0.25">
      <c r="A69" s="247" t="s">
        <v>3752</v>
      </c>
      <c r="B69" s="247" t="s">
        <v>3753</v>
      </c>
      <c r="C69" s="248">
        <v>3</v>
      </c>
    </row>
    <row r="70" spans="1:3" ht="15.75" x14ac:dyDescent="0.25">
      <c r="A70" s="247" t="s">
        <v>3754</v>
      </c>
      <c r="B70" s="247" t="s">
        <v>3649</v>
      </c>
      <c r="C70" s="248">
        <v>2</v>
      </c>
    </row>
    <row r="71" spans="1:3" ht="15.75" x14ac:dyDescent="0.25">
      <c r="A71" s="247" t="s">
        <v>3755</v>
      </c>
      <c r="B71" s="247" t="s">
        <v>3756</v>
      </c>
      <c r="C71" s="248">
        <v>3</v>
      </c>
    </row>
    <row r="72" spans="1:3" ht="15.75" x14ac:dyDescent="0.25">
      <c r="A72" s="247" t="s">
        <v>3757</v>
      </c>
      <c r="B72" s="247" t="s">
        <v>3758</v>
      </c>
      <c r="C72" s="248">
        <v>3</v>
      </c>
    </row>
    <row r="73" spans="1:3" ht="15.75" x14ac:dyDescent="0.25">
      <c r="A73" s="247" t="s">
        <v>3759</v>
      </c>
      <c r="B73" s="247" t="s">
        <v>3760</v>
      </c>
      <c r="C73" s="248">
        <v>3</v>
      </c>
    </row>
    <row r="74" spans="1:3" ht="15.75" x14ac:dyDescent="0.25">
      <c r="A74" s="247" t="s">
        <v>2306</v>
      </c>
      <c r="B74" s="247" t="s">
        <v>3761</v>
      </c>
      <c r="C74" s="248">
        <v>5</v>
      </c>
    </row>
    <row r="75" spans="1:3" ht="15.75" x14ac:dyDescent="0.25">
      <c r="A75" s="247" t="s">
        <v>3762</v>
      </c>
      <c r="B75" s="247" t="s">
        <v>3763</v>
      </c>
      <c r="C75" s="248">
        <v>3</v>
      </c>
    </row>
    <row r="76" spans="1:3" ht="15.75" x14ac:dyDescent="0.25">
      <c r="A76" s="247" t="s">
        <v>3764</v>
      </c>
      <c r="B76" s="247" t="s">
        <v>3765</v>
      </c>
      <c r="C76" s="248">
        <v>6</v>
      </c>
    </row>
    <row r="77" spans="1:3" ht="15.75" x14ac:dyDescent="0.25">
      <c r="A77" s="247" t="s">
        <v>3766</v>
      </c>
      <c r="B77" s="247" t="s">
        <v>3767</v>
      </c>
      <c r="C77" s="248">
        <v>5</v>
      </c>
    </row>
    <row r="78" spans="1:3" ht="15.75" x14ac:dyDescent="0.25">
      <c r="A78" s="247" t="s">
        <v>772</v>
      </c>
      <c r="B78" s="247" t="s">
        <v>3768</v>
      </c>
      <c r="C78" s="248">
        <v>4</v>
      </c>
    </row>
    <row r="79" spans="1:3" ht="15.75" x14ac:dyDescent="0.25">
      <c r="A79" s="247" t="s">
        <v>3769</v>
      </c>
      <c r="B79" s="247" t="s">
        <v>3770</v>
      </c>
      <c r="C79" s="248">
        <v>4</v>
      </c>
    </row>
    <row r="80" spans="1:3" ht="15.75" x14ac:dyDescent="0.25">
      <c r="A80" s="247" t="s">
        <v>3771</v>
      </c>
      <c r="B80" s="247" t="s">
        <v>3772</v>
      </c>
      <c r="C80" s="248">
        <v>4</v>
      </c>
    </row>
    <row r="81" spans="1:3" ht="15.75" x14ac:dyDescent="0.25">
      <c r="A81" s="247" t="s">
        <v>3773</v>
      </c>
      <c r="B81" s="247" t="s">
        <v>3774</v>
      </c>
      <c r="C81" s="248">
        <v>7</v>
      </c>
    </row>
    <row r="82" spans="1:3" ht="15.75" x14ac:dyDescent="0.25">
      <c r="A82" s="247" t="s">
        <v>3775</v>
      </c>
      <c r="B82" s="247" t="s">
        <v>3776</v>
      </c>
      <c r="C82" s="248">
        <v>6</v>
      </c>
    </row>
    <row r="83" spans="1:3" ht="15.75" x14ac:dyDescent="0.25">
      <c r="A83" s="247" t="s">
        <v>3777</v>
      </c>
      <c r="B83" s="247" t="s">
        <v>3778</v>
      </c>
      <c r="C83" s="248">
        <v>5</v>
      </c>
    </row>
    <row r="84" spans="1:3" ht="15.75" x14ac:dyDescent="0.25">
      <c r="A84" s="247" t="s">
        <v>3779</v>
      </c>
      <c r="B84" s="247" t="s">
        <v>3780</v>
      </c>
      <c r="C84" s="248">
        <v>3</v>
      </c>
    </row>
    <row r="85" spans="1:3" ht="15.75" x14ac:dyDescent="0.25">
      <c r="A85" s="247" t="s">
        <v>3781</v>
      </c>
      <c r="B85" s="247" t="s">
        <v>3782</v>
      </c>
      <c r="C85" s="248">
        <v>5</v>
      </c>
    </row>
    <row r="86" spans="1:3" ht="15.75" x14ac:dyDescent="0.25">
      <c r="A86" s="247" t="s">
        <v>1859</v>
      </c>
      <c r="B86" s="247" t="s">
        <v>3783</v>
      </c>
      <c r="C86" s="248">
        <v>4</v>
      </c>
    </row>
    <row r="87" spans="1:3" ht="15.75" x14ac:dyDescent="0.25">
      <c r="A87" s="247" t="s">
        <v>3784</v>
      </c>
      <c r="B87" s="247" t="s">
        <v>3785</v>
      </c>
      <c r="C87" s="248">
        <v>2</v>
      </c>
    </row>
    <row r="88" spans="1:3" ht="15.75" x14ac:dyDescent="0.25">
      <c r="A88" s="247" t="s">
        <v>3786</v>
      </c>
      <c r="B88" s="247" t="s">
        <v>3787</v>
      </c>
      <c r="C88" s="248">
        <v>4</v>
      </c>
    </row>
    <row r="89" spans="1:3" ht="15.75" x14ac:dyDescent="0.25">
      <c r="A89" s="247" t="s">
        <v>3788</v>
      </c>
      <c r="B89" s="247" t="s">
        <v>3789</v>
      </c>
      <c r="C89" s="248">
        <v>4</v>
      </c>
    </row>
    <row r="90" spans="1:3" ht="15.75" x14ac:dyDescent="0.25">
      <c r="A90" s="247" t="s">
        <v>1556</v>
      </c>
      <c r="B90" s="247" t="s">
        <v>3790</v>
      </c>
      <c r="C90" s="248">
        <v>4</v>
      </c>
    </row>
    <row r="91" spans="1:3" ht="15.75" x14ac:dyDescent="0.25">
      <c r="A91" s="247" t="s">
        <v>3791</v>
      </c>
      <c r="B91" s="247" t="s">
        <v>3649</v>
      </c>
      <c r="C91" s="248">
        <v>2</v>
      </c>
    </row>
    <row r="92" spans="1:3" ht="15.75" x14ac:dyDescent="0.25">
      <c r="A92" s="247" t="s">
        <v>3792</v>
      </c>
      <c r="B92" s="247" t="s">
        <v>3793</v>
      </c>
      <c r="C92" s="248">
        <v>3</v>
      </c>
    </row>
    <row r="93" spans="1:3" ht="15.75" x14ac:dyDescent="0.25">
      <c r="A93" s="247" t="s">
        <v>3794</v>
      </c>
      <c r="B93" s="247" t="s">
        <v>3795</v>
      </c>
      <c r="C93" s="248">
        <v>6</v>
      </c>
    </row>
    <row r="94" spans="1:3" ht="15.75" x14ac:dyDescent="0.25">
      <c r="A94" s="247" t="s">
        <v>3796</v>
      </c>
      <c r="B94" s="247" t="s">
        <v>3797</v>
      </c>
      <c r="C94" s="248">
        <v>3</v>
      </c>
    </row>
    <row r="95" spans="1:3" ht="15.75" x14ac:dyDescent="0.25">
      <c r="A95" s="247" t="s">
        <v>3798</v>
      </c>
      <c r="B95" s="247" t="s">
        <v>3799</v>
      </c>
      <c r="C95" s="248">
        <v>6</v>
      </c>
    </row>
    <row r="96" spans="1:3" ht="15.75" x14ac:dyDescent="0.25">
      <c r="A96" s="247" t="s">
        <v>3800</v>
      </c>
      <c r="B96" s="247" t="s">
        <v>3801</v>
      </c>
      <c r="C96" s="248">
        <v>5</v>
      </c>
    </row>
    <row r="97" spans="1:3" ht="31.5" x14ac:dyDescent="0.25">
      <c r="A97" s="247" t="s">
        <v>3802</v>
      </c>
      <c r="B97" s="247" t="s">
        <v>3803</v>
      </c>
      <c r="C97" s="248">
        <v>5</v>
      </c>
    </row>
    <row r="98" spans="1:3" ht="15.75" x14ac:dyDescent="0.25">
      <c r="A98" s="247" t="s">
        <v>834</v>
      </c>
      <c r="B98" s="247" t="s">
        <v>3804</v>
      </c>
      <c r="C98" s="248">
        <v>5</v>
      </c>
    </row>
    <row r="99" spans="1:3" ht="15.75" x14ac:dyDescent="0.25">
      <c r="A99" s="247" t="s">
        <v>3805</v>
      </c>
      <c r="B99" s="247" t="s">
        <v>3806</v>
      </c>
      <c r="C99" s="248">
        <v>3</v>
      </c>
    </row>
    <row r="100" spans="1:3" ht="15.75" x14ac:dyDescent="0.25">
      <c r="A100" s="247" t="s">
        <v>3807</v>
      </c>
      <c r="B100" s="247" t="s">
        <v>3808</v>
      </c>
      <c r="C100" s="248">
        <v>5</v>
      </c>
    </row>
    <row r="101" spans="1:3" ht="15.75" x14ac:dyDescent="0.25">
      <c r="A101" s="247" t="s">
        <v>3809</v>
      </c>
      <c r="B101" s="247" t="s">
        <v>3810</v>
      </c>
      <c r="C101" s="248">
        <v>2</v>
      </c>
    </row>
    <row r="102" spans="1:3" ht="15.75" x14ac:dyDescent="0.25">
      <c r="A102" s="247" t="s">
        <v>1845</v>
      </c>
      <c r="B102" s="247" t="s">
        <v>3811</v>
      </c>
      <c r="C102" s="248">
        <v>5</v>
      </c>
    </row>
    <row r="103" spans="1:3" ht="15.75" x14ac:dyDescent="0.25">
      <c r="A103" s="247" t="s">
        <v>3812</v>
      </c>
      <c r="B103" s="247" t="s">
        <v>3813</v>
      </c>
      <c r="C103" s="248">
        <v>4</v>
      </c>
    </row>
    <row r="104" spans="1:3" ht="15.75" x14ac:dyDescent="0.25">
      <c r="A104" s="247" t="s">
        <v>2342</v>
      </c>
      <c r="B104" s="247" t="s">
        <v>3814</v>
      </c>
      <c r="C104" s="248">
        <v>2</v>
      </c>
    </row>
    <row r="105" spans="1:3" ht="31.5" x14ac:dyDescent="0.25">
      <c r="A105" s="247" t="s">
        <v>3815</v>
      </c>
      <c r="B105" s="247" t="s">
        <v>3816</v>
      </c>
      <c r="C105" s="248">
        <v>2</v>
      </c>
    </row>
    <row r="106" spans="1:3" ht="15.75" x14ac:dyDescent="0.25">
      <c r="A106" s="247" t="s">
        <v>848</v>
      </c>
      <c r="B106" s="247" t="s">
        <v>3817</v>
      </c>
      <c r="C106" s="248">
        <v>4</v>
      </c>
    </row>
    <row r="107" spans="1:3" ht="31.5" x14ac:dyDescent="0.25">
      <c r="A107" s="247" t="s">
        <v>3818</v>
      </c>
      <c r="B107" s="247" t="s">
        <v>3819</v>
      </c>
      <c r="C107" s="248">
        <v>5</v>
      </c>
    </row>
    <row r="108" spans="1:3" ht="15.75" x14ac:dyDescent="0.25">
      <c r="A108" s="247" t="s">
        <v>3820</v>
      </c>
      <c r="B108" s="247" t="s">
        <v>3821</v>
      </c>
      <c r="C108" s="248">
        <v>4</v>
      </c>
    </row>
    <row r="109" spans="1:3" ht="15.75" x14ac:dyDescent="0.25">
      <c r="A109" s="247" t="s">
        <v>3822</v>
      </c>
      <c r="B109" s="247" t="s">
        <v>3823</v>
      </c>
      <c r="C109" s="248">
        <v>4</v>
      </c>
    </row>
    <row r="110" spans="1:3" ht="15.75" x14ac:dyDescent="0.25">
      <c r="A110" s="247" t="s">
        <v>3824</v>
      </c>
      <c r="B110" s="247" t="s">
        <v>3649</v>
      </c>
      <c r="C110" s="248">
        <v>2</v>
      </c>
    </row>
    <row r="111" spans="1:3" ht="15.75" x14ac:dyDescent="0.25">
      <c r="A111" s="247" t="s">
        <v>3825</v>
      </c>
      <c r="B111" s="247" t="s">
        <v>3826</v>
      </c>
      <c r="C111" s="248">
        <v>4</v>
      </c>
    </row>
    <row r="112" spans="1:3" ht="15.75" x14ac:dyDescent="0.25">
      <c r="A112" s="247" t="s">
        <v>3827</v>
      </c>
      <c r="B112" s="247" t="s">
        <v>3828</v>
      </c>
      <c r="C112" s="248">
        <v>5</v>
      </c>
    </row>
    <row r="113" spans="1:3" ht="15.75" x14ac:dyDescent="0.25">
      <c r="A113" s="247" t="s">
        <v>3829</v>
      </c>
      <c r="B113" s="247" t="s">
        <v>3830</v>
      </c>
      <c r="C113" s="248">
        <v>2</v>
      </c>
    </row>
    <row r="114" spans="1:3" ht="15.75" x14ac:dyDescent="0.25">
      <c r="A114" s="247" t="s">
        <v>3831</v>
      </c>
      <c r="B114" s="247" t="s">
        <v>3832</v>
      </c>
      <c r="C114" s="248">
        <v>5</v>
      </c>
    </row>
    <row r="115" spans="1:3" ht="15.75" x14ac:dyDescent="0.25">
      <c r="A115" s="247" t="s">
        <v>3833</v>
      </c>
      <c r="B115" s="247" t="s">
        <v>3834</v>
      </c>
      <c r="C115" s="248">
        <v>6</v>
      </c>
    </row>
    <row r="116" spans="1:3" ht="15.75" x14ac:dyDescent="0.25">
      <c r="A116" s="247" t="s">
        <v>3835</v>
      </c>
      <c r="B116" s="247" t="s">
        <v>3836</v>
      </c>
      <c r="C116" s="248">
        <v>4</v>
      </c>
    </row>
    <row r="117" spans="1:3" ht="15.75" x14ac:dyDescent="0.25">
      <c r="A117" s="247" t="s">
        <v>3837</v>
      </c>
      <c r="B117" s="247" t="s">
        <v>3838</v>
      </c>
      <c r="C117" s="248">
        <v>5</v>
      </c>
    </row>
    <row r="118" spans="1:3" ht="15.75" x14ac:dyDescent="0.25">
      <c r="A118" s="247" t="s">
        <v>3839</v>
      </c>
      <c r="B118" s="247" t="s">
        <v>3840</v>
      </c>
      <c r="C118" s="248">
        <v>4</v>
      </c>
    </row>
    <row r="119" spans="1:3" ht="15.75" x14ac:dyDescent="0.25">
      <c r="A119" s="247" t="s">
        <v>3841</v>
      </c>
      <c r="B119" s="247" t="s">
        <v>3842</v>
      </c>
      <c r="C119" s="248">
        <v>2</v>
      </c>
    </row>
    <row r="120" spans="1:3" ht="15.75" x14ac:dyDescent="0.25">
      <c r="A120" s="247" t="s">
        <v>3843</v>
      </c>
      <c r="B120" s="247" t="s">
        <v>3844</v>
      </c>
      <c r="C120" s="248">
        <v>2</v>
      </c>
    </row>
    <row r="121" spans="1:3" ht="15.75" x14ac:dyDescent="0.25">
      <c r="A121" s="247" t="s">
        <v>3845</v>
      </c>
      <c r="B121" s="247" t="s">
        <v>3846</v>
      </c>
      <c r="C121" s="248">
        <v>3</v>
      </c>
    </row>
    <row r="122" spans="1:3" ht="15.75" x14ac:dyDescent="0.25">
      <c r="A122" s="247" t="s">
        <v>3847</v>
      </c>
      <c r="B122" s="247" t="s">
        <v>3848</v>
      </c>
      <c r="C122" s="248">
        <v>3</v>
      </c>
    </row>
    <row r="123" spans="1:3" ht="15.75" x14ac:dyDescent="0.25">
      <c r="A123" s="247" t="s">
        <v>3849</v>
      </c>
      <c r="B123" s="247" t="s">
        <v>3850</v>
      </c>
      <c r="C123" s="248">
        <v>5</v>
      </c>
    </row>
    <row r="124" spans="1:3" ht="15.75" x14ac:dyDescent="0.25">
      <c r="A124" s="247" t="s">
        <v>3851</v>
      </c>
      <c r="B124" s="247" t="s">
        <v>3852</v>
      </c>
      <c r="C124" s="248">
        <v>4</v>
      </c>
    </row>
    <row r="125" spans="1:3" ht="15.75" x14ac:dyDescent="0.25">
      <c r="A125" s="247" t="s">
        <v>3853</v>
      </c>
      <c r="B125" s="247" t="s">
        <v>3854</v>
      </c>
      <c r="C125" s="248">
        <v>6</v>
      </c>
    </row>
    <row r="126" spans="1:3" ht="15.75" x14ac:dyDescent="0.25">
      <c r="A126" s="247" t="s">
        <v>3855</v>
      </c>
      <c r="B126" s="247" t="s">
        <v>3856</v>
      </c>
      <c r="C126" s="248">
        <v>6</v>
      </c>
    </row>
    <row r="127" spans="1:3" ht="31.5" x14ac:dyDescent="0.25">
      <c r="A127" s="247" t="s">
        <v>3857</v>
      </c>
      <c r="B127" s="247" t="s">
        <v>3858</v>
      </c>
      <c r="C127" s="248">
        <v>6</v>
      </c>
    </row>
    <row r="128" spans="1:3" ht="31.5" x14ac:dyDescent="0.25">
      <c r="A128" s="247" t="s">
        <v>3859</v>
      </c>
      <c r="B128" s="247" t="s">
        <v>3860</v>
      </c>
      <c r="C128" s="248">
        <v>5</v>
      </c>
    </row>
    <row r="129" spans="1:3" ht="15.75" x14ac:dyDescent="0.25">
      <c r="A129" s="247" t="s">
        <v>3861</v>
      </c>
      <c r="B129" s="247" t="s">
        <v>3862</v>
      </c>
      <c r="C129" s="248">
        <v>5</v>
      </c>
    </row>
    <row r="130" spans="1:3" ht="15.75" x14ac:dyDescent="0.25">
      <c r="A130" s="247" t="s">
        <v>3863</v>
      </c>
      <c r="B130" s="247" t="s">
        <v>3864</v>
      </c>
      <c r="C130" s="248">
        <v>3</v>
      </c>
    </row>
    <row r="131" spans="1:3" ht="15.75" x14ac:dyDescent="0.25">
      <c r="A131" s="247" t="s">
        <v>2209</v>
      </c>
      <c r="B131" s="247" t="s">
        <v>3865</v>
      </c>
      <c r="C131" s="248">
        <v>5</v>
      </c>
    </row>
    <row r="132" spans="1:3" ht="15.75" x14ac:dyDescent="0.25">
      <c r="A132" s="247" t="s">
        <v>3866</v>
      </c>
      <c r="B132" s="247" t="s">
        <v>3649</v>
      </c>
      <c r="C132" s="248">
        <v>2</v>
      </c>
    </row>
    <row r="133" spans="1:3" ht="15.75" x14ac:dyDescent="0.25">
      <c r="A133" s="247" t="s">
        <v>3867</v>
      </c>
      <c r="B133" s="247" t="s">
        <v>3868</v>
      </c>
      <c r="C133" s="248">
        <v>4</v>
      </c>
    </row>
    <row r="134" spans="1:3" ht="15.75" x14ac:dyDescent="0.25">
      <c r="A134" s="247" t="s">
        <v>3869</v>
      </c>
      <c r="B134" s="247" t="s">
        <v>3870</v>
      </c>
      <c r="C134" s="248">
        <v>1</v>
      </c>
    </row>
    <row r="135" spans="1:3" ht="15.75" x14ac:dyDescent="0.25">
      <c r="A135" s="247" t="s">
        <v>3871</v>
      </c>
      <c r="B135" s="247" t="s">
        <v>3872</v>
      </c>
      <c r="C135" s="248">
        <v>6</v>
      </c>
    </row>
    <row r="136" spans="1:3" ht="15.75" x14ac:dyDescent="0.25">
      <c r="A136" s="247" t="s">
        <v>3873</v>
      </c>
      <c r="B136" s="247" t="s">
        <v>3874</v>
      </c>
      <c r="C136" s="248">
        <v>5</v>
      </c>
    </row>
    <row r="137" spans="1:3" ht="15.75" x14ac:dyDescent="0.25">
      <c r="A137" s="247" t="s">
        <v>3875</v>
      </c>
      <c r="B137" s="247" t="s">
        <v>3876</v>
      </c>
      <c r="C137" s="248">
        <v>3</v>
      </c>
    </row>
    <row r="138" spans="1:3" ht="15.75" x14ac:dyDescent="0.25">
      <c r="A138" s="247" t="s">
        <v>3877</v>
      </c>
      <c r="B138" s="247" t="s">
        <v>3878</v>
      </c>
      <c r="C138" s="248">
        <v>3</v>
      </c>
    </row>
    <row r="139" spans="1:3" ht="15.75" x14ac:dyDescent="0.25">
      <c r="A139" s="247" t="s">
        <v>3879</v>
      </c>
      <c r="B139" s="247" t="s">
        <v>3880</v>
      </c>
      <c r="C139" s="248">
        <v>4</v>
      </c>
    </row>
    <row r="140" spans="1:3" ht="15.75" x14ac:dyDescent="0.25">
      <c r="A140" s="247" t="s">
        <v>3881</v>
      </c>
      <c r="B140" s="247" t="s">
        <v>3882</v>
      </c>
      <c r="C140" s="248">
        <v>4</v>
      </c>
    </row>
    <row r="141" spans="1:3" ht="15.75" x14ac:dyDescent="0.25">
      <c r="A141" s="247" t="s">
        <v>3883</v>
      </c>
      <c r="B141" s="247" t="s">
        <v>3884</v>
      </c>
      <c r="C141" s="248">
        <v>6</v>
      </c>
    </row>
    <row r="142" spans="1:3" ht="15.75" x14ac:dyDescent="0.25">
      <c r="A142" s="247" t="s">
        <v>3885</v>
      </c>
      <c r="B142" s="247" t="s">
        <v>3886</v>
      </c>
      <c r="C142" s="248">
        <v>3</v>
      </c>
    </row>
    <row r="143" spans="1:3" ht="31.5" x14ac:dyDescent="0.25">
      <c r="A143" s="247" t="s">
        <v>3887</v>
      </c>
      <c r="B143" s="247" t="s">
        <v>3888</v>
      </c>
      <c r="C143" s="248">
        <v>5</v>
      </c>
    </row>
    <row r="144" spans="1:3" ht="15.75" x14ac:dyDescent="0.25">
      <c r="A144" s="247" t="s">
        <v>3889</v>
      </c>
      <c r="B144" s="247" t="s">
        <v>3890</v>
      </c>
      <c r="C144" s="248">
        <v>6</v>
      </c>
    </row>
    <row r="145" spans="1:3" ht="15.75" x14ac:dyDescent="0.25">
      <c r="A145" s="247" t="s">
        <v>3891</v>
      </c>
      <c r="B145" s="247" t="s">
        <v>3892</v>
      </c>
      <c r="C145" s="248">
        <v>4</v>
      </c>
    </row>
    <row r="146" spans="1:3" ht="15.75" x14ac:dyDescent="0.25">
      <c r="A146" s="247" t="s">
        <v>3893</v>
      </c>
      <c r="B146" s="247" t="s">
        <v>3894</v>
      </c>
      <c r="C146" s="248">
        <v>5</v>
      </c>
    </row>
    <row r="147" spans="1:3" ht="15.75" x14ac:dyDescent="0.25">
      <c r="A147" s="247" t="s">
        <v>3895</v>
      </c>
      <c r="B147" s="247" t="s">
        <v>3896</v>
      </c>
      <c r="C147" s="248">
        <v>4</v>
      </c>
    </row>
    <row r="148" spans="1:3" ht="15.75" x14ac:dyDescent="0.25">
      <c r="A148" s="247" t="s">
        <v>3897</v>
      </c>
      <c r="B148" s="247" t="s">
        <v>3898</v>
      </c>
      <c r="C148" s="248">
        <v>4</v>
      </c>
    </row>
    <row r="149" spans="1:3" ht="15.75" x14ac:dyDescent="0.25">
      <c r="A149" s="247" t="s">
        <v>3899</v>
      </c>
      <c r="B149" s="247" t="s">
        <v>3900</v>
      </c>
      <c r="C149" s="248">
        <v>4</v>
      </c>
    </row>
    <row r="150" spans="1:3" ht="15.75" x14ac:dyDescent="0.25">
      <c r="A150" s="247" t="s">
        <v>3901</v>
      </c>
      <c r="B150" s="247" t="s">
        <v>3902</v>
      </c>
      <c r="C150" s="248">
        <v>5</v>
      </c>
    </row>
    <row r="151" spans="1:3" ht="15.75" x14ac:dyDescent="0.25">
      <c r="A151" s="247" t="s">
        <v>3903</v>
      </c>
      <c r="B151" s="247" t="s">
        <v>3904</v>
      </c>
      <c r="C151" s="248">
        <v>6</v>
      </c>
    </row>
    <row r="152" spans="1:3" ht="31.5" x14ac:dyDescent="0.25">
      <c r="A152" s="247" t="s">
        <v>3905</v>
      </c>
      <c r="B152" s="247" t="s">
        <v>3906</v>
      </c>
      <c r="C152" s="248">
        <v>5</v>
      </c>
    </row>
    <row r="153" spans="1:3" ht="15.75" x14ac:dyDescent="0.25">
      <c r="A153" s="247" t="s">
        <v>3907</v>
      </c>
      <c r="B153" s="247" t="s">
        <v>3908</v>
      </c>
      <c r="C153" s="248">
        <v>7</v>
      </c>
    </row>
    <row r="154" spans="1:3" ht="15.75" x14ac:dyDescent="0.25">
      <c r="A154" s="247" t="s">
        <v>3909</v>
      </c>
      <c r="B154" s="247" t="s">
        <v>3910</v>
      </c>
      <c r="C154" s="248">
        <v>6</v>
      </c>
    </row>
    <row r="155" spans="1:3" ht="15.75" x14ac:dyDescent="0.25">
      <c r="A155" s="247" t="s">
        <v>3911</v>
      </c>
      <c r="B155" s="247" t="s">
        <v>3912</v>
      </c>
      <c r="C155" s="248">
        <v>1</v>
      </c>
    </row>
    <row r="156" spans="1:3" ht="15.75" x14ac:dyDescent="0.25">
      <c r="A156" s="247" t="s">
        <v>3913</v>
      </c>
      <c r="B156" s="247" t="s">
        <v>3914</v>
      </c>
      <c r="C156" s="248">
        <v>6</v>
      </c>
    </row>
    <row r="157" spans="1:3" ht="31.5" x14ac:dyDescent="0.25">
      <c r="A157" s="247" t="s">
        <v>3915</v>
      </c>
      <c r="B157" s="247" t="s">
        <v>3916</v>
      </c>
      <c r="C157" s="248">
        <v>6</v>
      </c>
    </row>
    <row r="158" spans="1:3" ht="31.5" x14ac:dyDescent="0.25">
      <c r="A158" s="247" t="s">
        <v>3917</v>
      </c>
      <c r="B158" s="247" t="s">
        <v>3918</v>
      </c>
      <c r="C158" s="248">
        <v>6</v>
      </c>
    </row>
    <row r="159" spans="1:3" ht="15.75" x14ac:dyDescent="0.25">
      <c r="A159" s="247" t="s">
        <v>3919</v>
      </c>
      <c r="B159" s="247" t="s">
        <v>3920</v>
      </c>
      <c r="C159" s="248">
        <v>4</v>
      </c>
    </row>
    <row r="160" spans="1:3" ht="15.75" x14ac:dyDescent="0.25">
      <c r="A160" s="247" t="s">
        <v>3921</v>
      </c>
      <c r="B160" s="247" t="s">
        <v>3922</v>
      </c>
      <c r="C160" s="248">
        <v>6</v>
      </c>
    </row>
    <row r="161" spans="1:3" ht="15.75" x14ac:dyDescent="0.25">
      <c r="A161" s="247" t="s">
        <v>3923</v>
      </c>
      <c r="B161" s="247" t="s">
        <v>3924</v>
      </c>
      <c r="C161" s="248">
        <v>3</v>
      </c>
    </row>
    <row r="162" spans="1:3" ht="15.75" x14ac:dyDescent="0.25">
      <c r="A162" s="247" t="s">
        <v>3925</v>
      </c>
      <c r="B162" s="247" t="s">
        <v>3926</v>
      </c>
      <c r="C162" s="248">
        <v>4</v>
      </c>
    </row>
    <row r="163" spans="1:3" ht="15.75" x14ac:dyDescent="0.25">
      <c r="A163" s="247" t="s">
        <v>3927</v>
      </c>
      <c r="B163" s="247" t="s">
        <v>3928</v>
      </c>
      <c r="C163" s="248">
        <v>5</v>
      </c>
    </row>
    <row r="164" spans="1:3" ht="31.5" x14ac:dyDescent="0.25">
      <c r="A164" s="247" t="s">
        <v>3929</v>
      </c>
      <c r="B164" s="247" t="s">
        <v>3930</v>
      </c>
      <c r="C164" s="248">
        <v>3</v>
      </c>
    </row>
    <row r="165" spans="1:3" ht="15.75" x14ac:dyDescent="0.25">
      <c r="A165" s="247" t="s">
        <v>3931</v>
      </c>
      <c r="B165" s="247" t="s">
        <v>3932</v>
      </c>
      <c r="C165" s="248">
        <v>5</v>
      </c>
    </row>
    <row r="166" spans="1:3" ht="15.75" x14ac:dyDescent="0.25">
      <c r="A166" s="247" t="s">
        <v>3933</v>
      </c>
      <c r="B166" s="247" t="s">
        <v>3934</v>
      </c>
      <c r="C166" s="248">
        <v>5</v>
      </c>
    </row>
    <row r="167" spans="1:3" ht="15.75" x14ac:dyDescent="0.25">
      <c r="A167" s="247" t="s">
        <v>3935</v>
      </c>
      <c r="B167" s="247" t="s">
        <v>3936</v>
      </c>
      <c r="C167" s="248">
        <v>5</v>
      </c>
    </row>
    <row r="168" spans="1:3" ht="15.75" x14ac:dyDescent="0.25">
      <c r="A168" s="247" t="s">
        <v>3937</v>
      </c>
      <c r="B168" s="247" t="s">
        <v>3938</v>
      </c>
      <c r="C168" s="248">
        <v>5</v>
      </c>
    </row>
    <row r="169" spans="1:3" ht="15.75" x14ac:dyDescent="0.25">
      <c r="A169" s="247" t="s">
        <v>3939</v>
      </c>
      <c r="B169" s="247" t="s">
        <v>3940</v>
      </c>
      <c r="C169" s="248">
        <v>5</v>
      </c>
    </row>
    <row r="170" spans="1:3" ht="15.75" x14ac:dyDescent="0.25">
      <c r="A170" s="247" t="s">
        <v>797</v>
      </c>
      <c r="B170" s="247" t="s">
        <v>3941</v>
      </c>
      <c r="C170" s="248">
        <v>5</v>
      </c>
    </row>
    <row r="171" spans="1:3" ht="15.75" x14ac:dyDescent="0.25">
      <c r="A171" s="247" t="s">
        <v>3942</v>
      </c>
      <c r="B171" s="247" t="s">
        <v>3943</v>
      </c>
      <c r="C171" s="248">
        <v>6</v>
      </c>
    </row>
    <row r="172" spans="1:3" ht="15.75" x14ac:dyDescent="0.25">
      <c r="A172" s="247" t="s">
        <v>3944</v>
      </c>
      <c r="B172" s="247" t="s">
        <v>3945</v>
      </c>
      <c r="C172" s="248">
        <v>4</v>
      </c>
    </row>
    <row r="173" spans="1:3" ht="15.75" x14ac:dyDescent="0.25">
      <c r="A173" s="247" t="s">
        <v>2454</v>
      </c>
      <c r="B173" s="247" t="s">
        <v>3946</v>
      </c>
      <c r="C173" s="248">
        <v>3</v>
      </c>
    </row>
    <row r="174" spans="1:3" ht="15.75" x14ac:dyDescent="0.25">
      <c r="A174" s="247" t="s">
        <v>3947</v>
      </c>
      <c r="B174" s="247" t="s">
        <v>3948</v>
      </c>
      <c r="C174" s="248">
        <v>4</v>
      </c>
    </row>
    <row r="175" spans="1:3" ht="15.75" x14ac:dyDescent="0.25">
      <c r="A175" s="247" t="s">
        <v>3949</v>
      </c>
      <c r="B175" s="247" t="s">
        <v>3950</v>
      </c>
      <c r="C175" s="248">
        <v>6</v>
      </c>
    </row>
    <row r="176" spans="1:3" ht="31.5" x14ac:dyDescent="0.25">
      <c r="A176" s="247" t="s">
        <v>3951</v>
      </c>
      <c r="B176" s="247" t="s">
        <v>3952</v>
      </c>
      <c r="C176" s="248">
        <v>5</v>
      </c>
    </row>
    <row r="177" spans="1:3" ht="15.75" x14ac:dyDescent="0.25">
      <c r="A177" s="247" t="s">
        <v>3953</v>
      </c>
      <c r="B177" s="247" t="s">
        <v>3954</v>
      </c>
      <c r="C177" s="248">
        <v>3</v>
      </c>
    </row>
    <row r="178" spans="1:3" ht="15.75" x14ac:dyDescent="0.25">
      <c r="A178" s="247" t="s">
        <v>3955</v>
      </c>
      <c r="B178" s="247" t="s">
        <v>3956</v>
      </c>
      <c r="C178" s="248">
        <v>5</v>
      </c>
    </row>
    <row r="179" spans="1:3" ht="15.75" x14ac:dyDescent="0.25">
      <c r="A179" s="247" t="s">
        <v>3957</v>
      </c>
      <c r="B179" s="247" t="s">
        <v>3958</v>
      </c>
      <c r="C179" s="248">
        <v>5</v>
      </c>
    </row>
    <row r="180" spans="1:3" ht="15.75" x14ac:dyDescent="0.25">
      <c r="A180" s="247" t="s">
        <v>3959</v>
      </c>
      <c r="B180" s="247" t="s">
        <v>3960</v>
      </c>
      <c r="C180" s="248">
        <v>4</v>
      </c>
    </row>
    <row r="181" spans="1:3" ht="15.75" x14ac:dyDescent="0.25">
      <c r="A181" s="247" t="s">
        <v>3961</v>
      </c>
      <c r="B181" s="247" t="s">
        <v>3649</v>
      </c>
      <c r="C181" s="248">
        <v>2</v>
      </c>
    </row>
    <row r="182" spans="1:3" ht="15.75" x14ac:dyDescent="0.25">
      <c r="A182" s="247" t="s">
        <v>3962</v>
      </c>
      <c r="B182" s="247" t="s">
        <v>3963</v>
      </c>
      <c r="C182" s="248">
        <v>3</v>
      </c>
    </row>
    <row r="183" spans="1:3" ht="15.75" x14ac:dyDescent="0.25">
      <c r="A183" s="247" t="s">
        <v>3964</v>
      </c>
      <c r="B183" s="247" t="s">
        <v>3965</v>
      </c>
      <c r="C183" s="248">
        <v>3</v>
      </c>
    </row>
    <row r="184" spans="1:3" ht="15.75" x14ac:dyDescent="0.25">
      <c r="A184" s="247" t="s">
        <v>3966</v>
      </c>
      <c r="B184" s="247" t="s">
        <v>3967</v>
      </c>
      <c r="C184" s="248">
        <v>5</v>
      </c>
    </row>
    <row r="185" spans="1:3" ht="15.75" x14ac:dyDescent="0.25">
      <c r="A185" s="247" t="s">
        <v>3968</v>
      </c>
      <c r="B185" s="247" t="s">
        <v>3969</v>
      </c>
      <c r="C185" s="248">
        <v>5</v>
      </c>
    </row>
    <row r="186" spans="1:3" ht="15.75" x14ac:dyDescent="0.25">
      <c r="A186" s="247" t="s">
        <v>3970</v>
      </c>
      <c r="B186" s="247" t="s">
        <v>3971</v>
      </c>
      <c r="C186" s="248">
        <v>2</v>
      </c>
    </row>
    <row r="187" spans="1:3" ht="15.75" x14ac:dyDescent="0.25">
      <c r="A187" s="247" t="s">
        <v>3972</v>
      </c>
      <c r="B187" s="247" t="s">
        <v>3973</v>
      </c>
      <c r="C187" s="248">
        <v>3</v>
      </c>
    </row>
    <row r="188" spans="1:3" ht="15.75" x14ac:dyDescent="0.25">
      <c r="A188" s="247" t="s">
        <v>3974</v>
      </c>
      <c r="B188" s="247" t="s">
        <v>3975</v>
      </c>
      <c r="C188" s="248">
        <v>4</v>
      </c>
    </row>
    <row r="189" spans="1:3" ht="15.75" x14ac:dyDescent="0.25">
      <c r="A189" s="247" t="s">
        <v>3976</v>
      </c>
      <c r="B189" s="247" t="s">
        <v>3977</v>
      </c>
      <c r="C189" s="248">
        <v>2</v>
      </c>
    </row>
    <row r="190" spans="1:3" ht="15.75" x14ac:dyDescent="0.25">
      <c r="A190" s="247" t="s">
        <v>3978</v>
      </c>
      <c r="B190" s="247" t="s">
        <v>3979</v>
      </c>
      <c r="C190" s="248">
        <v>2</v>
      </c>
    </row>
    <row r="191" spans="1:3" ht="15.75" x14ac:dyDescent="0.25">
      <c r="A191" s="247" t="s">
        <v>3980</v>
      </c>
      <c r="B191" s="247" t="s">
        <v>3981</v>
      </c>
      <c r="C191" s="248">
        <v>5</v>
      </c>
    </row>
    <row r="192" spans="1:3" ht="15.75" x14ac:dyDescent="0.25">
      <c r="A192" s="247" t="s">
        <v>3982</v>
      </c>
      <c r="B192" s="247" t="s">
        <v>3649</v>
      </c>
      <c r="C192" s="248">
        <v>2</v>
      </c>
    </row>
    <row r="193" spans="1:3" ht="15.75" x14ac:dyDescent="0.25">
      <c r="A193" s="247" t="s">
        <v>3983</v>
      </c>
      <c r="B193" s="247" t="s">
        <v>3984</v>
      </c>
      <c r="C193" s="248">
        <v>3</v>
      </c>
    </row>
    <row r="194" spans="1:3" ht="31.5" x14ac:dyDescent="0.25">
      <c r="A194" s="247" t="s">
        <v>3985</v>
      </c>
      <c r="B194" s="247" t="s">
        <v>3986</v>
      </c>
      <c r="C194" s="248">
        <v>3</v>
      </c>
    </row>
    <row r="195" spans="1:3" ht="31.5" x14ac:dyDescent="0.25">
      <c r="A195" s="247" t="s">
        <v>3987</v>
      </c>
      <c r="B195" s="247" t="s">
        <v>3988</v>
      </c>
      <c r="C195" s="248">
        <v>3</v>
      </c>
    </row>
    <row r="196" spans="1:3" ht="15.75" x14ac:dyDescent="0.25">
      <c r="A196" s="247" t="s">
        <v>3989</v>
      </c>
      <c r="B196" s="247" t="s">
        <v>3990</v>
      </c>
      <c r="C196" s="248">
        <v>5</v>
      </c>
    </row>
    <row r="197" spans="1:3" ht="15.75" x14ac:dyDescent="0.25">
      <c r="A197" s="247" t="s">
        <v>3991</v>
      </c>
      <c r="B197" s="247" t="s">
        <v>3992</v>
      </c>
      <c r="C197" s="248">
        <v>4</v>
      </c>
    </row>
    <row r="198" spans="1:3" ht="15.75" x14ac:dyDescent="0.25">
      <c r="A198" s="247" t="s">
        <v>3993</v>
      </c>
      <c r="B198" s="247" t="s">
        <v>3649</v>
      </c>
      <c r="C198" s="248">
        <v>2</v>
      </c>
    </row>
    <row r="199" spans="1:3" ht="15.75" x14ac:dyDescent="0.25">
      <c r="A199" s="247" t="s">
        <v>3994</v>
      </c>
      <c r="B199" s="247" t="s">
        <v>3995</v>
      </c>
      <c r="C199" s="248">
        <v>1</v>
      </c>
    </row>
    <row r="200" spans="1:3" ht="15.75" x14ac:dyDescent="0.25">
      <c r="A200" s="247" t="s">
        <v>3996</v>
      </c>
      <c r="B200" s="247" t="s">
        <v>3997</v>
      </c>
      <c r="C200" s="248">
        <v>4</v>
      </c>
    </row>
    <row r="201" spans="1:3" ht="15.75" x14ac:dyDescent="0.25">
      <c r="A201" s="247" t="s">
        <v>3998</v>
      </c>
      <c r="B201" s="247" t="s">
        <v>3999</v>
      </c>
      <c r="C201" s="248">
        <v>3</v>
      </c>
    </row>
    <row r="202" spans="1:3" ht="15.75" x14ac:dyDescent="0.25">
      <c r="A202" s="247" t="s">
        <v>4000</v>
      </c>
      <c r="B202" s="247" t="s">
        <v>4001</v>
      </c>
      <c r="C202" s="248">
        <v>4</v>
      </c>
    </row>
    <row r="203" spans="1:3" ht="15.75" x14ac:dyDescent="0.25">
      <c r="A203" s="247" t="s">
        <v>4002</v>
      </c>
      <c r="B203" s="247" t="s">
        <v>4003</v>
      </c>
      <c r="C203" s="248">
        <v>4</v>
      </c>
    </row>
    <row r="204" spans="1:3" ht="15.75" x14ac:dyDescent="0.25">
      <c r="A204" s="247" t="s">
        <v>4004</v>
      </c>
      <c r="B204" s="247" t="s">
        <v>4005</v>
      </c>
      <c r="C204" s="248">
        <v>4</v>
      </c>
    </row>
    <row r="205" spans="1:3" ht="15.75" x14ac:dyDescent="0.25">
      <c r="A205" s="247" t="s">
        <v>4006</v>
      </c>
      <c r="B205" s="247" t="s">
        <v>4007</v>
      </c>
      <c r="C205" s="248">
        <v>2</v>
      </c>
    </row>
    <row r="206" spans="1:3" ht="15.75" x14ac:dyDescent="0.25">
      <c r="A206" s="247" t="s">
        <v>4008</v>
      </c>
      <c r="B206" s="247" t="s">
        <v>4009</v>
      </c>
      <c r="C206" s="248">
        <v>3</v>
      </c>
    </row>
    <row r="207" spans="1:3" ht="15.75" x14ac:dyDescent="0.25">
      <c r="A207" s="247" t="s">
        <v>4010</v>
      </c>
      <c r="B207" s="247" t="s">
        <v>4011</v>
      </c>
      <c r="C207" s="248">
        <v>4</v>
      </c>
    </row>
    <row r="208" spans="1:3" ht="15.75" x14ac:dyDescent="0.25">
      <c r="A208" s="247" t="s">
        <v>4012</v>
      </c>
      <c r="B208" s="247" t="s">
        <v>4013</v>
      </c>
      <c r="C208" s="248">
        <v>2</v>
      </c>
    </row>
    <row r="209" spans="1:3" ht="15.75" x14ac:dyDescent="0.25">
      <c r="A209" s="247" t="s">
        <v>4014</v>
      </c>
      <c r="B209" s="247" t="s">
        <v>4015</v>
      </c>
      <c r="C209" s="248">
        <v>4</v>
      </c>
    </row>
    <row r="210" spans="1:3" ht="15.75" x14ac:dyDescent="0.25">
      <c r="A210" s="247" t="s">
        <v>4016</v>
      </c>
      <c r="B210" s="247" t="s">
        <v>4017</v>
      </c>
      <c r="C210" s="248">
        <v>4</v>
      </c>
    </row>
    <row r="211" spans="1:3" ht="31.5" x14ac:dyDescent="0.25">
      <c r="A211" s="247" t="s">
        <v>4018</v>
      </c>
      <c r="B211" s="247" t="s">
        <v>4019</v>
      </c>
      <c r="C211" s="248">
        <v>4</v>
      </c>
    </row>
    <row r="212" spans="1:3" ht="15.75" x14ac:dyDescent="0.25">
      <c r="A212" s="247" t="s">
        <v>4020</v>
      </c>
      <c r="B212" s="247" t="s">
        <v>4021</v>
      </c>
      <c r="C212" s="248">
        <v>3</v>
      </c>
    </row>
    <row r="213" spans="1:3" ht="15.75" x14ac:dyDescent="0.25">
      <c r="A213" s="247" t="s">
        <v>4022</v>
      </c>
      <c r="B213" s="247" t="s">
        <v>3649</v>
      </c>
      <c r="C213" s="248">
        <v>2</v>
      </c>
    </row>
    <row r="214" spans="1:3" ht="15.75" x14ac:dyDescent="0.25">
      <c r="A214" s="247" t="s">
        <v>4023</v>
      </c>
      <c r="B214" s="247" t="s">
        <v>4024</v>
      </c>
      <c r="C214" s="248">
        <v>1</v>
      </c>
    </row>
    <row r="215" spans="1:3" ht="31.5" x14ac:dyDescent="0.25">
      <c r="A215" s="247" t="s">
        <v>4025</v>
      </c>
      <c r="B215" s="247" t="s">
        <v>4026</v>
      </c>
      <c r="C215" s="248">
        <v>4</v>
      </c>
    </row>
    <row r="216" spans="1:3" ht="15.75" x14ac:dyDescent="0.25">
      <c r="A216" s="247" t="s">
        <v>4027</v>
      </c>
      <c r="B216" s="247" t="s">
        <v>4028</v>
      </c>
      <c r="C216" s="248">
        <v>4</v>
      </c>
    </row>
    <row r="217" spans="1:3" ht="15.75" x14ac:dyDescent="0.25">
      <c r="A217" s="247" t="s">
        <v>4029</v>
      </c>
      <c r="B217" s="247" t="s">
        <v>4030</v>
      </c>
      <c r="C217" s="248">
        <v>4</v>
      </c>
    </row>
    <row r="218" spans="1:3" ht="31.5" x14ac:dyDescent="0.25">
      <c r="A218" s="247" t="s">
        <v>4031</v>
      </c>
      <c r="B218" s="247" t="s">
        <v>4032</v>
      </c>
      <c r="C218" s="248">
        <v>4</v>
      </c>
    </row>
    <row r="219" spans="1:3" ht="15.75" x14ac:dyDescent="0.25">
      <c r="A219" s="247" t="s">
        <v>4033</v>
      </c>
      <c r="B219" s="247" t="s">
        <v>4034</v>
      </c>
      <c r="C219" s="248">
        <v>2</v>
      </c>
    </row>
    <row r="220" spans="1:3" ht="15.75" x14ac:dyDescent="0.25">
      <c r="A220" s="247" t="s">
        <v>4035</v>
      </c>
      <c r="B220" s="247" t="s">
        <v>4036</v>
      </c>
      <c r="C220" s="248">
        <v>1</v>
      </c>
    </row>
    <row r="221" spans="1:3" ht="15.75" x14ac:dyDescent="0.25">
      <c r="A221" s="247" t="s">
        <v>4037</v>
      </c>
      <c r="B221" s="247" t="s">
        <v>4038</v>
      </c>
      <c r="C221" s="248">
        <v>1</v>
      </c>
    </row>
    <row r="222" spans="1:3" ht="31.5" x14ac:dyDescent="0.25">
      <c r="A222" s="247" t="s">
        <v>4039</v>
      </c>
      <c r="B222" s="247" t="s">
        <v>4040</v>
      </c>
      <c r="C222" s="248">
        <v>4</v>
      </c>
    </row>
    <row r="223" spans="1:3" ht="15.75" x14ac:dyDescent="0.25">
      <c r="A223" s="247" t="s">
        <v>4041</v>
      </c>
      <c r="B223" s="247" t="s">
        <v>4042</v>
      </c>
      <c r="C223" s="248">
        <v>7</v>
      </c>
    </row>
    <row r="224" spans="1:3" ht="15.75" x14ac:dyDescent="0.25">
      <c r="A224" s="247" t="s">
        <v>241</v>
      </c>
      <c r="B224" s="247" t="s">
        <v>4043</v>
      </c>
      <c r="C224" s="248">
        <v>5</v>
      </c>
    </row>
    <row r="225" spans="1:3" ht="15.75" x14ac:dyDescent="0.25">
      <c r="A225" s="247" t="s">
        <v>269</v>
      </c>
      <c r="B225" s="247" t="s">
        <v>4044</v>
      </c>
      <c r="C225" s="248">
        <v>6</v>
      </c>
    </row>
    <row r="226" spans="1:3" ht="15.75" x14ac:dyDescent="0.25">
      <c r="A226" s="247" t="s">
        <v>255</v>
      </c>
      <c r="B226" s="247" t="s">
        <v>4045</v>
      </c>
      <c r="C226" s="248">
        <v>5</v>
      </c>
    </row>
    <row r="227" spans="1:3" ht="15.75" x14ac:dyDescent="0.25">
      <c r="A227" s="247" t="s">
        <v>4046</v>
      </c>
      <c r="B227" s="247" t="s">
        <v>4047</v>
      </c>
      <c r="C227" s="248">
        <v>2</v>
      </c>
    </row>
    <row r="228" spans="1:3" ht="15.75" x14ac:dyDescent="0.25">
      <c r="A228" s="247" t="s">
        <v>227</v>
      </c>
      <c r="B228" s="247" t="s">
        <v>4048</v>
      </c>
      <c r="C228" s="248">
        <v>3</v>
      </c>
    </row>
    <row r="229" spans="1:3" ht="15.75" x14ac:dyDescent="0.25">
      <c r="A229" s="247" t="s">
        <v>1027</v>
      </c>
      <c r="B229" s="247" t="s">
        <v>4049</v>
      </c>
      <c r="C229" s="248">
        <v>1</v>
      </c>
    </row>
    <row r="230" spans="1:3" ht="15.75" x14ac:dyDescent="0.25">
      <c r="A230" s="247" t="s">
        <v>4050</v>
      </c>
      <c r="B230" s="247" t="s">
        <v>4051</v>
      </c>
      <c r="C230" s="248">
        <v>7</v>
      </c>
    </row>
    <row r="231" spans="1:3" ht="15.75" x14ac:dyDescent="0.25">
      <c r="A231" s="247" t="s">
        <v>4052</v>
      </c>
      <c r="B231" s="247" t="s">
        <v>4053</v>
      </c>
      <c r="C231" s="248">
        <v>2</v>
      </c>
    </row>
    <row r="232" spans="1:3" ht="15.75" x14ac:dyDescent="0.25">
      <c r="A232" s="247" t="s">
        <v>1351</v>
      </c>
      <c r="B232" s="247" t="s">
        <v>4054</v>
      </c>
      <c r="C232" s="248">
        <v>5</v>
      </c>
    </row>
    <row r="233" spans="1:3" ht="15.75" x14ac:dyDescent="0.25">
      <c r="A233" s="247" t="s">
        <v>4055</v>
      </c>
      <c r="B233" s="247" t="s">
        <v>3649</v>
      </c>
      <c r="C233" s="248">
        <v>2</v>
      </c>
    </row>
    <row r="234" spans="1:3" ht="15.75" x14ac:dyDescent="0.25">
      <c r="A234" s="247" t="s">
        <v>886</v>
      </c>
      <c r="B234" s="247" t="s">
        <v>4056</v>
      </c>
      <c r="C234" s="248">
        <v>6</v>
      </c>
    </row>
    <row r="235" spans="1:3" ht="15.75" x14ac:dyDescent="0.25">
      <c r="A235" s="247" t="s">
        <v>282</v>
      </c>
      <c r="B235" s="247" t="s">
        <v>4057</v>
      </c>
      <c r="C235" s="248">
        <v>4</v>
      </c>
    </row>
    <row r="236" spans="1:3" ht="15.75" x14ac:dyDescent="0.25">
      <c r="A236" s="247" t="s">
        <v>4058</v>
      </c>
      <c r="B236" s="247" t="s">
        <v>4059</v>
      </c>
      <c r="C236" s="248">
        <v>6</v>
      </c>
    </row>
    <row r="237" spans="1:3" ht="15.75" x14ac:dyDescent="0.25">
      <c r="A237" s="247" t="s">
        <v>4060</v>
      </c>
      <c r="B237" s="247" t="s">
        <v>4061</v>
      </c>
      <c r="C237" s="248">
        <v>4</v>
      </c>
    </row>
    <row r="238" spans="1:3" ht="15.75" x14ac:dyDescent="0.25">
      <c r="A238" s="247" t="s">
        <v>4062</v>
      </c>
      <c r="B238" s="247" t="s">
        <v>4063</v>
      </c>
      <c r="C238" s="248">
        <v>6</v>
      </c>
    </row>
    <row r="239" spans="1:3" ht="15.75" x14ac:dyDescent="0.25">
      <c r="A239" s="247" t="s">
        <v>4064</v>
      </c>
      <c r="B239" s="247" t="s">
        <v>4065</v>
      </c>
      <c r="C239" s="248">
        <v>4</v>
      </c>
    </row>
    <row r="240" spans="1:3" ht="15.75" x14ac:dyDescent="0.25">
      <c r="A240" s="247" t="s">
        <v>4066</v>
      </c>
      <c r="B240" s="247" t="s">
        <v>4067</v>
      </c>
      <c r="C240" s="248">
        <v>7</v>
      </c>
    </row>
    <row r="241" spans="1:3" ht="15.75" x14ac:dyDescent="0.25">
      <c r="A241" s="247" t="s">
        <v>4068</v>
      </c>
      <c r="B241" s="247" t="s">
        <v>4069</v>
      </c>
      <c r="C241" s="248">
        <v>8</v>
      </c>
    </row>
    <row r="242" spans="1:3" ht="15.75" x14ac:dyDescent="0.25">
      <c r="A242" s="247" t="s">
        <v>4070</v>
      </c>
      <c r="B242" s="247" t="s">
        <v>4071</v>
      </c>
      <c r="C242" s="248">
        <v>6</v>
      </c>
    </row>
    <row r="243" spans="1:3" ht="15.75" x14ac:dyDescent="0.25">
      <c r="A243" s="247" t="s">
        <v>4072</v>
      </c>
      <c r="B243" s="247" t="s">
        <v>4073</v>
      </c>
      <c r="C243" s="248">
        <v>5</v>
      </c>
    </row>
    <row r="244" spans="1:3" ht="15.75" x14ac:dyDescent="0.25">
      <c r="A244" s="247" t="s">
        <v>2242</v>
      </c>
      <c r="B244" s="247" t="s">
        <v>4074</v>
      </c>
      <c r="C244" s="248">
        <v>6</v>
      </c>
    </row>
    <row r="245" spans="1:3" ht="31.5" x14ac:dyDescent="0.25">
      <c r="A245" s="247" t="s">
        <v>4075</v>
      </c>
      <c r="B245" s="247" t="s">
        <v>4076</v>
      </c>
      <c r="C245" s="248">
        <v>1</v>
      </c>
    </row>
    <row r="246" spans="1:3" ht="15.75" x14ac:dyDescent="0.25">
      <c r="A246" s="247" t="s">
        <v>4077</v>
      </c>
      <c r="B246" s="247" t="s">
        <v>4078</v>
      </c>
      <c r="C246" s="248">
        <v>4</v>
      </c>
    </row>
    <row r="247" spans="1:3" ht="15.75" x14ac:dyDescent="0.25">
      <c r="A247" s="247" t="s">
        <v>4079</v>
      </c>
      <c r="B247" s="247" t="s">
        <v>4080</v>
      </c>
      <c r="C247" s="248">
        <v>5</v>
      </c>
    </row>
    <row r="248" spans="1:3" ht="15.75" x14ac:dyDescent="0.25">
      <c r="A248" s="247" t="s">
        <v>4081</v>
      </c>
      <c r="B248" s="247" t="s">
        <v>3649</v>
      </c>
      <c r="C248" s="248">
        <v>2</v>
      </c>
    </row>
    <row r="249" spans="1:3" ht="15.75" x14ac:dyDescent="0.25">
      <c r="A249" s="247" t="s">
        <v>4082</v>
      </c>
      <c r="B249" s="247" t="s">
        <v>4083</v>
      </c>
      <c r="C249" s="248">
        <v>8</v>
      </c>
    </row>
    <row r="250" spans="1:3" ht="15.75" x14ac:dyDescent="0.25">
      <c r="A250" s="247" t="s">
        <v>4084</v>
      </c>
      <c r="B250" s="247" t="s">
        <v>4085</v>
      </c>
      <c r="C250" s="248">
        <v>8</v>
      </c>
    </row>
    <row r="251" spans="1:3" ht="31.5" x14ac:dyDescent="0.25">
      <c r="A251" s="247" t="s">
        <v>4086</v>
      </c>
      <c r="B251" s="247" t="s">
        <v>4087</v>
      </c>
      <c r="C251" s="248">
        <v>7</v>
      </c>
    </row>
    <row r="252" spans="1:3" ht="15.75" x14ac:dyDescent="0.25">
      <c r="A252" s="247" t="s">
        <v>4088</v>
      </c>
      <c r="B252" s="247" t="s">
        <v>4089</v>
      </c>
      <c r="C252" s="248">
        <v>5</v>
      </c>
    </row>
    <row r="253" spans="1:3" ht="15.75" x14ac:dyDescent="0.25">
      <c r="A253" s="247" t="s">
        <v>4090</v>
      </c>
      <c r="B253" s="247" t="s">
        <v>4091</v>
      </c>
      <c r="C253" s="248">
        <v>7</v>
      </c>
    </row>
    <row r="254" spans="1:3" ht="31.5" x14ac:dyDescent="0.25">
      <c r="A254" s="247" t="s">
        <v>4092</v>
      </c>
      <c r="B254" s="247" t="s">
        <v>4093</v>
      </c>
      <c r="C254" s="248">
        <v>4</v>
      </c>
    </row>
    <row r="255" spans="1:3" ht="15.75" x14ac:dyDescent="0.25">
      <c r="A255" s="247" t="s">
        <v>4094</v>
      </c>
      <c r="B255" s="247" t="s">
        <v>4095</v>
      </c>
      <c r="C255" s="248">
        <v>4</v>
      </c>
    </row>
    <row r="256" spans="1:3" ht="15.75" x14ac:dyDescent="0.25">
      <c r="A256" s="247" t="s">
        <v>4096</v>
      </c>
      <c r="B256" s="247" t="s">
        <v>4097</v>
      </c>
      <c r="C256" s="248">
        <v>5</v>
      </c>
    </row>
    <row r="257" spans="1:3" ht="31.5" x14ac:dyDescent="0.25">
      <c r="A257" s="247" t="s">
        <v>4098</v>
      </c>
      <c r="B257" s="247" t="s">
        <v>4099</v>
      </c>
      <c r="C257" s="248">
        <v>8</v>
      </c>
    </row>
    <row r="258" spans="1:3" ht="15.75" x14ac:dyDescent="0.25">
      <c r="A258" s="247" t="s">
        <v>4100</v>
      </c>
      <c r="B258" s="247" t="s">
        <v>4101</v>
      </c>
      <c r="C258" s="248">
        <v>4</v>
      </c>
    </row>
    <row r="259" spans="1:3" ht="15.75" x14ac:dyDescent="0.25">
      <c r="A259" s="247" t="s">
        <v>4102</v>
      </c>
      <c r="B259" s="247" t="s">
        <v>3649</v>
      </c>
      <c r="C259" s="248">
        <v>3</v>
      </c>
    </row>
    <row r="260" spans="1:3" ht="15.75" x14ac:dyDescent="0.25">
      <c r="A260" s="247" t="s">
        <v>4103</v>
      </c>
      <c r="B260" s="247" t="s">
        <v>4104</v>
      </c>
      <c r="C260" s="248">
        <v>5</v>
      </c>
    </row>
    <row r="261" spans="1:3" ht="31.5" x14ac:dyDescent="0.25">
      <c r="A261" s="247" t="s">
        <v>4105</v>
      </c>
      <c r="B261" s="247" t="s">
        <v>4106</v>
      </c>
      <c r="C261" s="248">
        <v>8</v>
      </c>
    </row>
    <row r="262" spans="1:3" ht="15.75" x14ac:dyDescent="0.25">
      <c r="A262" s="247" t="s">
        <v>4107</v>
      </c>
      <c r="B262" s="247" t="s">
        <v>4108</v>
      </c>
      <c r="C262" s="248">
        <v>5</v>
      </c>
    </row>
    <row r="263" spans="1:3" ht="15.75" x14ac:dyDescent="0.25">
      <c r="A263" s="247" t="s">
        <v>4109</v>
      </c>
      <c r="B263" s="247" t="s">
        <v>4110</v>
      </c>
      <c r="C263" s="248">
        <v>4</v>
      </c>
    </row>
    <row r="264" spans="1:3" ht="31.5" x14ac:dyDescent="0.25">
      <c r="A264" s="247" t="s">
        <v>4111</v>
      </c>
      <c r="B264" s="247" t="s">
        <v>4112</v>
      </c>
      <c r="C264" s="248">
        <v>4</v>
      </c>
    </row>
    <row r="265" spans="1:3" ht="15.75" x14ac:dyDescent="0.25">
      <c r="A265" s="247" t="s">
        <v>4113</v>
      </c>
      <c r="B265" s="247" t="s">
        <v>4114</v>
      </c>
      <c r="C265" s="248">
        <v>5</v>
      </c>
    </row>
    <row r="266" spans="1:3" ht="15.75" x14ac:dyDescent="0.25">
      <c r="A266" s="247" t="s">
        <v>4115</v>
      </c>
      <c r="B266" s="247" t="s">
        <v>4116</v>
      </c>
      <c r="C266" s="248">
        <v>6</v>
      </c>
    </row>
    <row r="267" spans="1:3" ht="15.75" x14ac:dyDescent="0.25">
      <c r="A267" s="247" t="s">
        <v>4117</v>
      </c>
      <c r="B267" s="247" t="s">
        <v>4118</v>
      </c>
      <c r="C267" s="248">
        <v>5</v>
      </c>
    </row>
    <row r="268" spans="1:3" ht="15.75" x14ac:dyDescent="0.25">
      <c r="A268" s="247" t="s">
        <v>4119</v>
      </c>
      <c r="B268" s="247" t="s">
        <v>4120</v>
      </c>
      <c r="C268" s="248">
        <v>6</v>
      </c>
    </row>
    <row r="269" spans="1:3" ht="31.5" x14ac:dyDescent="0.25">
      <c r="A269" s="247" t="s">
        <v>4121</v>
      </c>
      <c r="B269" s="247" t="s">
        <v>4122</v>
      </c>
      <c r="C269" s="248">
        <v>8</v>
      </c>
    </row>
    <row r="270" spans="1:3" ht="31.5" x14ac:dyDescent="0.25">
      <c r="A270" s="247" t="s">
        <v>4123</v>
      </c>
      <c r="B270" s="247" t="s">
        <v>4124</v>
      </c>
      <c r="C270" s="248">
        <v>7</v>
      </c>
    </row>
    <row r="271" spans="1:3" ht="15.75" x14ac:dyDescent="0.25">
      <c r="A271" s="247" t="s">
        <v>4125</v>
      </c>
      <c r="B271" s="247" t="s">
        <v>4126</v>
      </c>
      <c r="C271" s="248">
        <v>6</v>
      </c>
    </row>
    <row r="272" spans="1:3" ht="15.75" x14ac:dyDescent="0.25">
      <c r="A272" s="247" t="s">
        <v>4127</v>
      </c>
      <c r="B272" s="247" t="s">
        <v>4128</v>
      </c>
      <c r="C272" s="248">
        <v>8</v>
      </c>
    </row>
    <row r="273" spans="1:3" ht="31.5" x14ac:dyDescent="0.25">
      <c r="A273" s="247" t="s">
        <v>1104</v>
      </c>
      <c r="B273" s="247" t="s">
        <v>4129</v>
      </c>
      <c r="C273" s="248">
        <v>4</v>
      </c>
    </row>
    <row r="274" spans="1:3" ht="15.75" x14ac:dyDescent="0.25">
      <c r="A274" s="247" t="s">
        <v>4130</v>
      </c>
      <c r="B274" s="247" t="s">
        <v>4131</v>
      </c>
      <c r="C274" s="248">
        <v>8</v>
      </c>
    </row>
    <row r="275" spans="1:3" ht="15.75" x14ac:dyDescent="0.25">
      <c r="A275" s="247" t="s">
        <v>2698</v>
      </c>
      <c r="B275" s="247" t="s">
        <v>4132</v>
      </c>
      <c r="C275" s="248">
        <v>6</v>
      </c>
    </row>
    <row r="276" spans="1:3" ht="15.75" x14ac:dyDescent="0.25">
      <c r="A276" s="247" t="s">
        <v>4133</v>
      </c>
      <c r="B276" s="247" t="s">
        <v>4134</v>
      </c>
      <c r="C276" s="248">
        <v>6</v>
      </c>
    </row>
    <row r="277" spans="1:3" ht="15.75" x14ac:dyDescent="0.25">
      <c r="A277" s="247" t="s">
        <v>4135</v>
      </c>
      <c r="B277" s="247" t="s">
        <v>4136</v>
      </c>
      <c r="C277" s="248">
        <v>6</v>
      </c>
    </row>
    <row r="278" spans="1:3" ht="15.75" x14ac:dyDescent="0.25">
      <c r="A278" s="247" t="s">
        <v>4137</v>
      </c>
      <c r="B278" s="247" t="s">
        <v>4138</v>
      </c>
      <c r="C278" s="248">
        <v>4</v>
      </c>
    </row>
    <row r="279" spans="1:3" ht="15.75" x14ac:dyDescent="0.25">
      <c r="A279" s="247" t="s">
        <v>4139</v>
      </c>
      <c r="B279" s="247" t="s">
        <v>3649</v>
      </c>
      <c r="C279" s="248">
        <v>2</v>
      </c>
    </row>
    <row r="280" spans="1:3" ht="15.75" x14ac:dyDescent="0.25">
      <c r="A280" s="247" t="s">
        <v>4140</v>
      </c>
      <c r="B280" s="247" t="s">
        <v>4141</v>
      </c>
      <c r="C280" s="248">
        <v>2</v>
      </c>
    </row>
    <row r="281" spans="1:3" ht="15.75" x14ac:dyDescent="0.25">
      <c r="A281" s="247" t="s">
        <v>4142</v>
      </c>
      <c r="B281" s="247" t="s">
        <v>4143</v>
      </c>
      <c r="C281" s="248">
        <v>5</v>
      </c>
    </row>
    <row r="282" spans="1:3" ht="15.75" x14ac:dyDescent="0.25">
      <c r="A282" s="247" t="s">
        <v>1508</v>
      </c>
      <c r="B282" s="247" t="s">
        <v>4144</v>
      </c>
      <c r="C282" s="248">
        <v>5</v>
      </c>
    </row>
    <row r="283" spans="1:3" ht="15.75" x14ac:dyDescent="0.25">
      <c r="A283" s="247" t="s">
        <v>4145</v>
      </c>
      <c r="B283" s="247" t="s">
        <v>4146</v>
      </c>
      <c r="C283" s="248">
        <v>4</v>
      </c>
    </row>
    <row r="284" spans="1:3" ht="31.5" x14ac:dyDescent="0.25">
      <c r="A284" s="247" t="s">
        <v>4147</v>
      </c>
      <c r="B284" s="247" t="s">
        <v>4148</v>
      </c>
      <c r="C284" s="248">
        <v>4</v>
      </c>
    </row>
    <row r="285" spans="1:3" ht="15.75" x14ac:dyDescent="0.25">
      <c r="A285" s="247" t="s">
        <v>4149</v>
      </c>
      <c r="B285" s="247" t="s">
        <v>4150</v>
      </c>
      <c r="C285" s="248">
        <v>8</v>
      </c>
    </row>
    <row r="286" spans="1:3" ht="31.5" x14ac:dyDescent="0.25">
      <c r="A286" s="247" t="s">
        <v>4151</v>
      </c>
      <c r="B286" s="247" t="s">
        <v>4152</v>
      </c>
      <c r="C286" s="248">
        <v>7</v>
      </c>
    </row>
    <row r="287" spans="1:3" ht="31.5" x14ac:dyDescent="0.25">
      <c r="A287" s="247" t="s">
        <v>4153</v>
      </c>
      <c r="B287" s="247" t="s">
        <v>4154</v>
      </c>
      <c r="C287" s="248">
        <v>6</v>
      </c>
    </row>
    <row r="288" spans="1:3" ht="31.5" x14ac:dyDescent="0.25">
      <c r="A288" s="247" t="s">
        <v>4155</v>
      </c>
      <c r="B288" s="247" t="s">
        <v>4156</v>
      </c>
      <c r="C288" s="248">
        <v>8</v>
      </c>
    </row>
    <row r="289" spans="1:3" ht="31.5" x14ac:dyDescent="0.25">
      <c r="A289" s="247" t="s">
        <v>4157</v>
      </c>
      <c r="B289" s="247" t="s">
        <v>4158</v>
      </c>
      <c r="C289" s="248">
        <v>7</v>
      </c>
    </row>
    <row r="290" spans="1:3" ht="15.75" x14ac:dyDescent="0.25">
      <c r="A290" s="247" t="s">
        <v>4159</v>
      </c>
      <c r="B290" s="247" t="s">
        <v>4160</v>
      </c>
      <c r="C290" s="248">
        <v>6</v>
      </c>
    </row>
    <row r="291" spans="1:3" ht="31.5" x14ac:dyDescent="0.25">
      <c r="A291" s="247" t="s">
        <v>4161</v>
      </c>
      <c r="B291" s="247" t="s">
        <v>4162</v>
      </c>
      <c r="C291" s="248">
        <v>4</v>
      </c>
    </row>
    <row r="292" spans="1:3" ht="15.75" x14ac:dyDescent="0.25">
      <c r="A292" s="247" t="s">
        <v>4163</v>
      </c>
      <c r="B292" s="247" t="s">
        <v>4164</v>
      </c>
      <c r="C292" s="248">
        <v>4</v>
      </c>
    </row>
    <row r="293" spans="1:3" ht="15.75" x14ac:dyDescent="0.25">
      <c r="A293" s="247" t="s">
        <v>4165</v>
      </c>
      <c r="B293" s="247" t="s">
        <v>4166</v>
      </c>
      <c r="C293" s="248">
        <v>5</v>
      </c>
    </row>
    <row r="294" spans="1:3" ht="15.75" x14ac:dyDescent="0.25">
      <c r="A294" s="247" t="s">
        <v>4167</v>
      </c>
      <c r="B294" s="247" t="s">
        <v>4168</v>
      </c>
      <c r="C294" s="248">
        <v>1</v>
      </c>
    </row>
    <row r="295" spans="1:3" ht="15.75" x14ac:dyDescent="0.25">
      <c r="A295" s="247" t="s">
        <v>4169</v>
      </c>
      <c r="B295" s="247" t="s">
        <v>4170</v>
      </c>
      <c r="C295" s="248">
        <v>4</v>
      </c>
    </row>
    <row r="296" spans="1:3" ht="15.75" x14ac:dyDescent="0.25">
      <c r="A296" s="247" t="s">
        <v>4171</v>
      </c>
      <c r="B296" s="247" t="s">
        <v>4172</v>
      </c>
      <c r="C296" s="248">
        <v>7</v>
      </c>
    </row>
    <row r="297" spans="1:3" ht="15.75" x14ac:dyDescent="0.25">
      <c r="A297" s="247" t="s">
        <v>4173</v>
      </c>
      <c r="B297" s="247" t="s">
        <v>4174</v>
      </c>
      <c r="C297" s="248">
        <v>6</v>
      </c>
    </row>
    <row r="298" spans="1:3" ht="15.75" x14ac:dyDescent="0.25">
      <c r="A298" s="247" t="s">
        <v>4175</v>
      </c>
      <c r="B298" s="247" t="s">
        <v>4176</v>
      </c>
      <c r="C298" s="248">
        <v>5</v>
      </c>
    </row>
    <row r="299" spans="1:3" ht="15.75" x14ac:dyDescent="0.25">
      <c r="A299" s="247" t="s">
        <v>4177</v>
      </c>
      <c r="B299" s="247" t="s">
        <v>4178</v>
      </c>
      <c r="C299" s="248">
        <v>5</v>
      </c>
    </row>
    <row r="300" spans="1:3" ht="15.75" x14ac:dyDescent="0.25">
      <c r="A300" s="247" t="s">
        <v>4179</v>
      </c>
      <c r="B300" s="247" t="s">
        <v>4180</v>
      </c>
      <c r="C300" s="248">
        <v>3</v>
      </c>
    </row>
    <row r="301" spans="1:3" ht="15.75" x14ac:dyDescent="0.25">
      <c r="A301" s="247" t="s">
        <v>4181</v>
      </c>
      <c r="B301" s="247" t="s">
        <v>4182</v>
      </c>
      <c r="C301" s="248">
        <v>6</v>
      </c>
    </row>
    <row r="302" spans="1:3" ht="15.75" x14ac:dyDescent="0.25">
      <c r="A302" s="247" t="s">
        <v>4183</v>
      </c>
      <c r="B302" s="247" t="s">
        <v>4184</v>
      </c>
      <c r="C302" s="248">
        <v>5</v>
      </c>
    </row>
    <row r="303" spans="1:3" ht="15.75" x14ac:dyDescent="0.25">
      <c r="A303" s="247" t="s">
        <v>4185</v>
      </c>
      <c r="B303" s="247" t="s">
        <v>4186</v>
      </c>
      <c r="C303" s="248">
        <v>5</v>
      </c>
    </row>
    <row r="304" spans="1:3" ht="15.75" x14ac:dyDescent="0.25">
      <c r="A304" s="247" t="s">
        <v>4187</v>
      </c>
      <c r="B304" s="247" t="s">
        <v>4188</v>
      </c>
      <c r="C304" s="248">
        <v>6</v>
      </c>
    </row>
    <row r="305" spans="1:3" ht="15.75" x14ac:dyDescent="0.25">
      <c r="A305" s="247" t="s">
        <v>4189</v>
      </c>
      <c r="B305" s="247" t="s">
        <v>4190</v>
      </c>
      <c r="C305" s="248">
        <v>5</v>
      </c>
    </row>
    <row r="306" spans="1:3" ht="15.75" x14ac:dyDescent="0.25">
      <c r="A306" s="247" t="s">
        <v>4191</v>
      </c>
      <c r="B306" s="247" t="s">
        <v>4192</v>
      </c>
      <c r="C306" s="248">
        <v>5</v>
      </c>
    </row>
    <row r="307" spans="1:3" ht="15.75" x14ac:dyDescent="0.25">
      <c r="A307" s="247" t="s">
        <v>4193</v>
      </c>
      <c r="B307" s="247" t="s">
        <v>3649</v>
      </c>
      <c r="C307" s="248">
        <v>2</v>
      </c>
    </row>
    <row r="308" spans="1:3" ht="31.5" x14ac:dyDescent="0.25">
      <c r="A308" s="247" t="s">
        <v>4194</v>
      </c>
      <c r="B308" s="247" t="s">
        <v>4195</v>
      </c>
      <c r="C308" s="248">
        <v>1</v>
      </c>
    </row>
    <row r="309" spans="1:3" ht="15.75" x14ac:dyDescent="0.25">
      <c r="A309" s="247" t="s">
        <v>4196</v>
      </c>
      <c r="B309" s="247" t="s">
        <v>4197</v>
      </c>
      <c r="C309" s="248">
        <v>4</v>
      </c>
    </row>
    <row r="310" spans="1:3" ht="15.75" x14ac:dyDescent="0.25">
      <c r="A310" s="247" t="s">
        <v>4198</v>
      </c>
      <c r="B310" s="247" t="s">
        <v>4199</v>
      </c>
      <c r="C310" s="248">
        <v>5</v>
      </c>
    </row>
    <row r="311" spans="1:3" ht="15.75" x14ac:dyDescent="0.25">
      <c r="A311" s="247" t="s">
        <v>4200</v>
      </c>
      <c r="B311" s="247" t="s">
        <v>4201</v>
      </c>
      <c r="C311" s="248">
        <v>3</v>
      </c>
    </row>
    <row r="312" spans="1:3" ht="15.75" x14ac:dyDescent="0.25">
      <c r="A312" s="247" t="s">
        <v>4202</v>
      </c>
      <c r="B312" s="247" t="s">
        <v>4203</v>
      </c>
      <c r="C312" s="248">
        <v>6</v>
      </c>
    </row>
    <row r="313" spans="1:3" ht="15.75" x14ac:dyDescent="0.25">
      <c r="A313" s="247" t="s">
        <v>4204</v>
      </c>
      <c r="B313" s="247" t="s">
        <v>4205</v>
      </c>
      <c r="C313" s="248">
        <v>4</v>
      </c>
    </row>
    <row r="314" spans="1:3" ht="15.75" x14ac:dyDescent="0.25">
      <c r="A314" s="247" t="s">
        <v>4206</v>
      </c>
      <c r="B314" s="247" t="s">
        <v>4207</v>
      </c>
      <c r="C314" s="248">
        <v>5</v>
      </c>
    </row>
    <row r="315" spans="1:3" ht="15.75" x14ac:dyDescent="0.25">
      <c r="A315" s="247" t="s">
        <v>4208</v>
      </c>
      <c r="B315" s="247" t="s">
        <v>4209</v>
      </c>
      <c r="C315" s="248">
        <v>4</v>
      </c>
    </row>
    <row r="316" spans="1:3" ht="15.75" x14ac:dyDescent="0.25">
      <c r="A316" s="247" t="s">
        <v>4210</v>
      </c>
      <c r="B316" s="247" t="s">
        <v>4211</v>
      </c>
      <c r="C316" s="248">
        <v>6</v>
      </c>
    </row>
    <row r="317" spans="1:3" ht="15.75" x14ac:dyDescent="0.25">
      <c r="A317" s="247" t="s">
        <v>4212</v>
      </c>
      <c r="B317" s="247" t="s">
        <v>4213</v>
      </c>
      <c r="C317" s="248">
        <v>6</v>
      </c>
    </row>
    <row r="318" spans="1:3" ht="15.75" x14ac:dyDescent="0.25">
      <c r="A318" s="247" t="s">
        <v>4214</v>
      </c>
      <c r="B318" s="247" t="s">
        <v>4215</v>
      </c>
      <c r="C318" s="248">
        <v>4</v>
      </c>
    </row>
    <row r="319" spans="1:3" ht="15.75" x14ac:dyDescent="0.25">
      <c r="A319" s="247" t="s">
        <v>4216</v>
      </c>
      <c r="B319" s="247" t="s">
        <v>4217</v>
      </c>
      <c r="C319" s="248">
        <v>6</v>
      </c>
    </row>
    <row r="320" spans="1:3" ht="15.75" x14ac:dyDescent="0.25">
      <c r="A320" s="247" t="s">
        <v>4218</v>
      </c>
      <c r="B320" s="247" t="s">
        <v>4219</v>
      </c>
      <c r="C320" s="248">
        <v>3</v>
      </c>
    </row>
    <row r="321" spans="1:3" ht="15.75" x14ac:dyDescent="0.25">
      <c r="A321" s="247" t="s">
        <v>4220</v>
      </c>
      <c r="B321" s="247" t="s">
        <v>4221</v>
      </c>
      <c r="C321" s="248">
        <v>5</v>
      </c>
    </row>
    <row r="322" spans="1:3" ht="15.75" x14ac:dyDescent="0.25">
      <c r="A322" s="247" t="s">
        <v>4222</v>
      </c>
      <c r="B322" s="247" t="s">
        <v>4223</v>
      </c>
      <c r="C322" s="248">
        <v>4</v>
      </c>
    </row>
    <row r="323" spans="1:3" ht="15.75" x14ac:dyDescent="0.25">
      <c r="A323" s="247" t="s">
        <v>4224</v>
      </c>
      <c r="B323" s="247" t="s">
        <v>4225</v>
      </c>
      <c r="C323" s="248">
        <v>3</v>
      </c>
    </row>
    <row r="324" spans="1:3" ht="15.75" x14ac:dyDescent="0.25">
      <c r="A324" s="247" t="s">
        <v>4226</v>
      </c>
      <c r="B324" s="247" t="s">
        <v>4227</v>
      </c>
      <c r="C324" s="248">
        <v>4</v>
      </c>
    </row>
    <row r="325" spans="1:3" ht="15.75" x14ac:dyDescent="0.25">
      <c r="A325" s="247" t="s">
        <v>4228</v>
      </c>
      <c r="B325" s="247" t="s">
        <v>4229</v>
      </c>
      <c r="C325" s="248">
        <v>5</v>
      </c>
    </row>
    <row r="326" spans="1:3" ht="15.75" x14ac:dyDescent="0.25">
      <c r="A326" s="247" t="s">
        <v>4230</v>
      </c>
      <c r="B326" s="247" t="s">
        <v>4231</v>
      </c>
      <c r="C326" s="248">
        <v>4</v>
      </c>
    </row>
    <row r="327" spans="1:3" ht="15.75" x14ac:dyDescent="0.25">
      <c r="A327" s="247" t="s">
        <v>4232</v>
      </c>
      <c r="B327" s="247" t="s">
        <v>4233</v>
      </c>
      <c r="C327" s="248">
        <v>5</v>
      </c>
    </row>
    <row r="328" spans="1:3" ht="15.75" x14ac:dyDescent="0.25">
      <c r="A328" s="247" t="s">
        <v>4234</v>
      </c>
      <c r="B328" s="247" t="s">
        <v>4235</v>
      </c>
      <c r="C328" s="248">
        <v>4</v>
      </c>
    </row>
    <row r="329" spans="1:3" ht="15.75" x14ac:dyDescent="0.25">
      <c r="A329" s="247" t="s">
        <v>4236</v>
      </c>
      <c r="B329" s="247" t="s">
        <v>4237</v>
      </c>
      <c r="C329" s="248">
        <v>4</v>
      </c>
    </row>
    <row r="330" spans="1:3" ht="15.75" x14ac:dyDescent="0.25">
      <c r="A330" s="247" t="s">
        <v>4238</v>
      </c>
      <c r="B330" s="247" t="s">
        <v>4239</v>
      </c>
      <c r="C330" s="248">
        <v>5</v>
      </c>
    </row>
    <row r="331" spans="1:3" ht="31.5" x14ac:dyDescent="0.25">
      <c r="A331" s="247" t="s">
        <v>4240</v>
      </c>
      <c r="B331" s="247" t="s">
        <v>4241</v>
      </c>
      <c r="C331" s="248">
        <v>6</v>
      </c>
    </row>
    <row r="332" spans="1:3" ht="15.75" x14ac:dyDescent="0.25">
      <c r="A332" s="247" t="s">
        <v>4242</v>
      </c>
      <c r="B332" s="247" t="s">
        <v>4243</v>
      </c>
      <c r="C332" s="248">
        <v>5</v>
      </c>
    </row>
    <row r="333" spans="1:3" ht="15.75" x14ac:dyDescent="0.25">
      <c r="A333" s="247" t="s">
        <v>4244</v>
      </c>
      <c r="B333" s="247" t="s">
        <v>4245</v>
      </c>
      <c r="C333" s="248">
        <v>5</v>
      </c>
    </row>
    <row r="334" spans="1:3" ht="15.75" x14ac:dyDescent="0.25">
      <c r="A334" s="247" t="s">
        <v>4246</v>
      </c>
      <c r="B334" s="247" t="s">
        <v>4247</v>
      </c>
      <c r="C334" s="248">
        <v>6</v>
      </c>
    </row>
    <row r="335" spans="1:3" ht="15.75" x14ac:dyDescent="0.25">
      <c r="A335" s="247" t="s">
        <v>4248</v>
      </c>
      <c r="B335" s="247" t="s">
        <v>4249</v>
      </c>
      <c r="C335" s="248">
        <v>5</v>
      </c>
    </row>
    <row r="336" spans="1:3" ht="15.75" x14ac:dyDescent="0.25">
      <c r="A336" s="247" t="s">
        <v>4250</v>
      </c>
      <c r="B336" s="247" t="s">
        <v>4251</v>
      </c>
      <c r="C336" s="248">
        <v>5</v>
      </c>
    </row>
    <row r="337" spans="1:3" ht="15.75" x14ac:dyDescent="0.25">
      <c r="A337" s="247" t="s">
        <v>4252</v>
      </c>
      <c r="B337" s="247" t="s">
        <v>4253</v>
      </c>
      <c r="C337" s="248">
        <v>6</v>
      </c>
    </row>
    <row r="338" spans="1:3" ht="15.75" x14ac:dyDescent="0.25">
      <c r="A338" s="247" t="s">
        <v>4254</v>
      </c>
      <c r="B338" s="247" t="s">
        <v>4255</v>
      </c>
      <c r="C338" s="248">
        <v>6</v>
      </c>
    </row>
    <row r="339" spans="1:3" ht="15.75" x14ac:dyDescent="0.25">
      <c r="A339" s="247" t="s">
        <v>213</v>
      </c>
      <c r="B339" s="247" t="s">
        <v>4256</v>
      </c>
      <c r="C339" s="248">
        <v>6</v>
      </c>
    </row>
    <row r="340" spans="1:3" ht="31.5" x14ac:dyDescent="0.25">
      <c r="A340" s="247" t="s">
        <v>4257</v>
      </c>
      <c r="B340" s="247" t="s">
        <v>4258</v>
      </c>
      <c r="C340" s="248">
        <v>6</v>
      </c>
    </row>
    <row r="341" spans="1:3" ht="15.75" x14ac:dyDescent="0.25">
      <c r="A341" s="247" t="s">
        <v>4259</v>
      </c>
      <c r="B341" s="247" t="s">
        <v>4260</v>
      </c>
      <c r="C341" s="248">
        <v>6</v>
      </c>
    </row>
    <row r="342" spans="1:3" ht="15.75" x14ac:dyDescent="0.25">
      <c r="A342" s="247" t="s">
        <v>4261</v>
      </c>
      <c r="B342" s="247" t="s">
        <v>4262</v>
      </c>
      <c r="C342" s="248">
        <v>5</v>
      </c>
    </row>
    <row r="343" spans="1:3" ht="15.75" x14ac:dyDescent="0.25">
      <c r="A343" s="247" t="s">
        <v>2752</v>
      </c>
      <c r="B343" s="247" t="s">
        <v>4263</v>
      </c>
      <c r="C343" s="248">
        <v>6</v>
      </c>
    </row>
    <row r="344" spans="1:3" ht="15.75" x14ac:dyDescent="0.25">
      <c r="A344" s="247" t="s">
        <v>4264</v>
      </c>
      <c r="B344" s="247" t="s">
        <v>4265</v>
      </c>
      <c r="C344" s="248">
        <v>5</v>
      </c>
    </row>
    <row r="345" spans="1:3" ht="15.75" x14ac:dyDescent="0.25">
      <c r="A345" s="247" t="s">
        <v>4266</v>
      </c>
      <c r="B345" s="247" t="s">
        <v>4267</v>
      </c>
      <c r="C345" s="248">
        <v>6</v>
      </c>
    </row>
    <row r="346" spans="1:3" ht="15.75" x14ac:dyDescent="0.25">
      <c r="A346" s="247" t="s">
        <v>4268</v>
      </c>
      <c r="B346" s="247" t="s">
        <v>4269</v>
      </c>
      <c r="C346" s="248">
        <v>6</v>
      </c>
    </row>
    <row r="347" spans="1:3" ht="15.75" x14ac:dyDescent="0.25">
      <c r="A347" s="247" t="s">
        <v>4270</v>
      </c>
      <c r="B347" s="247" t="s">
        <v>4271</v>
      </c>
      <c r="C347" s="248">
        <v>4</v>
      </c>
    </row>
    <row r="348" spans="1:3" ht="15.75" x14ac:dyDescent="0.25">
      <c r="A348" s="247" t="s">
        <v>4272</v>
      </c>
      <c r="B348" s="247" t="s">
        <v>4273</v>
      </c>
      <c r="C348" s="248">
        <v>5</v>
      </c>
    </row>
    <row r="349" spans="1:3" ht="15.75" x14ac:dyDescent="0.25">
      <c r="A349" s="247" t="s">
        <v>3574</v>
      </c>
      <c r="B349" s="247" t="s">
        <v>4274</v>
      </c>
      <c r="C349" s="248">
        <v>4</v>
      </c>
    </row>
    <row r="350" spans="1:3" ht="15.75" x14ac:dyDescent="0.25">
      <c r="A350" s="247" t="s">
        <v>4275</v>
      </c>
      <c r="B350" s="247" t="s">
        <v>4276</v>
      </c>
      <c r="C350" s="248">
        <v>3</v>
      </c>
    </row>
    <row r="351" spans="1:3" ht="15.75" x14ac:dyDescent="0.25">
      <c r="A351" s="247" t="s">
        <v>4277</v>
      </c>
      <c r="B351" s="247" t="s">
        <v>4278</v>
      </c>
      <c r="C351" s="248">
        <v>2</v>
      </c>
    </row>
    <row r="352" spans="1:3" ht="31.5" x14ac:dyDescent="0.25">
      <c r="A352" s="247" t="s">
        <v>4279</v>
      </c>
      <c r="B352" s="247" t="s">
        <v>4280</v>
      </c>
      <c r="C352" s="248">
        <v>3</v>
      </c>
    </row>
    <row r="353" spans="1:3" ht="15.75" x14ac:dyDescent="0.25">
      <c r="A353" s="247" t="s">
        <v>4281</v>
      </c>
      <c r="B353" s="247" t="s">
        <v>3649</v>
      </c>
      <c r="C353" s="248">
        <v>2</v>
      </c>
    </row>
    <row r="354" spans="1:3" ht="15.75" x14ac:dyDescent="0.25">
      <c r="A354" s="247" t="s">
        <v>4282</v>
      </c>
      <c r="B354" s="247" t="s">
        <v>4283</v>
      </c>
      <c r="C354" s="248">
        <v>7</v>
      </c>
    </row>
    <row r="355" spans="1:3" ht="15.75" x14ac:dyDescent="0.25">
      <c r="A355" s="247" t="s">
        <v>4284</v>
      </c>
      <c r="B355" s="247" t="s">
        <v>4285</v>
      </c>
      <c r="C355" s="248">
        <v>6</v>
      </c>
    </row>
    <row r="356" spans="1:3" ht="15.75" x14ac:dyDescent="0.25">
      <c r="A356" s="247" t="s">
        <v>4286</v>
      </c>
      <c r="B356" s="247" t="s">
        <v>4287</v>
      </c>
      <c r="C356" s="248">
        <v>7</v>
      </c>
    </row>
    <row r="357" spans="1:3" ht="15.75" x14ac:dyDescent="0.25">
      <c r="A357" s="247" t="s">
        <v>2498</v>
      </c>
      <c r="B357" s="247" t="s">
        <v>4288</v>
      </c>
      <c r="C357" s="248">
        <v>5</v>
      </c>
    </row>
    <row r="358" spans="1:3" ht="15.75" x14ac:dyDescent="0.25">
      <c r="A358" s="247" t="s">
        <v>4289</v>
      </c>
      <c r="B358" s="247" t="s">
        <v>4290</v>
      </c>
      <c r="C358" s="248">
        <v>5</v>
      </c>
    </row>
    <row r="359" spans="1:3" ht="15.75" x14ac:dyDescent="0.25">
      <c r="A359" s="247" t="s">
        <v>4291</v>
      </c>
      <c r="B359" s="247" t="s">
        <v>4292</v>
      </c>
      <c r="C359" s="248">
        <v>6</v>
      </c>
    </row>
    <row r="360" spans="1:3" ht="15.75" x14ac:dyDescent="0.25">
      <c r="A360" s="247" t="s">
        <v>2482</v>
      </c>
      <c r="B360" s="247" t="s">
        <v>4293</v>
      </c>
      <c r="C360" s="248">
        <v>5</v>
      </c>
    </row>
    <row r="361" spans="1:3" ht="15.75" x14ac:dyDescent="0.25">
      <c r="A361" s="247" t="s">
        <v>4294</v>
      </c>
      <c r="B361" s="247" t="s">
        <v>4295</v>
      </c>
      <c r="C361" s="248">
        <v>4</v>
      </c>
    </row>
    <row r="362" spans="1:3" ht="15.75" x14ac:dyDescent="0.25">
      <c r="A362" s="247" t="s">
        <v>4296</v>
      </c>
      <c r="B362" s="247" t="s">
        <v>4297</v>
      </c>
      <c r="C362" s="248">
        <v>2</v>
      </c>
    </row>
    <row r="363" spans="1:3" ht="15.75" x14ac:dyDescent="0.25">
      <c r="A363" s="247" t="s">
        <v>4298</v>
      </c>
      <c r="B363" s="247" t="s">
        <v>4299</v>
      </c>
      <c r="C363" s="248">
        <v>4</v>
      </c>
    </row>
    <row r="364" spans="1:3" ht="15.75" x14ac:dyDescent="0.25">
      <c r="A364" s="247" t="s">
        <v>4300</v>
      </c>
      <c r="B364" s="247" t="s">
        <v>4301</v>
      </c>
      <c r="C364" s="248">
        <v>4</v>
      </c>
    </row>
    <row r="365" spans="1:3" ht="15.75" x14ac:dyDescent="0.25">
      <c r="A365" s="247" t="s">
        <v>2980</v>
      </c>
      <c r="B365" s="247" t="s">
        <v>4302</v>
      </c>
      <c r="C365" s="248">
        <v>5</v>
      </c>
    </row>
    <row r="366" spans="1:3" ht="15.75" x14ac:dyDescent="0.25">
      <c r="A366" s="247" t="s">
        <v>4303</v>
      </c>
      <c r="B366" s="247" t="s">
        <v>4304</v>
      </c>
      <c r="C366" s="248">
        <v>2</v>
      </c>
    </row>
    <row r="367" spans="1:3" ht="15.75" x14ac:dyDescent="0.25">
      <c r="A367" s="247" t="s">
        <v>4305</v>
      </c>
      <c r="B367" s="247" t="s">
        <v>4306</v>
      </c>
      <c r="C367" s="248">
        <v>4</v>
      </c>
    </row>
    <row r="368" spans="1:3" ht="15.75" x14ac:dyDescent="0.25">
      <c r="A368" s="247" t="s">
        <v>4307</v>
      </c>
      <c r="B368" s="247" t="s">
        <v>4308</v>
      </c>
      <c r="C368" s="248">
        <v>4</v>
      </c>
    </row>
    <row r="369" spans="1:3" ht="15.75" x14ac:dyDescent="0.25">
      <c r="A369" s="247" t="s">
        <v>4309</v>
      </c>
      <c r="B369" s="247" t="s">
        <v>4310</v>
      </c>
      <c r="C369" s="248">
        <v>5</v>
      </c>
    </row>
    <row r="370" spans="1:3" ht="15.75" x14ac:dyDescent="0.25">
      <c r="A370" s="247" t="s">
        <v>4311</v>
      </c>
      <c r="B370" s="247" t="s">
        <v>4312</v>
      </c>
      <c r="C370" s="248">
        <v>8</v>
      </c>
    </row>
    <row r="371" spans="1:3" ht="15.75" x14ac:dyDescent="0.25">
      <c r="A371" s="247" t="s">
        <v>4313</v>
      </c>
      <c r="B371" s="247" t="s">
        <v>4314</v>
      </c>
      <c r="C371" s="248">
        <v>3</v>
      </c>
    </row>
    <row r="372" spans="1:3" ht="15.75" x14ac:dyDescent="0.25">
      <c r="A372" s="247" t="s">
        <v>4315</v>
      </c>
      <c r="B372" s="247" t="s">
        <v>4316</v>
      </c>
      <c r="C372" s="248">
        <v>4</v>
      </c>
    </row>
    <row r="373" spans="1:3" ht="15.75" x14ac:dyDescent="0.25">
      <c r="A373" s="247" t="s">
        <v>4317</v>
      </c>
      <c r="B373" s="247" t="s">
        <v>4318</v>
      </c>
      <c r="C373" s="248">
        <v>4</v>
      </c>
    </row>
    <row r="374" spans="1:3" ht="31.5" x14ac:dyDescent="0.25">
      <c r="A374" s="247" t="s">
        <v>4319</v>
      </c>
      <c r="B374" s="247" t="s">
        <v>4320</v>
      </c>
      <c r="C374" s="248">
        <v>4</v>
      </c>
    </row>
    <row r="375" spans="1:3" ht="15.75" x14ac:dyDescent="0.25">
      <c r="A375" s="247" t="s">
        <v>4321</v>
      </c>
      <c r="B375" s="247" t="s">
        <v>4322</v>
      </c>
      <c r="C375" s="248">
        <v>5</v>
      </c>
    </row>
    <row r="376" spans="1:3" ht="15.75" x14ac:dyDescent="0.25">
      <c r="A376" s="247" t="s">
        <v>4323</v>
      </c>
      <c r="B376" s="247" t="s">
        <v>4324</v>
      </c>
      <c r="C376" s="248">
        <v>5</v>
      </c>
    </row>
    <row r="377" spans="1:3" ht="15.75" x14ac:dyDescent="0.25">
      <c r="A377" s="247" t="s">
        <v>4325</v>
      </c>
      <c r="B377" s="247" t="s">
        <v>4326</v>
      </c>
      <c r="C377" s="248">
        <v>5</v>
      </c>
    </row>
    <row r="378" spans="1:3" ht="15.75" x14ac:dyDescent="0.25">
      <c r="A378" s="247" t="s">
        <v>4327</v>
      </c>
      <c r="B378" s="247" t="s">
        <v>4328</v>
      </c>
      <c r="C378" s="248">
        <v>4</v>
      </c>
    </row>
    <row r="379" spans="1:3" ht="15.75" x14ac:dyDescent="0.25">
      <c r="A379" s="247" t="s">
        <v>4329</v>
      </c>
      <c r="B379" s="247" t="s">
        <v>4330</v>
      </c>
      <c r="C379" s="248">
        <v>6</v>
      </c>
    </row>
    <row r="380" spans="1:3" ht="15.75" x14ac:dyDescent="0.25">
      <c r="A380" s="247" t="s">
        <v>4331</v>
      </c>
      <c r="B380" s="247" t="s">
        <v>4332</v>
      </c>
      <c r="C380" s="248">
        <v>4</v>
      </c>
    </row>
    <row r="381" spans="1:3" ht="15.75" x14ac:dyDescent="0.25">
      <c r="A381" s="247" t="s">
        <v>4333</v>
      </c>
      <c r="B381" s="247" t="s">
        <v>3649</v>
      </c>
      <c r="C381" s="248">
        <v>2</v>
      </c>
    </row>
    <row r="382" spans="1:3" ht="15.75" x14ac:dyDescent="0.25">
      <c r="A382" s="247" t="s">
        <v>4334</v>
      </c>
      <c r="B382" s="247" t="s">
        <v>4335</v>
      </c>
      <c r="C382" s="248">
        <v>4</v>
      </c>
    </row>
    <row r="383" spans="1:3" ht="15.75" x14ac:dyDescent="0.25">
      <c r="A383" s="247" t="s">
        <v>4336</v>
      </c>
      <c r="B383" s="247" t="s">
        <v>4337</v>
      </c>
      <c r="C383" s="248">
        <v>1</v>
      </c>
    </row>
    <row r="384" spans="1:3" ht="15.75" x14ac:dyDescent="0.25">
      <c r="A384" s="247" t="s">
        <v>4338</v>
      </c>
      <c r="B384" s="247" t="s">
        <v>4339</v>
      </c>
      <c r="C384" s="248">
        <v>4</v>
      </c>
    </row>
    <row r="385" spans="1:3" ht="15.75" x14ac:dyDescent="0.25">
      <c r="A385" s="247" t="s">
        <v>4340</v>
      </c>
      <c r="B385" s="247" t="s">
        <v>4341</v>
      </c>
      <c r="C385" s="248">
        <v>3</v>
      </c>
    </row>
    <row r="386" spans="1:3" ht="15.75" x14ac:dyDescent="0.25">
      <c r="A386" s="247" t="s">
        <v>4342</v>
      </c>
      <c r="B386" s="247" t="s">
        <v>4343</v>
      </c>
      <c r="C386" s="248">
        <v>5</v>
      </c>
    </row>
    <row r="387" spans="1:3" ht="15.75" x14ac:dyDescent="0.25">
      <c r="A387" s="247" t="s">
        <v>4344</v>
      </c>
      <c r="B387" s="247" t="s">
        <v>4345</v>
      </c>
      <c r="C387" s="248">
        <v>4</v>
      </c>
    </row>
    <row r="388" spans="1:3" ht="15.75" x14ac:dyDescent="0.25">
      <c r="A388" s="247" t="s">
        <v>4346</v>
      </c>
      <c r="B388" s="247" t="s">
        <v>4347</v>
      </c>
      <c r="C388" s="248">
        <v>4</v>
      </c>
    </row>
    <row r="389" spans="1:3" ht="15.75" x14ac:dyDescent="0.25">
      <c r="A389" s="247" t="s">
        <v>4348</v>
      </c>
      <c r="B389" s="247" t="s">
        <v>4349</v>
      </c>
      <c r="C389" s="248">
        <v>5</v>
      </c>
    </row>
    <row r="390" spans="1:3" ht="15.75" x14ac:dyDescent="0.25">
      <c r="A390" s="247" t="s">
        <v>4350</v>
      </c>
      <c r="B390" s="247" t="s">
        <v>4351</v>
      </c>
      <c r="C390" s="248">
        <v>1</v>
      </c>
    </row>
    <row r="391" spans="1:3" ht="15.75" x14ac:dyDescent="0.25">
      <c r="A391" s="247" t="s">
        <v>4352</v>
      </c>
      <c r="B391" s="247" t="s">
        <v>4353</v>
      </c>
      <c r="C391" s="248">
        <v>1</v>
      </c>
    </row>
    <row r="392" spans="1:3" ht="15.75" x14ac:dyDescent="0.25">
      <c r="A392" s="247" t="s">
        <v>4354</v>
      </c>
      <c r="B392" s="247" t="s">
        <v>3649</v>
      </c>
      <c r="C392" s="248">
        <v>2</v>
      </c>
    </row>
    <row r="393" spans="1:3" ht="15.75" x14ac:dyDescent="0.25">
      <c r="A393" s="247" t="s">
        <v>4355</v>
      </c>
      <c r="B393" s="247" t="s">
        <v>4356</v>
      </c>
      <c r="C393" s="248">
        <v>1</v>
      </c>
    </row>
    <row r="394" spans="1:3" ht="15.75" x14ac:dyDescent="0.25">
      <c r="A394" s="247" t="s">
        <v>4357</v>
      </c>
      <c r="B394" s="247" t="s">
        <v>4358</v>
      </c>
      <c r="C394" s="248">
        <v>1</v>
      </c>
    </row>
    <row r="395" spans="1:3" ht="15.75" x14ac:dyDescent="0.25">
      <c r="A395" s="247" t="s">
        <v>4359</v>
      </c>
      <c r="B395" s="247" t="s">
        <v>4360</v>
      </c>
      <c r="C395" s="248">
        <v>1</v>
      </c>
    </row>
    <row r="396" spans="1:3" ht="15.75" x14ac:dyDescent="0.25">
      <c r="A396" s="247" t="s">
        <v>4361</v>
      </c>
      <c r="B396" s="247" t="s">
        <v>4362</v>
      </c>
      <c r="C396" s="248">
        <v>1</v>
      </c>
    </row>
    <row r="397" spans="1:3" ht="15.75" x14ac:dyDescent="0.25">
      <c r="A397" s="247" t="s">
        <v>4363</v>
      </c>
      <c r="B397" s="247" t="s">
        <v>4364</v>
      </c>
      <c r="C397" s="248">
        <v>1</v>
      </c>
    </row>
    <row r="398" spans="1:3" ht="15.75" x14ac:dyDescent="0.25">
      <c r="A398" s="247" t="s">
        <v>4365</v>
      </c>
      <c r="B398" s="247" t="s">
        <v>4366</v>
      </c>
      <c r="C398" s="248">
        <v>1</v>
      </c>
    </row>
    <row r="399" spans="1:3" ht="15.75" x14ac:dyDescent="0.25">
      <c r="A399" s="247" t="s">
        <v>4367</v>
      </c>
      <c r="B399" s="247" t="s">
        <v>4368</v>
      </c>
      <c r="C399" s="248">
        <v>1</v>
      </c>
    </row>
    <row r="400" spans="1:3" ht="15.75" x14ac:dyDescent="0.25">
      <c r="A400" s="247" t="s">
        <v>4369</v>
      </c>
      <c r="B400" s="247" t="s">
        <v>4370</v>
      </c>
      <c r="C400" s="248">
        <v>1</v>
      </c>
    </row>
    <row r="401" spans="1:3" ht="15.75" x14ac:dyDescent="0.25">
      <c r="A401" s="247" t="s">
        <v>4371</v>
      </c>
      <c r="B401" s="247" t="s">
        <v>4372</v>
      </c>
      <c r="C401" s="248">
        <v>1</v>
      </c>
    </row>
    <row r="402" spans="1:3" ht="15.75" x14ac:dyDescent="0.25">
      <c r="A402" s="247" t="s">
        <v>4373</v>
      </c>
      <c r="B402" s="247" t="s">
        <v>4374</v>
      </c>
      <c r="C402" s="248">
        <v>1</v>
      </c>
    </row>
    <row r="403" spans="1:3" ht="15.75" x14ac:dyDescent="0.25">
      <c r="A403" s="247" t="s">
        <v>4375</v>
      </c>
      <c r="B403" s="247" t="s">
        <v>4376</v>
      </c>
      <c r="C403" s="248">
        <v>1</v>
      </c>
    </row>
    <row r="404" spans="1:3" ht="15.75" x14ac:dyDescent="0.25">
      <c r="A404" s="247" t="s">
        <v>4377</v>
      </c>
      <c r="B404" s="247" t="s">
        <v>4378</v>
      </c>
      <c r="C404" s="248">
        <v>1</v>
      </c>
    </row>
    <row r="405" spans="1:3" ht="15.75" x14ac:dyDescent="0.25">
      <c r="A405" s="247" t="s">
        <v>4379</v>
      </c>
      <c r="B405" s="247" t="s">
        <v>4380</v>
      </c>
      <c r="C405" s="248">
        <v>1</v>
      </c>
    </row>
    <row r="406" spans="1:3" ht="15.75" x14ac:dyDescent="0.25">
      <c r="A406" s="247" t="s">
        <v>4381</v>
      </c>
      <c r="B406" s="247" t="s">
        <v>4382</v>
      </c>
      <c r="C406" s="248">
        <v>1</v>
      </c>
    </row>
    <row r="407" spans="1:3" ht="15.75" x14ac:dyDescent="0.25">
      <c r="A407" s="247" t="s">
        <v>4383</v>
      </c>
      <c r="B407" s="247" t="s">
        <v>4384</v>
      </c>
      <c r="C407" s="248">
        <v>1</v>
      </c>
    </row>
    <row r="408" spans="1:3" ht="15.75" x14ac:dyDescent="0.25">
      <c r="A408" s="247" t="s">
        <v>4385</v>
      </c>
      <c r="B408" s="247" t="s">
        <v>4386</v>
      </c>
      <c r="C408" s="248">
        <v>1</v>
      </c>
    </row>
    <row r="409" spans="1:3" ht="31.5" x14ac:dyDescent="0.25">
      <c r="A409" s="247" t="s">
        <v>4387</v>
      </c>
      <c r="B409" s="247" t="s">
        <v>4388</v>
      </c>
      <c r="C409" s="248">
        <v>1</v>
      </c>
    </row>
    <row r="410" spans="1:3" ht="31.5" x14ac:dyDescent="0.25">
      <c r="A410" s="247" t="s">
        <v>4389</v>
      </c>
      <c r="B410" s="247" t="s">
        <v>4390</v>
      </c>
      <c r="C410" s="248">
        <v>1</v>
      </c>
    </row>
    <row r="411" spans="1:3" ht="15.75" x14ac:dyDescent="0.25">
      <c r="A411" s="247" t="s">
        <v>4391</v>
      </c>
      <c r="B411" s="247" t="s">
        <v>4392</v>
      </c>
      <c r="C411" s="248">
        <v>1</v>
      </c>
    </row>
    <row r="412" spans="1:3" ht="15.75" x14ac:dyDescent="0.25">
      <c r="A412" s="247" t="s">
        <v>4393</v>
      </c>
      <c r="B412" s="247" t="s">
        <v>4394</v>
      </c>
      <c r="C412" s="248">
        <v>1</v>
      </c>
    </row>
    <row r="413" spans="1:3" ht="15.75" x14ac:dyDescent="0.25">
      <c r="A413" s="247" t="s">
        <v>4395</v>
      </c>
      <c r="B413" s="247" t="s">
        <v>4396</v>
      </c>
      <c r="C413" s="248">
        <v>1</v>
      </c>
    </row>
    <row r="414" spans="1:3" ht="15.75" x14ac:dyDescent="0.25">
      <c r="A414" s="247" t="s">
        <v>4397</v>
      </c>
      <c r="B414" s="247" t="s">
        <v>4398</v>
      </c>
      <c r="C414" s="248">
        <v>1</v>
      </c>
    </row>
    <row r="415" spans="1:3" ht="15.75" x14ac:dyDescent="0.25">
      <c r="A415" s="247" t="s">
        <v>4399</v>
      </c>
      <c r="B415" s="247" t="s">
        <v>4400</v>
      </c>
      <c r="C415" s="248">
        <v>1</v>
      </c>
    </row>
    <row r="416" spans="1:3" ht="15.75" x14ac:dyDescent="0.25">
      <c r="A416" s="247" t="s">
        <v>4401</v>
      </c>
      <c r="B416" s="247" t="s">
        <v>4402</v>
      </c>
      <c r="C416" s="248">
        <v>1</v>
      </c>
    </row>
    <row r="417" spans="1:3" ht="15.75" x14ac:dyDescent="0.25">
      <c r="A417" s="247" t="s">
        <v>4403</v>
      </c>
      <c r="B417" s="247" t="s">
        <v>4404</v>
      </c>
      <c r="C417" s="248">
        <v>1</v>
      </c>
    </row>
    <row r="418" spans="1:3" ht="15.75" x14ac:dyDescent="0.25">
      <c r="A418" s="247" t="s">
        <v>4405</v>
      </c>
      <c r="B418" s="247" t="s">
        <v>4406</v>
      </c>
      <c r="C418" s="248">
        <v>1</v>
      </c>
    </row>
    <row r="419" spans="1:3" ht="15.75" x14ac:dyDescent="0.25">
      <c r="A419" s="247" t="s">
        <v>4407</v>
      </c>
      <c r="B419" s="247" t="s">
        <v>4408</v>
      </c>
      <c r="C419" s="248">
        <v>1</v>
      </c>
    </row>
    <row r="420" spans="1:3" ht="15.75" x14ac:dyDescent="0.25">
      <c r="A420" s="247" t="s">
        <v>4409</v>
      </c>
      <c r="B420" s="247" t="s">
        <v>4410</v>
      </c>
      <c r="C420" s="248">
        <v>1</v>
      </c>
    </row>
    <row r="421" spans="1:3" ht="15.75" x14ac:dyDescent="0.25">
      <c r="A421" s="247" t="s">
        <v>4411</v>
      </c>
      <c r="B421" s="247" t="s">
        <v>4412</v>
      </c>
      <c r="C421" s="248">
        <v>1</v>
      </c>
    </row>
    <row r="422" spans="1:3" ht="15.75" x14ac:dyDescent="0.25">
      <c r="A422" s="247" t="s">
        <v>4413</v>
      </c>
      <c r="B422" s="247" t="s">
        <v>4414</v>
      </c>
      <c r="C422" s="248">
        <v>1</v>
      </c>
    </row>
    <row r="423" spans="1:3" ht="15.75" x14ac:dyDescent="0.25">
      <c r="A423" s="247" t="s">
        <v>4415</v>
      </c>
      <c r="B423" s="247" t="s">
        <v>4416</v>
      </c>
      <c r="C423" s="248">
        <v>1</v>
      </c>
    </row>
    <row r="424" spans="1:3" ht="15.75" x14ac:dyDescent="0.25">
      <c r="A424" s="247" t="s">
        <v>4417</v>
      </c>
      <c r="B424" s="247" t="s">
        <v>4418</v>
      </c>
      <c r="C424" s="248">
        <v>1</v>
      </c>
    </row>
    <row r="425" spans="1:3" ht="15.75" x14ac:dyDescent="0.25">
      <c r="A425" s="247" t="s">
        <v>4419</v>
      </c>
      <c r="B425" s="247" t="s">
        <v>4420</v>
      </c>
      <c r="C425" s="248">
        <v>1</v>
      </c>
    </row>
    <row r="426" spans="1:3" ht="15.75" x14ac:dyDescent="0.25">
      <c r="A426" s="247" t="s">
        <v>4421</v>
      </c>
      <c r="B426" s="247" t="s">
        <v>4422</v>
      </c>
      <c r="C426" s="248">
        <v>1</v>
      </c>
    </row>
    <row r="427" spans="1:3" ht="15.75" x14ac:dyDescent="0.25">
      <c r="A427" s="247" t="s">
        <v>4423</v>
      </c>
      <c r="B427" s="247" t="s">
        <v>4424</v>
      </c>
      <c r="C427" s="248">
        <v>1</v>
      </c>
    </row>
    <row r="428" spans="1:3" ht="15.75" x14ac:dyDescent="0.25">
      <c r="A428" s="247" t="s">
        <v>4425</v>
      </c>
      <c r="B428" s="247" t="s">
        <v>4426</v>
      </c>
      <c r="C428" s="248">
        <v>1</v>
      </c>
    </row>
    <row r="429" spans="1:3" ht="15.75" x14ac:dyDescent="0.25">
      <c r="A429" s="247" t="s">
        <v>4427</v>
      </c>
      <c r="B429" s="247" t="s">
        <v>4414</v>
      </c>
      <c r="C429" s="248">
        <v>1</v>
      </c>
    </row>
    <row r="430" spans="1:3" ht="15.75" x14ac:dyDescent="0.25">
      <c r="A430" s="247" t="s">
        <v>4428</v>
      </c>
      <c r="B430" s="247" t="s">
        <v>4429</v>
      </c>
      <c r="C430" s="248">
        <v>1</v>
      </c>
    </row>
    <row r="431" spans="1:3" ht="15.75" x14ac:dyDescent="0.25">
      <c r="A431" s="247" t="s">
        <v>4430</v>
      </c>
      <c r="B431" s="247" t="s">
        <v>4431</v>
      </c>
      <c r="C431" s="248">
        <v>1</v>
      </c>
    </row>
    <row r="432" spans="1:3" ht="15.75" x14ac:dyDescent="0.25">
      <c r="A432" s="247" t="s">
        <v>4432</v>
      </c>
      <c r="B432" s="247" t="s">
        <v>4433</v>
      </c>
      <c r="C432" s="248">
        <v>1</v>
      </c>
    </row>
    <row r="433" spans="1:3" ht="15.75" x14ac:dyDescent="0.25">
      <c r="A433" s="247" t="s">
        <v>4434</v>
      </c>
      <c r="B433" s="247" t="s">
        <v>4435</v>
      </c>
      <c r="C433" s="248">
        <v>1</v>
      </c>
    </row>
    <row r="434" spans="1:3" ht="15.75" x14ac:dyDescent="0.25">
      <c r="A434" s="247" t="s">
        <v>4436</v>
      </c>
      <c r="B434" s="247" t="s">
        <v>4437</v>
      </c>
      <c r="C434" s="248">
        <v>1</v>
      </c>
    </row>
    <row r="435" spans="1:3" ht="15.75" x14ac:dyDescent="0.25">
      <c r="A435" s="247" t="s">
        <v>4438</v>
      </c>
      <c r="B435" s="247" t="s">
        <v>4439</v>
      </c>
      <c r="C435" s="248">
        <v>1</v>
      </c>
    </row>
    <row r="436" spans="1:3" ht="15.75" x14ac:dyDescent="0.25">
      <c r="A436" s="247" t="s">
        <v>4440</v>
      </c>
      <c r="B436" s="247" t="s">
        <v>4441</v>
      </c>
      <c r="C436" s="248">
        <v>1</v>
      </c>
    </row>
    <row r="437" spans="1:3" ht="15.75" x14ac:dyDescent="0.25">
      <c r="A437" s="247" t="s">
        <v>4442</v>
      </c>
      <c r="B437" s="247" t="s">
        <v>4443</v>
      </c>
      <c r="C437" s="248">
        <v>1</v>
      </c>
    </row>
    <row r="438" spans="1:3" ht="15.75" x14ac:dyDescent="0.25">
      <c r="A438" s="247" t="s">
        <v>4444</v>
      </c>
      <c r="B438" s="247" t="s">
        <v>4445</v>
      </c>
      <c r="C438" s="248">
        <v>1</v>
      </c>
    </row>
    <row r="439" spans="1:3" ht="15.75" x14ac:dyDescent="0.25">
      <c r="A439" s="247" t="s">
        <v>4446</v>
      </c>
      <c r="B439" s="247" t="s">
        <v>4447</v>
      </c>
      <c r="C439" s="248">
        <v>1</v>
      </c>
    </row>
    <row r="440" spans="1:3" ht="15.75" x14ac:dyDescent="0.25">
      <c r="A440" s="247" t="s">
        <v>4448</v>
      </c>
      <c r="B440" s="247" t="s">
        <v>4449</v>
      </c>
      <c r="C440" s="248">
        <v>1</v>
      </c>
    </row>
    <row r="441" spans="1:3" ht="15.75" x14ac:dyDescent="0.25">
      <c r="A441" s="247" t="s">
        <v>4450</v>
      </c>
      <c r="B441" s="247" t="s">
        <v>4451</v>
      </c>
      <c r="C441" s="248">
        <v>1</v>
      </c>
    </row>
    <row r="442" spans="1:3" ht="15.75" x14ac:dyDescent="0.25">
      <c r="A442" s="247" t="s">
        <v>4452</v>
      </c>
      <c r="B442" s="247" t="s">
        <v>4453</v>
      </c>
      <c r="C442" s="248">
        <v>1</v>
      </c>
    </row>
    <row r="443" spans="1:3" ht="15.75" x14ac:dyDescent="0.25">
      <c r="A443" s="247" t="s">
        <v>4454</v>
      </c>
      <c r="B443" s="247" t="s">
        <v>4455</v>
      </c>
      <c r="C443" s="248">
        <v>1</v>
      </c>
    </row>
    <row r="444" spans="1:3" ht="15.75" x14ac:dyDescent="0.25">
      <c r="A444" s="247" t="s">
        <v>4456</v>
      </c>
      <c r="B444" s="247" t="s">
        <v>4457</v>
      </c>
      <c r="C444" s="248">
        <v>1</v>
      </c>
    </row>
    <row r="445" spans="1:3" ht="15.75" x14ac:dyDescent="0.25">
      <c r="A445" s="247" t="s">
        <v>4458</v>
      </c>
      <c r="B445" s="247" t="s">
        <v>4459</v>
      </c>
      <c r="C445" s="248">
        <v>1</v>
      </c>
    </row>
    <row r="446" spans="1:3" ht="15.75" x14ac:dyDescent="0.25">
      <c r="A446" s="247" t="s">
        <v>4460</v>
      </c>
      <c r="B446" s="247" t="s">
        <v>4461</v>
      </c>
      <c r="C446" s="248">
        <v>1</v>
      </c>
    </row>
    <row r="447" spans="1:3" ht="15.75" x14ac:dyDescent="0.25">
      <c r="A447" s="247" t="s">
        <v>4462</v>
      </c>
      <c r="B447" s="247" t="s">
        <v>4463</v>
      </c>
      <c r="C447" s="248">
        <v>1</v>
      </c>
    </row>
    <row r="448" spans="1:3" ht="15.75" x14ac:dyDescent="0.25">
      <c r="A448" s="247" t="s">
        <v>4464</v>
      </c>
      <c r="B448" s="247" t="s">
        <v>4465</v>
      </c>
      <c r="C448" s="248">
        <v>1</v>
      </c>
    </row>
    <row r="449" spans="1:3" ht="15.75" x14ac:dyDescent="0.25">
      <c r="A449" s="247" t="s">
        <v>4466</v>
      </c>
      <c r="B449" s="247" t="s">
        <v>4467</v>
      </c>
      <c r="C449" s="248">
        <v>1</v>
      </c>
    </row>
    <row r="450" spans="1:3" ht="15.75" x14ac:dyDescent="0.25">
      <c r="A450" s="247" t="s">
        <v>4468</v>
      </c>
      <c r="B450" s="247" t="s">
        <v>4469</v>
      </c>
      <c r="C450" s="248">
        <v>1</v>
      </c>
    </row>
    <row r="451" spans="1:3" ht="15.75" x14ac:dyDescent="0.25">
      <c r="A451" s="247" t="s">
        <v>4470</v>
      </c>
      <c r="B451" s="247" t="s">
        <v>4471</v>
      </c>
      <c r="C451" s="248">
        <v>1</v>
      </c>
    </row>
    <row r="452" spans="1:3" ht="15.75" x14ac:dyDescent="0.25">
      <c r="A452" s="247" t="s">
        <v>4472</v>
      </c>
      <c r="B452" s="247" t="s">
        <v>4473</v>
      </c>
      <c r="C452" s="248">
        <v>1</v>
      </c>
    </row>
    <row r="453" spans="1:3" ht="15.75" x14ac:dyDescent="0.25">
      <c r="A453" s="247" t="s">
        <v>4474</v>
      </c>
      <c r="B453" s="247" t="s">
        <v>4475</v>
      </c>
      <c r="C453" s="248">
        <v>1</v>
      </c>
    </row>
    <row r="454" spans="1:3" ht="15.75" x14ac:dyDescent="0.25">
      <c r="A454" s="247" t="s">
        <v>4476</v>
      </c>
      <c r="B454" s="247" t="s">
        <v>4477</v>
      </c>
      <c r="C454" s="248">
        <v>1</v>
      </c>
    </row>
    <row r="455" spans="1:3" ht="15.75" x14ac:dyDescent="0.25">
      <c r="A455" s="247" t="s">
        <v>4478</v>
      </c>
      <c r="B455" s="247" t="s">
        <v>4479</v>
      </c>
      <c r="C455" s="248">
        <v>1</v>
      </c>
    </row>
    <row r="456" spans="1:3" ht="15.75" x14ac:dyDescent="0.25">
      <c r="A456" s="247" t="s">
        <v>4480</v>
      </c>
      <c r="B456" s="247" t="s">
        <v>4481</v>
      </c>
      <c r="C456" s="248">
        <v>1</v>
      </c>
    </row>
    <row r="457" spans="1:3" ht="15.75" x14ac:dyDescent="0.25">
      <c r="A457" s="247" t="s">
        <v>4482</v>
      </c>
      <c r="B457" s="247" t="s">
        <v>4483</v>
      </c>
      <c r="C457" s="248">
        <v>1</v>
      </c>
    </row>
    <row r="458" spans="1:3" ht="15.75" x14ac:dyDescent="0.25">
      <c r="A458" s="247" t="s">
        <v>4484</v>
      </c>
      <c r="B458" s="247" t="s">
        <v>4485</v>
      </c>
      <c r="C458" s="248">
        <v>1</v>
      </c>
    </row>
    <row r="459" spans="1:3" ht="15.75" x14ac:dyDescent="0.25">
      <c r="A459" s="247" t="s">
        <v>4486</v>
      </c>
      <c r="B459" s="247" t="s">
        <v>4487</v>
      </c>
      <c r="C459" s="248">
        <v>1</v>
      </c>
    </row>
    <row r="460" spans="1:3" ht="15.75" x14ac:dyDescent="0.25">
      <c r="A460" s="247" t="s">
        <v>4488</v>
      </c>
      <c r="B460" s="247" t="s">
        <v>4489</v>
      </c>
      <c r="C460" s="248">
        <v>1</v>
      </c>
    </row>
    <row r="461" spans="1:3" ht="15.75" x14ac:dyDescent="0.25">
      <c r="A461" s="247" t="s">
        <v>4490</v>
      </c>
      <c r="B461" s="247" t="s">
        <v>4491</v>
      </c>
      <c r="C461" s="248">
        <v>1</v>
      </c>
    </row>
    <row r="462" spans="1:3" ht="15.75" x14ac:dyDescent="0.25">
      <c r="A462" s="247" t="s">
        <v>4492</v>
      </c>
      <c r="B462" s="247" t="s">
        <v>4493</v>
      </c>
      <c r="C462" s="248">
        <v>1</v>
      </c>
    </row>
    <row r="463" spans="1:3" ht="15.75" x14ac:dyDescent="0.25">
      <c r="A463" s="247" t="s">
        <v>4494</v>
      </c>
      <c r="B463" s="247" t="s">
        <v>4495</v>
      </c>
      <c r="C463" s="248">
        <v>1</v>
      </c>
    </row>
    <row r="464" spans="1:3" ht="15.75" x14ac:dyDescent="0.25">
      <c r="A464" s="247" t="s">
        <v>4496</v>
      </c>
      <c r="B464" s="247" t="s">
        <v>4497</v>
      </c>
      <c r="C464" s="248">
        <v>1</v>
      </c>
    </row>
    <row r="465" spans="1:3" ht="15.75" x14ac:dyDescent="0.25">
      <c r="A465" s="247" t="s">
        <v>4498</v>
      </c>
      <c r="B465" s="247" t="s">
        <v>4499</v>
      </c>
      <c r="C465" s="248">
        <v>1</v>
      </c>
    </row>
    <row r="466" spans="1:3" ht="15.75" x14ac:dyDescent="0.25">
      <c r="A466" s="247" t="s">
        <v>4500</v>
      </c>
      <c r="B466" s="247" t="s">
        <v>4501</v>
      </c>
      <c r="C466" s="248">
        <v>1</v>
      </c>
    </row>
    <row r="467" spans="1:3" ht="15.75" x14ac:dyDescent="0.25">
      <c r="A467" s="247" t="s">
        <v>4502</v>
      </c>
      <c r="B467" s="247" t="s">
        <v>4503</v>
      </c>
      <c r="C467" s="248">
        <v>1</v>
      </c>
    </row>
    <row r="468" spans="1:3" ht="15.75" x14ac:dyDescent="0.25">
      <c r="A468" s="247" t="s">
        <v>4504</v>
      </c>
      <c r="B468" s="247" t="s">
        <v>4505</v>
      </c>
      <c r="C468" s="248">
        <v>1</v>
      </c>
    </row>
    <row r="469" spans="1:3" ht="15.75" x14ac:dyDescent="0.25">
      <c r="A469" s="247" t="s">
        <v>4506</v>
      </c>
      <c r="B469" s="247" t="s">
        <v>4507</v>
      </c>
      <c r="C469" s="248">
        <v>1</v>
      </c>
    </row>
    <row r="470" spans="1:3" ht="15.75" x14ac:dyDescent="0.25">
      <c r="A470" s="247" t="s">
        <v>4508</v>
      </c>
      <c r="B470" s="247" t="s">
        <v>4509</v>
      </c>
      <c r="C470" s="248">
        <v>1</v>
      </c>
    </row>
    <row r="471" spans="1:3" ht="15.75" x14ac:dyDescent="0.25">
      <c r="A471" s="247" t="s">
        <v>4510</v>
      </c>
      <c r="B471" s="247" t="s">
        <v>4511</v>
      </c>
      <c r="C471" s="248">
        <v>1</v>
      </c>
    </row>
    <row r="472" spans="1:3" ht="15.75" x14ac:dyDescent="0.25">
      <c r="A472" s="247" t="s">
        <v>4512</v>
      </c>
      <c r="B472" s="247" t="s">
        <v>4513</v>
      </c>
      <c r="C472" s="248">
        <v>1</v>
      </c>
    </row>
    <row r="473" spans="1:3" ht="15.75" x14ac:dyDescent="0.25">
      <c r="A473" s="247" t="s">
        <v>4514</v>
      </c>
      <c r="B473" s="247" t="s">
        <v>4515</v>
      </c>
      <c r="C473" s="248">
        <v>1</v>
      </c>
    </row>
    <row r="474" spans="1:3" ht="15.75" x14ac:dyDescent="0.25">
      <c r="A474" s="247" t="s">
        <v>4516</v>
      </c>
      <c r="B474" s="247" t="s">
        <v>4517</v>
      </c>
      <c r="C474" s="248">
        <v>1</v>
      </c>
    </row>
    <row r="475" spans="1:3" ht="15.75" x14ac:dyDescent="0.25">
      <c r="A475" s="247" t="s">
        <v>4518</v>
      </c>
      <c r="B475" s="247" t="s">
        <v>4519</v>
      </c>
      <c r="C475" s="248">
        <v>5</v>
      </c>
    </row>
    <row r="476" spans="1:3" ht="15.75" x14ac:dyDescent="0.25">
      <c r="A476" s="247" t="s">
        <v>4520</v>
      </c>
      <c r="B476" s="247" t="s">
        <v>4521</v>
      </c>
      <c r="C476" s="248">
        <v>4</v>
      </c>
    </row>
    <row r="477" spans="1:3" ht="15.75" x14ac:dyDescent="0.25">
      <c r="A477" s="247" t="s">
        <v>4522</v>
      </c>
      <c r="B477" s="247" t="s">
        <v>4523</v>
      </c>
      <c r="C477" s="248">
        <v>1</v>
      </c>
    </row>
    <row r="478" spans="1:3" ht="15.75" x14ac:dyDescent="0.25">
      <c r="A478" s="247" t="s">
        <v>4524</v>
      </c>
      <c r="B478" s="247" t="s">
        <v>4525</v>
      </c>
      <c r="C478" s="248">
        <v>1</v>
      </c>
    </row>
    <row r="479" spans="1:3" ht="15.75" x14ac:dyDescent="0.25">
      <c r="A479" s="247" t="s">
        <v>4526</v>
      </c>
      <c r="B479" s="247" t="s">
        <v>4527</v>
      </c>
      <c r="C479" s="248">
        <v>1</v>
      </c>
    </row>
    <row r="480" spans="1:3" ht="15.75" x14ac:dyDescent="0.25">
      <c r="A480" s="247" t="s">
        <v>4528</v>
      </c>
      <c r="B480" s="247" t="s">
        <v>4529</v>
      </c>
      <c r="C480" s="248">
        <v>1</v>
      </c>
    </row>
    <row r="481" spans="1:3" ht="15.75" x14ac:dyDescent="0.25">
      <c r="A481" s="247" t="s">
        <v>4530</v>
      </c>
      <c r="B481" s="247" t="s">
        <v>4531</v>
      </c>
      <c r="C481" s="248">
        <v>1</v>
      </c>
    </row>
    <row r="482" spans="1:3" ht="15.75" x14ac:dyDescent="0.25">
      <c r="A482" s="247" t="s">
        <v>4532</v>
      </c>
      <c r="B482" s="247" t="s">
        <v>4533</v>
      </c>
      <c r="C482" s="248">
        <v>1</v>
      </c>
    </row>
    <row r="483" spans="1:3" ht="31.5" x14ac:dyDescent="0.25">
      <c r="A483" s="247" t="s">
        <v>4534</v>
      </c>
      <c r="B483" s="247" t="s">
        <v>4535</v>
      </c>
      <c r="C483" s="248">
        <v>1</v>
      </c>
    </row>
    <row r="484" spans="1:3" ht="31.5" x14ac:dyDescent="0.25">
      <c r="A484" s="247" t="s">
        <v>4536</v>
      </c>
      <c r="B484" s="247" t="s">
        <v>4537</v>
      </c>
      <c r="C484" s="248">
        <v>1</v>
      </c>
    </row>
    <row r="485" spans="1:3" ht="15.75" x14ac:dyDescent="0.25">
      <c r="A485" s="247" t="s">
        <v>4538</v>
      </c>
      <c r="B485" s="247" t="s">
        <v>4539</v>
      </c>
      <c r="C485" s="248">
        <v>1</v>
      </c>
    </row>
    <row r="486" spans="1:3" ht="15.75" x14ac:dyDescent="0.25">
      <c r="A486" s="247" t="s">
        <v>4540</v>
      </c>
      <c r="B486" s="247" t="s">
        <v>4541</v>
      </c>
      <c r="C486" s="248">
        <v>1</v>
      </c>
    </row>
    <row r="487" spans="1:3" ht="15.75" x14ac:dyDescent="0.25">
      <c r="A487" s="247" t="s">
        <v>4542</v>
      </c>
      <c r="B487" s="247" t="s">
        <v>4543</v>
      </c>
      <c r="C487" s="248">
        <v>1</v>
      </c>
    </row>
    <row r="488" spans="1:3" ht="15.75" x14ac:dyDescent="0.25">
      <c r="A488" s="247" t="s">
        <v>4544</v>
      </c>
      <c r="B488" s="247" t="s">
        <v>4545</v>
      </c>
      <c r="C488" s="248">
        <v>1</v>
      </c>
    </row>
    <row r="489" spans="1:3" ht="15.75" x14ac:dyDescent="0.25">
      <c r="A489" s="247" t="s">
        <v>4546</v>
      </c>
      <c r="B489" s="247" t="s">
        <v>4547</v>
      </c>
      <c r="C489" s="248">
        <v>1</v>
      </c>
    </row>
    <row r="490" spans="1:3" ht="15.75" x14ac:dyDescent="0.25">
      <c r="A490" s="247" t="s">
        <v>4548</v>
      </c>
      <c r="B490" s="247" t="s">
        <v>4549</v>
      </c>
      <c r="C490" s="248">
        <v>8</v>
      </c>
    </row>
    <row r="491" spans="1:3" ht="15.75" x14ac:dyDescent="0.25">
      <c r="A491" s="247" t="s">
        <v>4550</v>
      </c>
      <c r="B491" s="247" t="s">
        <v>4551</v>
      </c>
      <c r="C491" s="248">
        <v>1</v>
      </c>
    </row>
    <row r="492" spans="1:3" ht="15.75" x14ac:dyDescent="0.25">
      <c r="A492" s="247" t="s">
        <v>4552</v>
      </c>
      <c r="B492" s="247" t="s">
        <v>4553</v>
      </c>
      <c r="C492" s="248">
        <v>1</v>
      </c>
    </row>
    <row r="493" spans="1:3" ht="15.75" x14ac:dyDescent="0.25">
      <c r="A493" s="247" t="s">
        <v>4554</v>
      </c>
      <c r="B493" s="247" t="s">
        <v>4555</v>
      </c>
      <c r="C493" s="248">
        <v>1</v>
      </c>
    </row>
    <row r="494" spans="1:3" ht="15.75" x14ac:dyDescent="0.25">
      <c r="A494" s="247" t="s">
        <v>4556</v>
      </c>
      <c r="B494" s="247" t="s">
        <v>4557</v>
      </c>
      <c r="C494" s="248">
        <v>1</v>
      </c>
    </row>
    <row r="495" spans="1:3" ht="15.75" x14ac:dyDescent="0.25">
      <c r="A495" s="247" t="s">
        <v>4558</v>
      </c>
      <c r="B495" s="247" t="s">
        <v>4559</v>
      </c>
      <c r="C495" s="248">
        <v>1</v>
      </c>
    </row>
    <row r="496" spans="1:3" ht="15.75" x14ac:dyDescent="0.25">
      <c r="A496" s="247" t="s">
        <v>4560</v>
      </c>
      <c r="B496" s="247" t="s">
        <v>4561</v>
      </c>
      <c r="C496" s="248">
        <v>1</v>
      </c>
    </row>
    <row r="497" spans="1:3" ht="15.75" x14ac:dyDescent="0.25">
      <c r="A497" s="247" t="s">
        <v>4562</v>
      </c>
      <c r="B497" s="247" t="s">
        <v>4563</v>
      </c>
      <c r="C497" s="248">
        <v>1</v>
      </c>
    </row>
    <row r="498" spans="1:3" ht="15.75" x14ac:dyDescent="0.25">
      <c r="A498" s="247" t="s">
        <v>4564</v>
      </c>
      <c r="B498" s="247" t="s">
        <v>4565</v>
      </c>
      <c r="C498" s="248">
        <v>1</v>
      </c>
    </row>
    <row r="499" spans="1:3" ht="15.75" x14ac:dyDescent="0.25">
      <c r="A499" s="247" t="s">
        <v>4566</v>
      </c>
      <c r="B499" s="247" t="s">
        <v>4567</v>
      </c>
      <c r="C499" s="248">
        <v>1</v>
      </c>
    </row>
    <row r="500" spans="1:3" ht="15.75" x14ac:dyDescent="0.25">
      <c r="A500" s="247" t="s">
        <v>4568</v>
      </c>
      <c r="B500" s="247" t="s">
        <v>4569</v>
      </c>
      <c r="C500" s="248">
        <v>1</v>
      </c>
    </row>
    <row r="501" spans="1:3" ht="15.75" x14ac:dyDescent="0.25">
      <c r="A501" s="247" t="s">
        <v>4570</v>
      </c>
      <c r="B501" s="247" t="s">
        <v>4571</v>
      </c>
      <c r="C501" s="248">
        <v>1</v>
      </c>
    </row>
    <row r="502" spans="1:3" ht="15.75" x14ac:dyDescent="0.25">
      <c r="A502" s="247" t="s">
        <v>4572</v>
      </c>
      <c r="B502" s="247" t="s">
        <v>4573</v>
      </c>
      <c r="C502" s="248">
        <v>1</v>
      </c>
    </row>
    <row r="503" spans="1:3" ht="15.75" x14ac:dyDescent="0.25">
      <c r="A503" s="247" t="s">
        <v>4574</v>
      </c>
      <c r="B503" s="247" t="s">
        <v>4575</v>
      </c>
      <c r="C503" s="248">
        <v>1</v>
      </c>
    </row>
    <row r="504" spans="1:3" ht="15.75" x14ac:dyDescent="0.25">
      <c r="A504" s="247" t="s">
        <v>4576</v>
      </c>
      <c r="B504" s="247" t="s">
        <v>4577</v>
      </c>
      <c r="C504" s="248">
        <v>1</v>
      </c>
    </row>
    <row r="505" spans="1:3" ht="15.75" x14ac:dyDescent="0.25">
      <c r="A505" s="247" t="s">
        <v>4578</v>
      </c>
      <c r="B505" s="247" t="s">
        <v>4579</v>
      </c>
      <c r="C505" s="248">
        <v>1</v>
      </c>
    </row>
    <row r="506" spans="1:3" ht="15.75" x14ac:dyDescent="0.25">
      <c r="A506" s="247" t="s">
        <v>4580</v>
      </c>
      <c r="B506" s="247" t="s">
        <v>4581</v>
      </c>
      <c r="C506" s="248">
        <v>1</v>
      </c>
    </row>
    <row r="507" spans="1:3" ht="15.75" x14ac:dyDescent="0.25">
      <c r="A507" s="247" t="s">
        <v>4582</v>
      </c>
      <c r="B507" s="247" t="s">
        <v>4583</v>
      </c>
      <c r="C507" s="248">
        <v>1</v>
      </c>
    </row>
    <row r="508" spans="1:3" ht="15.75" x14ac:dyDescent="0.25">
      <c r="A508" s="247" t="s">
        <v>4584</v>
      </c>
      <c r="B508" s="247" t="s">
        <v>4585</v>
      </c>
      <c r="C508" s="248">
        <v>1</v>
      </c>
    </row>
    <row r="509" spans="1:3" ht="15.75" x14ac:dyDescent="0.25">
      <c r="A509" s="247" t="s">
        <v>4586</v>
      </c>
      <c r="B509" s="247" t="s">
        <v>4587</v>
      </c>
      <c r="C509" s="248">
        <v>1</v>
      </c>
    </row>
    <row r="510" spans="1:3" ht="15.75" x14ac:dyDescent="0.25">
      <c r="A510" s="247" t="s">
        <v>4588</v>
      </c>
      <c r="B510" s="247" t="s">
        <v>4589</v>
      </c>
      <c r="C510" s="248">
        <v>1</v>
      </c>
    </row>
    <row r="511" spans="1:3" ht="15.75" x14ac:dyDescent="0.25">
      <c r="A511" s="247" t="s">
        <v>4590</v>
      </c>
      <c r="B511" s="247" t="s">
        <v>4591</v>
      </c>
      <c r="C511" s="248">
        <v>1</v>
      </c>
    </row>
    <row r="512" spans="1:3" ht="15.75" x14ac:dyDescent="0.25">
      <c r="A512" s="247" t="s">
        <v>4592</v>
      </c>
      <c r="B512" s="247" t="s">
        <v>4593</v>
      </c>
      <c r="C512" s="248">
        <v>1</v>
      </c>
    </row>
    <row r="513" spans="1:3" ht="15.75" x14ac:dyDescent="0.25">
      <c r="A513" s="247" t="s">
        <v>4594</v>
      </c>
      <c r="B513" s="247" t="s">
        <v>4595</v>
      </c>
      <c r="C513" s="248">
        <v>1</v>
      </c>
    </row>
    <row r="514" spans="1:3" ht="15.75" x14ac:dyDescent="0.25">
      <c r="A514" s="247" t="s">
        <v>4596</v>
      </c>
      <c r="B514" s="247" t="s">
        <v>4597</v>
      </c>
      <c r="C514" s="248">
        <v>1</v>
      </c>
    </row>
    <row r="515" spans="1:3" ht="15.75" x14ac:dyDescent="0.25">
      <c r="A515" s="247" t="s">
        <v>4598</v>
      </c>
      <c r="B515" s="247" t="s">
        <v>4599</v>
      </c>
      <c r="C515" s="248">
        <v>1</v>
      </c>
    </row>
    <row r="516" spans="1:3" ht="15.75" x14ac:dyDescent="0.25">
      <c r="A516" s="247" t="s">
        <v>4600</v>
      </c>
      <c r="B516" s="247" t="s">
        <v>4601</v>
      </c>
      <c r="C516" s="248">
        <v>1</v>
      </c>
    </row>
    <row r="517" spans="1:3" ht="15.75" x14ac:dyDescent="0.25">
      <c r="A517" s="247" t="s">
        <v>4602</v>
      </c>
      <c r="B517" s="247" t="s">
        <v>4603</v>
      </c>
      <c r="C517" s="248">
        <v>1</v>
      </c>
    </row>
    <row r="518" spans="1:3" ht="15.75" x14ac:dyDescent="0.25">
      <c r="A518" s="247" t="s">
        <v>4604</v>
      </c>
      <c r="B518" s="247" t="s">
        <v>4605</v>
      </c>
      <c r="C518" s="248">
        <v>1</v>
      </c>
    </row>
    <row r="519" spans="1:3" ht="15.75" x14ac:dyDescent="0.25">
      <c r="A519" s="247" t="s">
        <v>4606</v>
      </c>
      <c r="B519" s="247" t="s">
        <v>4607</v>
      </c>
      <c r="C519" s="248">
        <v>1</v>
      </c>
    </row>
    <row r="520" spans="1:3" ht="15.75" x14ac:dyDescent="0.25">
      <c r="A520" s="247" t="s">
        <v>4608</v>
      </c>
      <c r="B520" s="247" t="s">
        <v>4609</v>
      </c>
      <c r="C520" s="248">
        <v>1</v>
      </c>
    </row>
    <row r="521" spans="1:3" ht="15.75" x14ac:dyDescent="0.25">
      <c r="A521" s="247" t="s">
        <v>4610</v>
      </c>
      <c r="B521" s="247" t="s">
        <v>4611</v>
      </c>
      <c r="C521" s="248">
        <v>1</v>
      </c>
    </row>
    <row r="522" spans="1:3" ht="15.75" x14ac:dyDescent="0.25">
      <c r="A522" s="247" t="s">
        <v>4612</v>
      </c>
      <c r="B522" s="247" t="s">
        <v>4613</v>
      </c>
      <c r="C522" s="248">
        <v>1</v>
      </c>
    </row>
    <row r="523" spans="1:3" ht="15.75" x14ac:dyDescent="0.25">
      <c r="A523" s="247" t="s">
        <v>4614</v>
      </c>
      <c r="B523" s="247" t="s">
        <v>4615</v>
      </c>
      <c r="C523" s="248">
        <v>1</v>
      </c>
    </row>
    <row r="524" spans="1:3" ht="15.75" x14ac:dyDescent="0.25">
      <c r="A524" s="247" t="s">
        <v>4616</v>
      </c>
      <c r="B524" s="247" t="s">
        <v>4617</v>
      </c>
      <c r="C524" s="248">
        <v>1</v>
      </c>
    </row>
    <row r="525" spans="1:3" ht="15.75" x14ac:dyDescent="0.25">
      <c r="A525" s="247" t="s">
        <v>4618</v>
      </c>
      <c r="B525" s="247" t="s">
        <v>4619</v>
      </c>
      <c r="C525" s="248">
        <v>1</v>
      </c>
    </row>
    <row r="526" spans="1:3" ht="15.75" x14ac:dyDescent="0.25">
      <c r="A526" s="247" t="s">
        <v>4620</v>
      </c>
      <c r="B526" s="247" t="s">
        <v>4621</v>
      </c>
      <c r="C526" s="248">
        <v>1</v>
      </c>
    </row>
    <row r="527" spans="1:3" ht="15.75" x14ac:dyDescent="0.25">
      <c r="A527" s="247" t="s">
        <v>4622</v>
      </c>
      <c r="B527" s="247" t="s">
        <v>4623</v>
      </c>
      <c r="C527" s="248">
        <v>1</v>
      </c>
    </row>
    <row r="528" spans="1:3" ht="15.75" x14ac:dyDescent="0.25">
      <c r="A528" s="247" t="s">
        <v>4624</v>
      </c>
      <c r="B528" s="247" t="s">
        <v>4625</v>
      </c>
      <c r="C528" s="248">
        <v>1</v>
      </c>
    </row>
    <row r="529" spans="1:3" ht="15.75" x14ac:dyDescent="0.25">
      <c r="A529" s="247" t="s">
        <v>4626</v>
      </c>
      <c r="B529" s="247" t="s">
        <v>4627</v>
      </c>
      <c r="C529" s="248">
        <v>1</v>
      </c>
    </row>
    <row r="530" spans="1:3" ht="15.75" x14ac:dyDescent="0.25">
      <c r="A530" s="247" t="s">
        <v>4628</v>
      </c>
      <c r="B530" s="247" t="s">
        <v>4629</v>
      </c>
      <c r="C530" s="248">
        <v>1</v>
      </c>
    </row>
    <row r="531" spans="1:3" ht="15.75" x14ac:dyDescent="0.25">
      <c r="A531" s="247" t="s">
        <v>4630</v>
      </c>
      <c r="B531" s="247" t="s">
        <v>4631</v>
      </c>
      <c r="C531" s="248">
        <v>1</v>
      </c>
    </row>
    <row r="532" spans="1:3" ht="15.75" x14ac:dyDescent="0.25">
      <c r="A532" s="247" t="s">
        <v>4632</v>
      </c>
      <c r="B532" s="247" t="s">
        <v>4633</v>
      </c>
      <c r="C532" s="248">
        <v>1</v>
      </c>
    </row>
    <row r="533" spans="1:3" ht="15.75" x14ac:dyDescent="0.25">
      <c r="A533" s="247" t="s">
        <v>4634</v>
      </c>
      <c r="B533" s="247" t="s">
        <v>4635</v>
      </c>
      <c r="C533" s="248">
        <v>1</v>
      </c>
    </row>
    <row r="534" spans="1:3" ht="31.5" x14ac:dyDescent="0.25">
      <c r="A534" s="247" t="s">
        <v>4636</v>
      </c>
      <c r="B534" s="247" t="s">
        <v>4637</v>
      </c>
      <c r="C534" s="248">
        <v>1</v>
      </c>
    </row>
    <row r="535" spans="1:3" ht="31.5" x14ac:dyDescent="0.25">
      <c r="A535" s="247" t="s">
        <v>4638</v>
      </c>
      <c r="B535" s="247" t="s">
        <v>4639</v>
      </c>
      <c r="C535" s="248">
        <v>1</v>
      </c>
    </row>
    <row r="536" spans="1:3" ht="15.75" x14ac:dyDescent="0.25">
      <c r="A536" s="247" t="s">
        <v>4640</v>
      </c>
      <c r="B536" s="247" t="s">
        <v>4641</v>
      </c>
      <c r="C536" s="248">
        <v>1</v>
      </c>
    </row>
    <row r="537" spans="1:3" ht="15.75" x14ac:dyDescent="0.25">
      <c r="A537" s="247" t="s">
        <v>4642</v>
      </c>
      <c r="B537" s="247" t="s">
        <v>4643</v>
      </c>
      <c r="C537" s="248">
        <v>1</v>
      </c>
    </row>
    <row r="538" spans="1:3" ht="15.75" x14ac:dyDescent="0.25">
      <c r="A538" s="247" t="s">
        <v>4644</v>
      </c>
      <c r="B538" s="247" t="s">
        <v>4645</v>
      </c>
      <c r="C538" s="248">
        <v>1</v>
      </c>
    </row>
    <row r="539" spans="1:3" ht="15.75" x14ac:dyDescent="0.25">
      <c r="A539" s="247" t="s">
        <v>4646</v>
      </c>
      <c r="B539" s="247" t="s">
        <v>4651</v>
      </c>
      <c r="C539" s="248">
        <v>1</v>
      </c>
    </row>
    <row r="540" spans="1:3" ht="15.75" x14ac:dyDescent="0.25">
      <c r="A540" s="247" t="s">
        <v>4652</v>
      </c>
      <c r="B540" s="247" t="s">
        <v>4653</v>
      </c>
      <c r="C540" s="248">
        <v>1</v>
      </c>
    </row>
    <row r="541" spans="1:3" ht="15.75" x14ac:dyDescent="0.25">
      <c r="A541" s="247" t="s">
        <v>4654</v>
      </c>
      <c r="B541" s="247" t="s">
        <v>4655</v>
      </c>
      <c r="C541" s="248">
        <v>1</v>
      </c>
    </row>
    <row r="542" spans="1:3" ht="15.75" x14ac:dyDescent="0.25">
      <c r="A542" s="247" t="s">
        <v>4656</v>
      </c>
      <c r="B542" s="247" t="s">
        <v>4657</v>
      </c>
      <c r="C542" s="248">
        <v>1</v>
      </c>
    </row>
    <row r="543" spans="1:3" ht="15.75" x14ac:dyDescent="0.25">
      <c r="A543" s="247" t="s">
        <v>4658</v>
      </c>
      <c r="B543" s="247" t="s">
        <v>4659</v>
      </c>
      <c r="C543" s="248">
        <v>1</v>
      </c>
    </row>
    <row r="544" spans="1:3" ht="15.75" x14ac:dyDescent="0.25">
      <c r="A544" s="247" t="s">
        <v>4660</v>
      </c>
      <c r="B544" s="247" t="s">
        <v>4661</v>
      </c>
      <c r="C544" s="248">
        <v>1</v>
      </c>
    </row>
    <row r="545" spans="1:3" ht="15.75" x14ac:dyDescent="0.25">
      <c r="A545" s="247" t="s">
        <v>4662</v>
      </c>
      <c r="B545" s="247" t="s">
        <v>4663</v>
      </c>
      <c r="C545" s="248">
        <v>1</v>
      </c>
    </row>
    <row r="546" spans="1:3" ht="15.75" x14ac:dyDescent="0.25">
      <c r="A546" s="247" t="s">
        <v>4664</v>
      </c>
      <c r="B546" s="247" t="s">
        <v>4665</v>
      </c>
      <c r="C546" s="248">
        <v>1</v>
      </c>
    </row>
    <row r="547" spans="1:3" ht="15.75" x14ac:dyDescent="0.25">
      <c r="A547" s="247" t="s">
        <v>4666</v>
      </c>
      <c r="B547" s="247" t="s">
        <v>4667</v>
      </c>
      <c r="C547" s="248">
        <v>1</v>
      </c>
    </row>
    <row r="548" spans="1:3" ht="15.75" x14ac:dyDescent="0.25">
      <c r="A548" s="247" t="s">
        <v>4668</v>
      </c>
      <c r="B548" s="247" t="s">
        <v>4669</v>
      </c>
      <c r="C548" s="248">
        <v>1</v>
      </c>
    </row>
  </sheetData>
  <autoFilter ref="A1:U489" xr:uid="{2605A32A-6455-465B-A13D-E3FFCF9FCB29}"/>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E4595A-0C1D-4372-B3D5-F46ED590E3F4}">
  <ds:schemaRefs>
    <ds:schemaRef ds:uri="http://schemas.microsoft.com/sharepoint/v3/contenttype/forms"/>
  </ds:schemaRefs>
</ds:datastoreItem>
</file>

<file path=customXml/itemProps2.xml><?xml version="1.0" encoding="utf-8"?>
<ds:datastoreItem xmlns:ds="http://schemas.openxmlformats.org/officeDocument/2006/customXml" ds:itemID="{8A4FA88C-7362-4BA7-AA05-AC0D7647ACC5}">
  <ds:schemaRefs>
    <ds:schemaRef ds:uri="http://purl.org/dc/elements/1.1/"/>
    <ds:schemaRef ds:uri="http://purl.org/dc/dcmitype/"/>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2c75e67c-ed2d-4c91-baba-8aa4949e551e"/>
    <ds:schemaRef ds:uri="http://schemas.openxmlformats.org/package/2006/metadata/core-properties"/>
    <ds:schemaRef ds:uri="33874043-1092-46f2-b7ed-3863b0441e79"/>
  </ds:schemaRefs>
</ds:datastoreItem>
</file>

<file path=customXml/itemProps3.xml><?xml version="1.0" encoding="utf-8"?>
<ds:datastoreItem xmlns:ds="http://schemas.openxmlformats.org/officeDocument/2006/customXml" ds:itemID="{B7F381CE-4C96-4348-B3FC-CC1DF14E36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2023-10-17T14:56:11Z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