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END TO IRS SCSEM package 09-30-2021\SCSEM Package 09302021\Windows\"/>
    </mc:Choice>
  </mc:AlternateContent>
  <xr:revisionPtr revIDLastSave="0" documentId="13_ncr:1_{4B05D34F-69DE-447F-8BB2-3C5B7A486B30}"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2" r:id="rId2"/>
    <sheet name="Instructions" sheetId="3" r:id="rId3"/>
    <sheet name="Test Cases" sheetId="4" r:id="rId4"/>
    <sheet name="Change Log" sheetId="6" r:id="rId5"/>
    <sheet name="Appendix" sheetId="5" r:id="rId6"/>
    <sheet name="Issue Code Table" sheetId="7" r:id="rId7"/>
  </sheets>
  <definedNames>
    <definedName name="_xlnm._FilterDatabase" localSheetId="3" hidden="1">'Test Cases'!$A$2:$AG$221</definedName>
    <definedName name="_xlnm.Print_Area" localSheetId="5">Appendix!$A$1:$N$27</definedName>
    <definedName name="_xlnm.Print_Area" localSheetId="4">'Change Log'!$A$1:$D$8</definedName>
    <definedName name="_xlnm.Print_Area" localSheetId="0">Dashboard!$A$1:$C$45</definedName>
    <definedName name="_xlnm.Print_Area" localSheetId="2">Instructions!$A$1:$N$62</definedName>
    <definedName name="_xlnm.Print_Area" localSheetId="1">Results!#REF!</definedName>
    <definedName name="Z_49FE20BB_FBAE_4179_A770_21772DC36366_.wvu.Cols" localSheetId="4" hidden="1">'Change Log'!$S:$S</definedName>
    <definedName name="Z_49FE20BB_FBAE_4179_A770_21772DC36366_.wvu.FilterData" localSheetId="3" hidden="1">'Test Cases'!$A$1:$V$245</definedName>
    <definedName name="Z_49FE20BB_FBAE_4179_A770_21772DC36366_.wvu.PrintArea" localSheetId="5" hidden="1">Appendix!$A$1:$N$27</definedName>
    <definedName name="Z_49FE20BB_FBAE_4179_A770_21772DC36366_.wvu.PrintArea" localSheetId="4" hidden="1">'Change Log'!$A$1:$D$8</definedName>
    <definedName name="Z_49FE20BB_FBAE_4179_A770_21772DC36366_.wvu.PrintArea" localSheetId="0" hidden="1">Dashboard!$A$1:$C$45</definedName>
    <definedName name="Z_49FE20BB_FBAE_4179_A770_21772DC36366_.wvu.PrintArea" localSheetId="2" hidden="1">Instructions!$A$1:$N$62</definedName>
    <definedName name="Z_49FE20BB_FBAE_4179_A770_21772DC36366_.wvu.Rows" localSheetId="0" hidden="1">Dashboard!$47:$49</definedName>
    <definedName name="Z_49FE20BB_FBAE_4179_A770_21772DC36366_.wvu.Rows" localSheetId="1" hidden="1">Results!$29:$31</definedName>
    <definedName name="Z_DC6629D9_6399_4F23_8521_98E0AAB6DE93_.wvu.Cols" localSheetId="4" hidden="1">'Change Log'!$S:$S</definedName>
    <definedName name="Z_DC6629D9_6399_4F23_8521_98E0AAB6DE93_.wvu.FilterData" localSheetId="3" hidden="1">'Test Cases'!$A$1:$U$247</definedName>
    <definedName name="Z_DC6629D9_6399_4F23_8521_98E0AAB6DE93_.wvu.PrintArea" localSheetId="5" hidden="1">Appendix!$A$1:$N$27</definedName>
    <definedName name="Z_DC6629D9_6399_4F23_8521_98E0AAB6DE93_.wvu.PrintArea" localSheetId="4" hidden="1">'Change Log'!$A$1:$D$8</definedName>
    <definedName name="Z_DC6629D9_6399_4F23_8521_98E0AAB6DE93_.wvu.PrintArea" localSheetId="0" hidden="1">Dashboard!$A$1:$C$45</definedName>
    <definedName name="Z_DC6629D9_6399_4F23_8521_98E0AAB6DE93_.wvu.PrintArea" localSheetId="2" hidden="1">Instructions!$A$1:$N$62</definedName>
    <definedName name="Z_DC6629D9_6399_4F23_8521_98E0AAB6DE93_.wvu.Rows" localSheetId="0" hidden="1">Dashboard!$47:$49</definedName>
    <definedName name="Z_DC6629D9_6399_4F23_8521_98E0AAB6DE93_.wvu.Rows" localSheetId="1" hidden="1">Results!$29:$31</definedName>
    <definedName name="Z_E96EC931_7DB8_9949_B69E_EB800FAB8EDD_.wvu.Cols" localSheetId="4" hidden="1">'Change Log'!$S:$S</definedName>
    <definedName name="Z_E96EC931_7DB8_9949_B69E_EB800FAB8EDD_.wvu.FilterData" localSheetId="3" hidden="1">'Test Cases'!$A$1:$V$245</definedName>
    <definedName name="Z_E96EC931_7DB8_9949_B69E_EB800FAB8EDD_.wvu.PrintArea" localSheetId="5" hidden="1">Appendix!$A$1:$N$27</definedName>
    <definedName name="Z_E96EC931_7DB8_9949_B69E_EB800FAB8EDD_.wvu.PrintArea" localSheetId="4" hidden="1">'Change Log'!$A$1:$D$8</definedName>
    <definedName name="Z_E96EC931_7DB8_9949_B69E_EB800FAB8EDD_.wvu.PrintArea" localSheetId="0" hidden="1">Dashboard!$A$1:$C$45</definedName>
    <definedName name="Z_E96EC931_7DB8_9949_B69E_EB800FAB8EDD_.wvu.PrintArea" localSheetId="2" hidden="1">Instructions!$A$1:$N$62</definedName>
    <definedName name="Z_E96EC931_7DB8_9949_B69E_EB800FAB8EDD_.wvu.Rows" localSheetId="0" hidden="1">Dashboard!$47:$49</definedName>
    <definedName name="Z_E96EC931_7DB8_9949_B69E_EB800FAB8EDD_.wvu.Rows" localSheetId="1" hidden="1">Results!$29:$31</definedName>
  </definedNames>
  <calcPr calcId="191028"/>
  <customWorkbookViews>
    <customWorkbookView name="Buffum, Tyler [USA] - Personal View" guid="{49FE20BB-FBAE-4179-A770-21772DC36366}" mergeInterval="0" personalView="1" maximized="1" xWindow="-8" yWindow="-8" windowWidth="1616" windowHeight="876" tabRatio="726" activeSheetId="3" showComments="commIndAndComment"/>
    <customWorkbookView name="Sinay, Corey [USA] - Personal View" guid="{DC6629D9-6399-4F23-8521-98E0AAB6DE93}" mergeInterval="0" personalView="1" maximized="1" xWindow="-9" yWindow="-9" windowWidth="1938" windowHeight="1050" tabRatio="749" activeSheetId="4"/>
    <customWorkbookView name="Sean Jennings - Personal View" guid="{E96EC931-7DB8-9949-B69E-EB800FAB8EDD}" mergeInterval="0" personalView="1" xWindow="21" yWindow="65" windowWidth="1719" windowHeight="945" tabRatio="726"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3" i="4"/>
  <c r="B29" i="2" l="1"/>
  <c r="B27" i="2"/>
  <c r="O12" i="2"/>
  <c r="M12" i="2"/>
  <c r="E12" i="2"/>
  <c r="D12" i="2"/>
  <c r="C12" i="2"/>
  <c r="B12" i="2"/>
  <c r="F19" i="2" l="1"/>
  <c r="F12" i="2"/>
  <c r="N12" i="2"/>
  <c r="A27" i="2" s="1"/>
  <c r="D23" i="2"/>
  <c r="I23" i="2" s="1"/>
  <c r="E20" i="2"/>
  <c r="C16" i="2"/>
  <c r="D18" i="2"/>
  <c r="I18" i="2" s="1"/>
  <c r="F16" i="2"/>
  <c r="C19" i="2"/>
  <c r="D22" i="2"/>
  <c r="I22" i="2" s="1"/>
  <c r="E16" i="2"/>
  <c r="E23" i="2"/>
  <c r="E22" i="2"/>
  <c r="E21" i="2"/>
  <c r="F20" i="2"/>
  <c r="D19" i="2"/>
  <c r="I19" i="2" s="1"/>
  <c r="E17" i="2"/>
  <c r="D17" i="2"/>
  <c r="I17" i="2" s="1"/>
  <c r="D16" i="2"/>
  <c r="I16" i="2" s="1"/>
  <c r="F23" i="2"/>
  <c r="F22" i="2"/>
  <c r="F21" i="2"/>
  <c r="C21" i="2"/>
  <c r="D20" i="2"/>
  <c r="I20" i="2" s="1"/>
  <c r="E18" i="2"/>
  <c r="F17" i="2"/>
  <c r="C17" i="2"/>
  <c r="C20" i="2"/>
  <c r="A29" i="2"/>
  <c r="C23" i="2"/>
  <c r="C22" i="2"/>
  <c r="D21" i="2"/>
  <c r="I21" i="2" s="1"/>
  <c r="E19" i="2"/>
  <c r="F18" i="2"/>
  <c r="C18" i="2"/>
  <c r="H19" i="2" l="1"/>
  <c r="H16" i="2"/>
  <c r="H23" i="2"/>
  <c r="H20" i="2"/>
  <c r="H22" i="2"/>
  <c r="H21" i="2"/>
  <c r="H18" i="2"/>
  <c r="H17" i="2"/>
  <c r="D24" i="2" l="1"/>
  <c r="G12" i="2" s="1"/>
</calcChain>
</file>

<file path=xl/sharedStrings.xml><?xml version="1.0" encoding="utf-8"?>
<sst xmlns="http://schemas.openxmlformats.org/spreadsheetml/2006/main" count="5525" uniqueCount="3681">
  <si>
    <t>Internal Revenue Service</t>
  </si>
  <si>
    <t>Office of Safeguards</t>
  </si>
  <si>
    <t xml:space="preserve"> ▪ SCSEM Subject: Microsoft Windows 7</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</si>
  <si>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</si>
  <si>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</si>
  <si>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</si>
  <si>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</si>
  <si>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</si>
  <si>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</si>
  <si>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</si>
  <si>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</si>
  <si>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</si>
  <si>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</si>
  <si>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</si>
  <si>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</si>
  <si>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</si>
  <si>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</si>
  <si>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</si>
  <si>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</si>
  <si>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</si>
  <si>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</si>
  <si>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</si>
  <si>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</si>
  <si>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</si>
  <si>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</si>
  <si>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</si>
  <si>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</si>
  <si>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</si>
  <si>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</si>
  <si>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</si>
  <si>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</si>
  <si>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</si>
  <si>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</si>
  <si>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</si>
  <si>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</si>
  <si>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</si>
  <si>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</si>
  <si>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</si>
  <si>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</si>
  <si>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</si>
  <si>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</si>
  <si>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</si>
  <si>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</si>
  <si>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</si>
  <si>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</si>
  <si>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</si>
  <si>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</si>
  <si>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</si>
  <si>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</si>
  <si>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</si>
  <si>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</si>
  <si>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</si>
  <si>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</si>
  <si>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</si>
  <si>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</si>
  <si>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</si>
  <si>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</si>
  <si>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</si>
  <si>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</si>
  <si>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</si>
  <si>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</si>
  <si>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</si>
  <si>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</si>
  <si>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</si>
  <si>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</si>
  <si>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</si>
  <si>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7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</si>
  <si>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</si>
  <si>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</si>
  <si>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</si>
  <si>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</si>
  <si>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</si>
  <si>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</si>
  <si>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</si>
  <si>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</si>
  <si>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</si>
  <si>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</si>
  <si>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</si>
  <si>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</si>
  <si>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</si>
  <si>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</si>
  <si>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</si>
  <si>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</si>
  <si>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</si>
  <si>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</si>
  <si>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</si>
  <si>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</si>
  <si>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</si>
  <si>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</si>
  <si>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</si>
  <si>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</si>
  <si>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</si>
  <si>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</si>
  <si>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</si>
  <si>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</si>
  <si>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</si>
  <si>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</si>
  <si>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</si>
  <si>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</si>
  <si>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</si>
  <si>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</si>
  <si>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</si>
  <si>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</si>
  <si>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</si>
  <si>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</si>
  <si>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</si>
  <si>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</si>
  <si>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</si>
  <si>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</si>
  <si>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</si>
  <si>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</si>
  <si>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</si>
  <si>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</si>
  <si>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</si>
  <si>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</si>
  <si>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</si>
  <si>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</si>
  <si>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</si>
  <si>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</si>
  <si>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</si>
  <si>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</si>
  <si>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</si>
  <si>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</si>
  <si>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</si>
  <si>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</si>
  <si>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</si>
  <si>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</si>
  <si>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</si>
  <si>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</si>
  <si>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</si>
  <si>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</si>
  <si>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</si>
  <si>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</si>
  <si>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</si>
  <si>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</si>
  <si>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</si>
  <si>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</si>
  <si>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</si>
  <si>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</si>
  <si>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</si>
  <si>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</si>
  <si>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</si>
  <si>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</si>
  <si>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</si>
  <si>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</si>
  <si>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</si>
  <si>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</si>
  <si>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</si>
  <si>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</si>
  <si>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</si>
  <si>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</si>
  <si>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</si>
  <si>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</si>
  <si>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</si>
  <si>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</si>
  <si>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</si>
  <si>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</si>
  <si>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</si>
  <si>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</si>
  <si>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</si>
  <si>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WIN7-001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</si>
  <si>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</si>
  <si>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</si>
  <si>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</si>
  <si>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</si>
  <si>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</si>
  <si>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</si>
  <si>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r>
      <t xml:space="preserve">Windows is in current general support or extended support. If in extended support, ensure the agency has purchased extra support.
</t>
    </r>
    <r>
      <rPr>
        <sz val="10"/>
        <color rgb="FFFF0000"/>
        <rFont val="Arial"/>
        <family val="2"/>
      </rPr>
      <t>Note - This product went EOL in January 2020.  This should only be reviewed with proof of extended support.</t>
    </r>
  </si>
  <si>
    <t>The system is not under current vendor support.</t>
  </si>
  <si>
    <t>This product went EOL in January 2020.  This should only be reviewed with proof of extended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</si>
  <si>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</si>
  <si>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</si>
  <si>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</si>
  <si>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</si>
  <si>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Operation System to a vendor-supported version. Once deployed, harden the upgraded system in accordance with IRS standards using the corresponding SCSEM for a Windows.</t>
  </si>
  <si>
    <t>To close this finding, please provide a screenshot that includes the hostname, operating system or firmware version and patch level of the upgraded system. If new hardware is required, please provide a signed certification from the agency's CISO stating the legacy Windows has been decommissioned and properly sanitized in accordance with IRS Publication 1075 with the agency's CAP.</t>
  </si>
  <si>
    <t>WIN7-002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</si>
  <si>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</si>
  <si>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</si>
  <si>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</si>
  <si>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</si>
  <si>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</si>
  <si>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</si>
  <si>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</si>
  <si>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</si>
  <si>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</si>
  <si>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</si>
  <si>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7 security patches for Security-relevant software updates to include, patches, service packs, hot fixes, and antivirus signatures. </t>
  </si>
  <si>
    <t>To close this finding, please provide a screenshot of the updated windows version and its patch level with the agency's CAP.</t>
  </si>
  <si>
    <t>WIN7-003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</si>
  <si>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</si>
  <si>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</si>
  <si>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</si>
  <si>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</si>
  <si>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</si>
  <si>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</si>
  <si>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</si>
  <si>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</si>
  <si>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</si>
  <si>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</si>
  <si>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</si>
  <si>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</si>
  <si>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</si>
  <si>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WIN7-004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</si>
  <si>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</si>
  <si>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</si>
  <si>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</si>
  <si>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</si>
  <si>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</si>
  <si>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</si>
  <si>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</si>
  <si>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</si>
  <si>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</si>
  <si>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</si>
  <si>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</si>
  <si>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WIN7-005</t>
  </si>
  <si>
    <t>CM-6</t>
  </si>
  <si>
    <t>Configuration Settings</t>
  </si>
  <si>
    <t>Test (Automated)</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</si>
  <si>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</si>
  <si>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</si>
  <si>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</si>
  <si>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The security setting "Turn off Autoplay" is set to "Enabled: All drives".</t>
  </si>
  <si>
    <t>The security setting "Turn off Autoplay" is not set to "Enabled: All drives".</t>
  </si>
  <si>
    <t>HSI1</t>
  </si>
  <si>
    <t>HSI1: System configured to load or run removable media automatically</t>
  </si>
  <si>
    <t>1.1.1.2</t>
  </si>
  <si>
    <t>1.1.1.2.1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</si>
  <si>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</si>
  <si>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Policies&gt;Turn off Autoplay.</t>
  </si>
  <si>
    <t>Users will have to manually launch setup or installation programs that are provided on removable media.</t>
  </si>
  <si>
    <t>CCE-9528-1</t>
  </si>
  <si>
    <t>Set "Turn off Autoplay" to "Enabled: All drives". One method to achieve the recommended configuration via GP: Set the following Group Policy setting to Enabled. Then set the available option to All drives. 
Computer Configuration&gt;Administrative Templates&gt;Windows Components&gt;AutoPlay Policies&gt;Turn off Autoplay</t>
  </si>
  <si>
    <t>To close this finding, please provide a screenshot of the setting and/or a comprehensive group policy result report (e.g., gpresult) with the agency's CAP.</t>
  </si>
  <si>
    <t>WIN7-006</t>
  </si>
  <si>
    <t>AU-2</t>
  </si>
  <si>
    <t>Audit Events</t>
  </si>
  <si>
    <t>Set "Maximum Log Size (KB)" to "Enabled:32768"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</si>
  <si>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</si>
  <si>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HKEY_LOCAL_MACHINESoftwarePoliciesMicrosoftWindowsEventLogApplication:MaxSize</t>
  </si>
  <si>
    <t>The security setting "Maximum Log Size (KB)" is set to "Enabled:32768".</t>
  </si>
  <si>
    <t>The security setting "Maximum Log Size (KB)" is not set to "Enabled:32768".</t>
  </si>
  <si>
    <t>Limited</t>
  </si>
  <si>
    <t>HAU23</t>
  </si>
  <si>
    <t>HAU23: Audit storage capacity threshold has not been defined</t>
  </si>
  <si>
    <t>1.1.1.3.1</t>
  </si>
  <si>
    <t>1.1.1.3.1.1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</si>
  <si>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</si>
  <si>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Components&gt;Event Log Service&gt;Application&gt;Maximum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</si>
  <si>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</si>
  <si>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CCE-9603-2</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</si>
  <si>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Service&gt;Application&gt;Maximum Log Size (KB)</t>
  </si>
  <si>
    <t>WIN7-007</t>
  </si>
  <si>
    <t>AU-11</t>
  </si>
  <si>
    <t>Audit Record Retention</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</si>
  <si>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</si>
  <si>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</si>
  <si>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HKEY_LOCAL_MACHINESoftwarePoliciesMicrosoftWindowsEventLogApplication:Retention</t>
  </si>
  <si>
    <t>The security setting "Retain old events" is set to "Disabled".</t>
  </si>
  <si>
    <t>The security setting "Retain old events" is not disabled.</t>
  </si>
  <si>
    <t>Moderate</t>
  </si>
  <si>
    <t>HAU17</t>
  </si>
  <si>
    <t>HAU17: Audit logs do not capture sufficient auditable events</t>
  </si>
  <si>
    <t>1.1.1.3.1.2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</si>
  <si>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</si>
  <si>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Service&gt;Application&gt;Retain old events.</t>
  </si>
  <si>
    <t>When this policy setting is enabled and a log file reaches its maximum size, new events are not written to the log and are lost. When this policy setting is disabled and a log file reaches its maximum size, new events overwrite old events.</t>
  </si>
  <si>
    <t>CCE-10136-0</t>
  </si>
  <si>
    <t>Set "Retain old events" to "Disabled". One method to achieve the recommended configuration via GP: Set the following Group Policy setting to Disabled. 
Computer Configuration&gt;Administrative Templates&gt;Windows Components&gt;Event Log Service&gt;Application&gt;Retain old events</t>
  </si>
  <si>
    <t>WIN7-008</t>
  </si>
  <si>
    <t>Navigate to the UI Path articulated in the Remediation section and confirm it is set as prescribed. This group policy object is backed by the following registry location:
HKEY_LOCAL_MACHINESoftwarePoliciesMicrosoftWindowsEventLogSecurity:Retention</t>
  </si>
  <si>
    <t>1.1.1.3.2</t>
  </si>
  <si>
    <t>1.1.1.3.2.1</t>
  </si>
  <si>
    <t>To implement the recommended configuration state, set the following Group Policy setting to Disabled. 
Computer Configuration&gt;Administrative Templates&gt;Windows Components&gt;Event Log Service&gt;Security&gt;Retain old events.</t>
  </si>
  <si>
    <t>CCE-9500-0</t>
  </si>
  <si>
    <t>Set "Retain old events" to "Disabled". One method to achieve the recommended configuration via GP: Set the following Group Policy setting to Disabled. 
Computer Configuration&gt;Administrative Templates&gt;Windows Components&gt;Event Log Service&gt;Security&gt;Retain old events</t>
  </si>
  <si>
    <t>WIN7-009</t>
  </si>
  <si>
    <t>AU-9</t>
  </si>
  <si>
    <t>Protection of Audit Information</t>
  </si>
  <si>
    <t>Set "Maximum Log Size (KB)" to "Enabled:81920"</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</si>
  <si>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</si>
  <si>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"Enabled:81920".</t>
  </si>
  <si>
    <t>The security setting "Maximum Log Size (KB)" is not set to "Enabled:81920".</t>
  </si>
  <si>
    <t>1.1.1.3.2.2</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</si>
  <si>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</si>
  <si>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81920. 
Computer Configuration&gt;Administrative Templates&gt;Windows Components&gt;Event Log Service&gt;Security&gt;Maximum Log Size (KB).</t>
  </si>
  <si>
    <t>CCE-00000-0</t>
  </si>
  <si>
    <t>Set "Maximum Log Size (KB)" to "Enabled:81920". One method to achieve the recommended configuration via GP: Set the following Group Policy setting to Enabled. Then set the available option to 81920. 
Computer Configuration&gt;Administrative Templates&gt;Windows Components&gt;Event Log Service&gt;Security&gt;Maximum Log Size (KB)</t>
  </si>
  <si>
    <t>WIN7-010</t>
  </si>
  <si>
    <t>Navigate to the UI Path articulated in the Remediation section and confirm it is set as prescribed. This group policy object is backed by the following registry location:
HKEY_LOCAL_MACHINESoftwarePoliciesMicrosoftWindowsEventLogSystem:MaxSize</t>
  </si>
  <si>
    <t>1.1.1.3.3</t>
  </si>
  <si>
    <t>1.1.1.3.3.1</t>
  </si>
  <si>
    <t>To implement the recommended configuration state, set the following Group Policy setting to Enabled. Then set the available option to 32768. 
Computer Configuration&gt;Administrative Templates&gt;Windows Components&gt;Event Log Service&gt;System&gt;Maximum Log Size (KB).</t>
  </si>
  <si>
    <t>CCE-10156-8</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</si>
  <si>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Service&gt;System&gt;Maximum Log Size (KB)</t>
  </si>
  <si>
    <t>WIN7-011</t>
  </si>
  <si>
    <t>Navigate to the UI Path articulated in the Remediation section and confirm it is set as prescribed. This group policy object is backed by the following registry location:
HKEY_LOCAL_MACHINESoftwarePoliciesMicrosoftWindowsEventLogSystem:Retention</t>
  </si>
  <si>
    <t>1.1.1.3.3.2</t>
  </si>
  <si>
    <t>To implement the recommended configuration state, set the following Group Policy setting to Disabled. 
Computer Configuration&gt;Administrative Templates&gt;Windows Components&gt;Event Log Service&gt;System&gt;Retain old events.</t>
  </si>
  <si>
    <t>CCE-10064-4</t>
  </si>
  <si>
    <t>Set "Retain old events" to "Disabled". One method to achieve the recommended configuration via GP: Set the following Group Policy setting to Disabled. 
Computer Configuration&gt;Administrative Templates&gt;Windows Components&gt;Event Log Service&gt;System&gt;Retain old events</t>
  </si>
  <si>
    <t>WIN7-012</t>
  </si>
  <si>
    <t>AC-1</t>
  </si>
  <si>
    <t>Access Control Policy and Procedures</t>
  </si>
  <si>
    <t>Set "Allow Remote Shell Access" to "Enabled"</t>
  </si>
  <si>
    <t>This policy setting allows you to manage configuration of remote access to all supported shells to execute scripts and commands.</t>
  </si>
  <si>
    <t>Navigate to the UI Path articulated in the Remediation section and confirm it is set as prescribed. This group policy object is backed by the following registry location:
HKEY_LOCAL_MACHINESoftwarePoliciesMicrosoftWindowsWinRMServiceWinRS:AllowRemoteShellAccess</t>
  </si>
  <si>
    <t>The security setting "Allow Remote Shell Access" is set to "Enabled".</t>
  </si>
  <si>
    <t>The security setting "Allow Remote Shell Access" is not enabled.</t>
  </si>
  <si>
    <t>HCM45</t>
  </si>
  <si>
    <t>HCM45: System configuration provides additional attack surface</t>
  </si>
  <si>
    <t>1.1.1.4</t>
  </si>
  <si>
    <t>1.1.1.4.1</t>
  </si>
  <si>
    <t>Any feature is a potential avenue of attack, those that enable inbound network connections are particularly risky. Only enable the use of the Windows Remote Shell on trusted networks and when feasible employ additional controls such as IPsec.</t>
  </si>
  <si>
    <t>To implement the recommended configuration state, set the following Group Policy setting to Enabled. 
Computer Configuration&gt;Administrative Templates&gt;Windows Components&gt;Windows Remote Shell&gt;Allow Remote Shell Access.</t>
  </si>
  <si>
    <t>If you enable this policy setting, remote access is allowed to all supported shells to execute scripts and commands. If you disable or do not configure this policy setting, remote access is not allowed to all supported shells to execute scripts and commands.</t>
  </si>
  <si>
    <t>CCE-10077-6</t>
  </si>
  <si>
    <t>Set "Allow Remote Shell Access" to "Enabled". One method to achieve the recommended configuration via GP: Set the following Group Policy setting to Enabled. 
Computer Configuration&gt;Administrative Templates&gt;Windows Components&gt;Windows Remote Shell&gt;Allow Remote Shell Access</t>
  </si>
  <si>
    <t>WIN7-013</t>
  </si>
  <si>
    <t>CM-3</t>
  </si>
  <si>
    <t>Configuration Change Control</t>
  </si>
  <si>
    <t>Set "Turn off Data Execution Prevention for Explorer" to "Disabled"</t>
  </si>
  <si>
    <t>Disabling data execution prevention can allow certain legacy plug-in applications to function without terminating Explorer.</t>
  </si>
  <si>
    <t>Navigate to the UI Path articulated in the Remediation section and confirm it is set as prescribed. This group policy object is backed by the following registry location:
HKEY_LOCAL_MACHINESoftwarePoliciesMicrosoftWindowsExplorer:NoDataExecutionPrevention</t>
  </si>
  <si>
    <t>The security setting "Turn off Data Execution Prevention for Explorer" is set to "Disabled".</t>
  </si>
  <si>
    <t>The security setting "Turn off Data Execution Prevention for Explorer" is not disabled.</t>
  </si>
  <si>
    <t>HSI22</t>
  </si>
  <si>
    <t>HSI22: Data remanence is not properly handled</t>
  </si>
  <si>
    <t>1.1.1.5</t>
  </si>
  <si>
    <t>1.1.1.5.1</t>
  </si>
  <si>
    <t>Data execution prevention helps reduce the risk of certain classes of attacks by blocking the execution of code stored where the system only expects data to be stored.</t>
  </si>
  <si>
    <t>To implement the recommended configuration state, set the following Group Policy setting to Disabled. 
Computer Configuration&gt;Administrative Templates&gt;Windows Components&gt;Windows Explorer&gt;Turn off Data Execution Prevention for Explorer.</t>
  </si>
  <si>
    <t>Date execution prevent can cause certain plug-in applications for Windows Explorer to fail.</t>
  </si>
  <si>
    <t>CCE-9918-4</t>
  </si>
  <si>
    <t>Set "Turn off Data Execution Prevention for Explorer" to "Disabled". One method to achieve the recommended configuration via GP: Set the following Group Policy setting to Disabled. 
Computer Configuration&gt;Administrative Templates&gt;Windows Components&gt;Windows Explorer&gt;Turn off Data Execution Prevention for Explorer</t>
  </si>
  <si>
    <t>WIN7-014</t>
  </si>
  <si>
    <t>Set "Configure Automatic Updates" to "Enabled:3 - Auto download and notify for install"</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</si>
  <si>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t>
  </si>
  <si>
    <t>Navigate to the UI Path articulated in the Remediation section and confirm it is set as prescribed. This group policy object is backed by the following registry location:
HKEY_LOCAL_MACHINESoftwarePoliciesMicrosoftWindowsWindowsUpdateAU:NoAutoUpdate</t>
  </si>
  <si>
    <t>The security setting "Configure Automatic Updates" is set to "Enabled:3 - Auto download and notify for install".</t>
  </si>
  <si>
    <t>The security setting "Configure Automatic Updates" is not set to "Enabled:3 - Auto download and notify for install".</t>
  </si>
  <si>
    <t>HSI14</t>
  </si>
  <si>
    <t>HSI14: The system's automatic update feature is not configured appropriately.</t>
  </si>
  <si>
    <t>1.1.1.6</t>
  </si>
  <si>
    <t>1.1.1.6.1</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</si>
  <si>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</si>
  <si>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implement the recommended configuration state, set the following Group Policy setting to Enabled. Then set the available option to 3 - Auto download and notify for install. 
Computer Configuration&gt;Administrative Templates&gt;Windows Components&gt;Windows Update&gt;Configure Automatic Updates.</t>
  </si>
  <si>
    <t>Critical operating system updates and service packs will automatically download and install at 3:00 A.M. daily.</t>
  </si>
  <si>
    <t>CCE-9403-7</t>
  </si>
  <si>
    <t>Set "Configure Automatic Updates" to "Enabled:3 - Auto download and notify for install". One method to achieve the recommended configuration via GP: Set the following Group Policy setting to Enabled. Then set the available option to 3 - Auto download and notify for install. 
Computer Configuration&gt;Administrative Templates&gt;Windows Components&gt;Windows Update&gt;Configure Automatic Updates</t>
  </si>
  <si>
    <t>WIN7-015</t>
  </si>
  <si>
    <t>Set "Reschedule Automatic Updates scheduled installations" to "Enabled:1"</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</si>
  <si>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t>
  </si>
  <si>
    <t>Navigate to the UI Path articulated in the Remediation section and confirm it is set as prescribed. This group policy object is backed by the following registry location:
HKEY_LOCAL_MACHINESoftwarePoliciesMicrosoftWindowsWindowsUpdateAU:RescheduleWaitTimeEnabled</t>
  </si>
  <si>
    <t>The security setting "Reschedule Automatic Updates scheduled installations" is set to "Enabled:1".</t>
  </si>
  <si>
    <t>The security setting "Reschedule Automatic Updates scheduled installations" is not set to "Enabled:1".</t>
  </si>
  <si>
    <t>HSI14: The system's automatic update feature is not configured appropriately</t>
  </si>
  <si>
    <t>1.1.1.6.2</t>
  </si>
  <si>
    <t>If Automatic Updates is not forced to wait a few minutes after a restart, computers in your environment might not have enough time to completely start all of their applications and services. If you specify enough time after a restart, new update installations should not conflict with the computers startup procedures.</t>
  </si>
  <si>
    <t>To implement the recommended configuration state, set the following Group Policy setting to Enabled. Then set the available option to 1. 
Computer Configuration&gt;Administrative Templates&gt;Windows Components&gt;Windows Update&gt;Reschedule Automatic Updates scheduled installations.</t>
  </si>
  <si>
    <t>Automatic Updates will not start until 10 minutes after the computer restarts.</t>
  </si>
  <si>
    <t>CCE-10205-3</t>
  </si>
  <si>
    <t>Set "Reschedule Automatic Updates scheduled installations" to "Enabled:1". One method to achieve the recommended configuration via GP: Set the following Group Policy setting to Enabled. Then set the available option to 1. 
Computer Configuration&gt;Administrative Templates&gt;Windows Components&gt;Windows Update&gt;Reschedule Automatic Updates scheduled installations</t>
  </si>
  <si>
    <t>WIN7-016</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</si>
  <si>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</si>
  <si>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If you enable the No auto-restart for scheduled Automatic Updates installations setting, Automatic Updates does not restart computers automatically during scheduled installations. Instead, Automatic Updates notifies users to restart their computers to complete the installations. You should note that Automatic Updates will not be able to detect future updates until restarts occur on the affected computers. If you disable or do not configure this setting, Automatic Updates will notify users that their computers will automatically restart in 5 minutes to complete the installations. The possible values for the No auto-restart for scheduled Automatic Updates installations setting are: . Enabled . Disabled . Not Configured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</si>
  <si>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object is backed by the following registry location:
HKEY_LOCAL_MACHINESoftwarePoliciesMicrosoftWindowsWindowsUpdateAU:NoAutoRebootWithLoggedOnUsers</t>
  </si>
  <si>
    <t>The security setting "No auto-restart with logged on users for scheduled automatic updates installations" is set to "Disabled".</t>
  </si>
  <si>
    <t>The security setting "No auto-restart with logged on users for scheduled automatic updates installations" is not disabled.</t>
  </si>
  <si>
    <t>1.1.1.6.3</t>
  </si>
  <si>
    <t>Sometimes updates require updated computers to be restarted to complete an installation. If the computer cannot restart automatically, then the most recent update will not completely install and no new updates will download to the computer until it is restarted.</t>
  </si>
  <si>
    <t>To implement the recommended configuration state, set the following Group Policy setting to Disabled. 
Computer Configuration&gt;Administrative Templates&gt;Windows Components&gt;Windows Update&gt;No auto-restart with logged on users for scheduled automatic updates installations.</t>
  </si>
  <si>
    <t>If you enable this policy setting, the operating systems on the servers in your environment will restart themselves automatically. For critical servers this could lead to a temporary denial of service (DoS) condition.</t>
  </si>
  <si>
    <t>CCE-9672-7</t>
  </si>
  <si>
    <t>Set "No auto-restart with logged on users for scheduled automatic updates installations" to "Disabled". One method to achieve the recommended configuration via GP: Set the following Group Policy setting to Disabled. 
Computer Configuration&gt;Administrative Templates&gt;Windows Components&gt;Windows Update&gt;No auto-restart with logged on users for scheduled automatic updates installations</t>
  </si>
  <si>
    <t>WIN7-017</t>
  </si>
  <si>
    <t>Set "Do not display "Install Updates and Shut Down" option in Shut Down Windows dialog box" to "Disabled"</t>
  </si>
  <si>
    <t>This policy setting allows you to manage whether the Install Updates and Shut Down option is displayed in the Shut Down Windows dialog box. This policy setting works in conjunction with the following Do not adjust default option to 'Install Updates and Shut Down' in Shut Down Windows Dialog box setting.</t>
  </si>
  <si>
    <t>Navigate to the UI Path articulated in the Remediation section and confirm it is set as prescribed. This group policy object is backed by the following registry location:
HKEY_LOCAL_MACHINESoftwarePoliciesMicrosoftWindowsWindowsUpdateAU:NoAUShutdownOption</t>
  </si>
  <si>
    <t>The security setting "Do not display "Install Updates and Shut Down" option in Shut Down Windows dialog box" is set to "Disabled".</t>
  </si>
  <si>
    <t>The security setting "Do not display "Install Updates and Shut Down" option in the Shut Down Windows dialog box" is not disabled.</t>
  </si>
  <si>
    <t>1.1.1.6.4</t>
  </si>
  <si>
    <t>Updates are important for maintaining the ongoing security of a computer, therefore this setting should not be enabled.</t>
  </si>
  <si>
    <t>To implement the recommended configuration state, set the following Group Policy setting to Disabled. 
Computer Configuration&gt;Administrative Templates&gt;Windows Components&gt;Windows Update&gt;Do not display 'Install Updates and Shut Down' option in Shut Down Windows dialog box.</t>
  </si>
  <si>
    <t>If you disable this policy setting, the Install Updates and Shut Down option will display in the Shut Down Windows dialog box if updates are available when the user selects the Shut Down option in the Start menu.</t>
  </si>
  <si>
    <t>CCE-9464-9</t>
  </si>
  <si>
    <t>Set "Do not display "Install Updates and Shut Down" option in Shut Down Windows dialog box" to "Disabled". One method to achieve the recommended configuration via GP: Set the following Group Policy setting to Disabled. 
Computer Configuration&gt;Administrative Templates&gt;Windows Components&gt;Windows Update&gt;Do not display 'Install Updates and Shut Down' option in Shut Down Windows dialog box</t>
  </si>
  <si>
    <t>WIN7-018</t>
  </si>
  <si>
    <t>Set "Do not adjust default option to "Install Updates and Shut Down" in Shut Down Windows dialog box" to "Disabled"</t>
  </si>
  <si>
    <t>This policy setting allows you to manage whether the Install Updates and Shut Down option is allowed to be the default choice in the Shut Down Windows dialog. Note that this policy setting has no impact if the Computer ConfigurationAdministrative TemplatesWindows ComponentsWindows UpdateDo not display Install Updates and Shut Down option in Shut Down Windows dialog box policy setting is enabled.</t>
  </si>
  <si>
    <t>Navigate to the UI Path articulated in the Remediation section and confirm it is set as prescribed. This group policy object is backed by the following registry location:
HKEY_LOCAL_MACHINESoftwarePoliciesMicrosoftWindowsWindowsUpdateAU:NoAUAsDefaultShutdownOption</t>
  </si>
  <si>
    <t>The security setting "Do not adjust default option to "Install Updates and Shut Down" in Shut Down Windows dialog box" is set to "Disabled".</t>
  </si>
  <si>
    <t>The security setting "Do not adjust default option to "Install Updates and Shut Down" in the Shut Down Windows dialog box" is not disabled.</t>
  </si>
  <si>
    <t>1.1.1.6.5</t>
  </si>
  <si>
    <t>To implement the recommended configuration state, set the following Group Policy setting to Disabled. 
Computer Configuration&gt;Administrative Templates&gt;Windows Components&gt;Windows Update&gt;Do not adjust default option to 'Install Updates and Shut Down' in Shut Down Windows dialog box.</t>
  </si>
  <si>
    <t>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t>
  </si>
  <si>
    <t>CCE-9733-7</t>
  </si>
  <si>
    <t>Set "Do not adjust default option to "Install Updates and Shut Down" in Shut Down Windows dialog box" to "Disabled". One method to achieve the recommended configuration via GP: Set the following Group Policy setting to Disabled. 
Computer Configuration&gt;Administrative Templates&gt;Windows Components&gt;Windows Update&gt;Do not adjust default option to 'Install Updates and Shut Down' in Shut Down Windows dialog box</t>
  </si>
  <si>
    <t>WIN7-019</t>
  </si>
  <si>
    <t>AC-2</t>
  </si>
  <si>
    <t>Account Management</t>
  </si>
  <si>
    <t>Set "Enumerate administrator accounts on elevation" to "Disabled"</t>
  </si>
  <si>
    <t>By default, all administrator accounts are displayed when you attempt to elevate a running application.</t>
  </si>
  <si>
    <t>Navigate to the UI Path articulated in the Remediation section and confirm it is set as prescribed. This group policy object is backed by the following registry location:
HKEY_LOCAL_MACHINESoftwareMicrosoftWindowsCurrentVersionPoliciesCredUI:EnumerateAdministrators</t>
  </si>
  <si>
    <t>The security setting "Enumerate administrator accounts on elevation" is set to "Disabled".</t>
  </si>
  <si>
    <t>The security setting "Enumerate administrator accounts on elevation" is not disabled.</t>
  </si>
  <si>
    <t>1.1.1.7</t>
  </si>
  <si>
    <t>1.1.1.7.1</t>
  </si>
  <si>
    <t>Users could see the list of administrator accounts, making it slightly easier for a malicious user who has logged onto a console session to try to crack the passwords of those accounts.</t>
  </si>
  <si>
    <t>To implement the recommended configuration state, set the following Group Policy setting to Disabled. 
Computer Configuration&gt;Administrative Templates&gt;Windows Components&gt;Credential User Interface&gt;Enumerate administrator accounts on elevation.</t>
  </si>
  <si>
    <t>If you enable this policy setting, all local administrator accounts on the machine will be displayed so the user can choose one and enter the correct password. If you disable this policy setting, users will be required to always type in a username and password to elevate.</t>
  </si>
  <si>
    <t>CCE-9938-2</t>
  </si>
  <si>
    <t>Set "Enumerate administrator accounts on elevation" to "Disabled". One method to achieve the recommended configuration via GP: Set the following Group Policy setting to Disabled. 
Computer Configuration&gt;Administrative Templates&gt;Windows Components&gt;Credential User Interface&gt;Enumerate administrator accounts on elevation</t>
  </si>
  <si>
    <t>WIN7-020</t>
  </si>
  <si>
    <t>Set "Always prompt for password upon connection" to "Enabled"</t>
  </si>
  <si>
    <t>This policy setting specifies whether Terminal Services always prompts the client computer for a password upon connection. You can use this policy setting to enforce a password prompt for users who log on to Terminal Services, even if they already provided the password in the Remote Desktop Connection client. By default, Terminal Services allows users to automatically log on if they enter a password in the Remote Desktop Connection client. Note If you do not configure this policy setting, the local computer administrator can use the Terminal Services Configuration tool to either allow or prevent passwords from being automatically sent.</t>
  </si>
  <si>
    <t>Navigate to the UI Path articulated in the Remediation section and confirm it is set as prescribed. This group policy object is backed by the following registry location:
HKEY_LOCAL_MACHINESOFTWAREPoliciesMicrosoftWindows NTTerminal Services:fPromptForPassword</t>
  </si>
  <si>
    <t>The security setting "Always prompt for password upon connection" is set to "Enabled".</t>
  </si>
  <si>
    <t>The security setting "Always prompt for password upon connection" is not enabled.</t>
  </si>
  <si>
    <t>1.1.1.8.1.1</t>
  </si>
  <si>
    <t>1.1.1.8.1.1.1</t>
  </si>
  <si>
    <t>Users have the option to store both their username and password when they create a new Remote Desktop connection shortcut. If the server that runs Terminal Services allows users who have used this feature to log on to the server but not enter their password, then it is possible that an attacker who has gained physical access to the users computer could connect to a Terminal Server through the Remote Desktop connection shortcut, even though they may not know the users password.</t>
  </si>
  <si>
    <t>To implement the recommended configuration state, set the following Group Policy setting to Enabled. 
Computer Configuration&gt;Administrative Templates&gt;Windows Components&gt;Remote Desktop Services&gt;Remote Desktop Session Host&gt;Security&gt;Always prompt for password upon connection.</t>
  </si>
  <si>
    <t>Users will always have to enter their password when they establish new Terminal Server sessions.</t>
  </si>
  <si>
    <t>CCE-10103-0</t>
  </si>
  <si>
    <t>Set "Always prompt for password upon connection" to "Enabled". One method to achieve the recommended configuration via GP: Set the following Group Policy setting to Enabled. 
Computer Configuration&gt;Administrative Templates&gt;Windows Components&gt;Remote Desktop Services&gt;Remote Desktop Session Host&gt;Security&gt;Always prompt for password upon connection</t>
  </si>
  <si>
    <t>WIN7-021</t>
  </si>
  <si>
    <t>SC-8</t>
  </si>
  <si>
    <t>Transmission Confidentiality and Integrity</t>
  </si>
  <si>
    <t>Set "Set client connection encryption level" to "Enabled:High Level"</t>
  </si>
  <si>
    <t>This policy setting specifies whether the computer that is about to host the remote connection will enforce an encryption level for all data sent between it and the client computer for the remote session.</t>
  </si>
  <si>
    <t>Navigate to the UI Path articulated in the Remediation section and confirm it is set as prescribed. This group policy object is backed by the following registry location:
HKEY_LOCAL_MACHINESOFTWAREPoliciesMicrosoftWindows NTTerminal Services:MinEncryptionLevel</t>
  </si>
  <si>
    <t>The security setting "Set client connection encryption level" is set to "Enabled:High Level".</t>
  </si>
  <si>
    <t>The security setting "Set client connection encryption level" is not set to "Enabled:High Level".</t>
  </si>
  <si>
    <t>1.1.1.8.1.1.2</t>
  </si>
  <si>
    <t>If Terminal Server client connections are allowed that use low level encryption, it is more likely that an attacker will be able to decrypt any captured Terminal Services network traffic.</t>
  </si>
  <si>
    <t>To implement the recommended configuration state, set the following Group Policy setting to Enabled. Then set the available option to High Level. 
Computer Configuration&gt;Administrative Templates&gt;Windows Components&gt;Remote Desktop Services&gt;Remote Desktop Session Host&gt;Security&gt;Set client connection encryption level.</t>
  </si>
  <si>
    <t>Clients that do not support 128-bit encryption will be unable to establish Terminal Server sessions.</t>
  </si>
  <si>
    <t>CCE-9764-2</t>
  </si>
  <si>
    <t>Set "Set client connection encryption level" to "Enabled: High Level". One method to achieve the recommended configuration via GP: Set the following Group Policy setting to Enabled. Then set the available option to High Level. 
Computer Configuration&gt;Administrative Templates&gt;Windows Components&gt;Remote Desktop Services&gt;Remote Desktop Session Host&gt;Security&gt;Set client connection encryption level</t>
  </si>
  <si>
    <t>WIN7-022</t>
  </si>
  <si>
    <t>SC-4</t>
  </si>
  <si>
    <t>System and Communications Protection</t>
  </si>
  <si>
    <t>Set "Do not allow drive redirection" to "Enabled"</t>
  </si>
  <si>
    <t>This policy setting prevents users from sharing the local drives on their client computers to Terminal Servers that they access. Mapped drives appear in the session folder tree in Windows Explorer in the following format: &gt;TSClient$ If local drives are shared they are left vulnerable to intruders who want to exploit the data that is stored on them.</t>
  </si>
  <si>
    <t>Navigate to the UI Path articulated in the Remediation section and confirm it is set as prescribed. This group policy object is backed by the following registry location:
HKEY_LOCAL_MACHINESOFTWAREPoliciesMicrosoftWindows NTTerminal Services:fDisableCdm</t>
  </si>
  <si>
    <t>The security setting "Do not allow drive redirection" is set to "Enabled".</t>
  </si>
  <si>
    <t>The security setting "Do not allow drive redirection" is not enabled.</t>
  </si>
  <si>
    <t>1.1.1.8.1.2</t>
  </si>
  <si>
    <t>1.1.1.8.1.2.1</t>
  </si>
  <si>
    <t>Data could be forwarded from the users Terminal Server session to the users local computer without any direct user interaction.</t>
  </si>
  <si>
    <t>To implement the recommended configuration state, set the following Group Policy setting to Enabled. 
Computer Configuration&gt;Administrative Templates&gt;Windows Components&gt;Remote Desktop Services&gt;Remote Desktop Session Host&gt;Device and Resource Redirection&gt;Do not allow drive redirection.</t>
  </si>
  <si>
    <t>Drive redirection will not be possible.</t>
  </si>
  <si>
    <t>CCE-9518-2</t>
  </si>
  <si>
    <t>Set "Do not allow drive redirection" to "Enabled". One method to achieve the recommended configuration via GP: Set the following Group Policy setting to Enabled. 
Computer Configuration&gt;Administrative Templates&gt;Windows Components&gt;Remote Desktop Services&gt;Remote Desktop Session Host&gt;Device and Resource Redirection&gt;Do not allow drive redirection</t>
  </si>
  <si>
    <t>WIN7-023</t>
  </si>
  <si>
    <t>IA-5</t>
  </si>
  <si>
    <t>Physical Access Control</t>
  </si>
  <si>
    <t>Set "Do not allow passwords to be saved" to "Enabled"</t>
  </si>
  <si>
    <t>This policy setting helps prevent Terminal Services clients from saving passwords on a computer. Note If this policy setting was previously configured as Disabled or Not configured, any previously saved passwords will be deleted the first time a Terminal Services client disconnects from any server.</t>
  </si>
  <si>
    <t>Navigate to the UI Path articulated in the Remediation section and confirm it is set as prescribed. This group policy object is backed by the following registry location:
HKEY_LOCAL_MACHINESOFTWAREPoliciesMicrosoftWindows NTTerminal Services:DisablePasswordSaving</t>
  </si>
  <si>
    <t>The security setting "Do not allow passwords to be saved" is set to "Enabled".</t>
  </si>
  <si>
    <t>The security setting "Do not allow passwords to be saved" is not enabled.</t>
  </si>
  <si>
    <t>HPW10</t>
  </si>
  <si>
    <t>HPW10: Passwords are allowed to be stored</t>
  </si>
  <si>
    <t>1.1.1.8.2</t>
  </si>
  <si>
    <t>1.1.1.8.2.1</t>
  </si>
  <si>
    <t>An attacker with physical access to the computer may be able to break the protection guarding saved passwords. An attacker who compromises a users account and connects to their computer could use saved passwords to gain access to additional hosts.</t>
  </si>
  <si>
    <t>To implement the recommended configuration state, set the following Group Policy setting to Enabled. 
Computer Configuration&gt;Administrative Templates&gt;Windows Components&gt;Remote Desktop Services&gt;Remote Desktop Connection Client&gt;Do not allow passwords to be saved.</t>
  </si>
  <si>
    <t>If you enable this policy setting, the password saving checkbox is disabled for Terminal Services clients and users will not be able to save passwords.</t>
  </si>
  <si>
    <t>CCE-10090-9</t>
  </si>
  <si>
    <t>Set "Do not allow passwords to be saved" to "Enabled". One method to achieve the recommended configuration via GP: Set the following Group Policy setting to Enabled. 
Computer Configuration&gt;Administrative Templates&gt;Windows Components&gt;Remote Desktop Services&gt;Remote Desktop Connection Client&gt;Do not allow passwords to be saved</t>
  </si>
  <si>
    <t>WIN7-024</t>
  </si>
  <si>
    <t>Authenticator Management</t>
  </si>
  <si>
    <t>Set "Require a Password When a Computer Wakes (On Battery)" to "Enabled"</t>
  </si>
  <si>
    <t>Specifies whether or not the user is prompted for a password when the system resumes from sleep.</t>
  </si>
  <si>
    <t>Navigate to the UI Path articulated in the Remediation section and confirm it is set as prescribed. This group policy object is backed by the following registry location:
HKEY_LOCAL_MACHINESoftwarePoliciesMicrosoftPowerPowerSettingse796bdb-100d-47d6-a2d5-f7d2daa51f51:DCSettingIndex</t>
  </si>
  <si>
    <t>The security setting "Require a Password When a Computer Wakes (On Battery)" is set to "Enabled".</t>
  </si>
  <si>
    <t>The security setting "Require a Password When a Computer Wakes (On Battery)" is not enabled.</t>
  </si>
  <si>
    <t>1.1.2.1.1</t>
  </si>
  <si>
    <t>1.1.2.1.1.2</t>
  </si>
  <si>
    <t>Enabling this setting ensures that anyone who wakes an unattended computer from sleep state will have to provide logon credentials before they can access the system.</t>
  </si>
  <si>
    <t>To implement the recommended configuration state, set the following Group Policy setting to Enabled. 
Computer Configuration&gt;Administrative Templates&gt;System&gt;Power Management&gt;Sleep Settings&gt;Require a Password When a Computer Wakes (On Battery).</t>
  </si>
  <si>
    <t>If you enable this policy, or if it is not configured, the user is prompted for a password when the system resumes from sleep. If you disable this policy, the user is not prompted for a password when the system resumes from sleep.</t>
  </si>
  <si>
    <t>CCE-9829-3</t>
  </si>
  <si>
    <t>Set "Require a Password When a Computer Wakes (On Battery)" to "Enabled". One method to achieve the recommended configuration via GP: Set the following Group Policy setting to Enabled. 
Computer Configuration&gt;Administrative Templates&gt;System&gt;Power Management&gt;Sleep Settings&gt;Require a Password When a Computer Wakes (On Battery)</t>
  </si>
  <si>
    <t>WIN7-025</t>
  </si>
  <si>
    <t>Set "Require a Password When a Computer Wakes (Plugged In)" to "Enabled"</t>
  </si>
  <si>
    <t>Navigate to the UI Path articulated in the Remediation section and confirm it is set as prescribed. This group policy object is backed by the following registry location:
HKEY_LOCAL_MACHINESoftwarePoliciesMicrosoftPowerPowerSettingse796bdb-100d-47d6-a2d5-f7d2daa51f51:ACSettingIndex</t>
  </si>
  <si>
    <t>The security setting "Require a Password When a Computer Wakes (Plugged In)" is set to "Enabled".</t>
  </si>
  <si>
    <t>The security setting "Require a Password When a Computer Wakes (Plugged In)" is not enabled.</t>
  </si>
  <si>
    <t>1.1.2.1.1.4</t>
  </si>
  <si>
    <t>To implement the recommended configuration state, set the following Group Policy setting to Enabled. 
Computer Configuration&gt;Administrative Templates&gt;System&gt;Power Management&gt;Sleep Settings&gt;Require a Password When a Computer Wakes (Plugged In).</t>
  </si>
  <si>
    <t>CCE-9670-1</t>
  </si>
  <si>
    <t>Set "Require a Password When a Computer Wakes (Plugged In)" to "Enabled". One method to achieve the recommended configuration via GP: Set the following Group Policy setting to Enabled. 
Computer Configuration&gt;Administrative Templates&gt;System&gt;Power Management&gt;Sleep Settings&gt;Require a Password When a Computer Wakes (Plugged In)</t>
  </si>
  <si>
    <t>WIN7-026</t>
  </si>
  <si>
    <t>Set "Turn off Internet download for Web publishing and online ordering wizards" to "Enabled"</t>
  </si>
  <si>
    <t>This policy setting controls whether Windows will download a list of providers for the Web publishing and online ordering wizards.</t>
  </si>
  <si>
    <t>Navigate to the UI Path articulated in the Remediation section and confirm it is set as prescribed. This group policy object is backed by the following registry location:
HKEY_LOCAL_MACHINESoftwareMicrosoftWindowsCurrentVersionPoliciesExplorer:NoWebServices</t>
  </si>
  <si>
    <t>The security setting "Turn off Internet download for Web publishing and online ordering wizards" is set to "Enabled".</t>
  </si>
  <si>
    <t>The security setting "Turn off Internet download for Web publishing and online ordering wizards" is not enabled.</t>
  </si>
  <si>
    <t>1.1.2.2.1</t>
  </si>
  <si>
    <t>1.1.2.2.1.1</t>
  </si>
  <si>
    <t>Although the risk is minimal, enabling this setting will reduce the possibility of a user unknowingly downloading malicious content through this feature.</t>
  </si>
  <si>
    <t>To implement the recommended configuration state, set the following Group Policy setting to Enabled. 
Computer Configuration&gt;Administrative Templates&gt;System&gt;Internet Communication Management&gt;Internet Communication settings&gt;Turn off Internet download for Web publishing and online ordering wizards.</t>
  </si>
  <si>
    <t>If this policy setting is enabled, Windows is prevented from downloading providers; only the service providers cached in the local registry will display.</t>
  </si>
  <si>
    <t>CCE-9674-3</t>
  </si>
  <si>
    <t>Set "Turn off Internet download for Web publishing and online ordering wizards" to "Enabled". One method to achieve the recommended configuration via GP: Set the following Group Policy setting to Enabled. 
Computer Configuration&gt;Administrative Templates&gt;System&gt;Internet Communication Management&gt;Internet Communication settings&gt;Turn off Internet download for Web publishing and online ordering wizards</t>
  </si>
  <si>
    <t>WIN7-027</t>
  </si>
  <si>
    <t>Set "Turn off Windows Update device driver searching" to "Enabled"</t>
  </si>
  <si>
    <t>This policy setting specifies whether Windows will search Windows Update for device drivers when no local drivers for a device are present. Note See also Turn off Windows Update device driver search prompt in Administrative Templates/System, which governs whether an administrator is prompted before Windows Update is searched for device drivers if a driver is not found locally.</t>
  </si>
  <si>
    <t>Navigate to the UI Path articulated in the Remediation section and confirm it is set as prescribed. This group policy object is backed by the following registry location:
HKEY_LOCAL_MACHINESoftwarePoliciesMicrosoftWindowsDriverSearching:DontSearchWindowsUpdate</t>
  </si>
  <si>
    <t>The security setting "Turn off Windows Update device driver searching" is set to "Enabled".</t>
  </si>
  <si>
    <t>The security setting "Turn off Windows Update device driver searching" is not enabled.</t>
  </si>
  <si>
    <t>1.1.2.2.1.2</t>
  </si>
  <si>
    <t>If users are able to download and install device drivers there is a small chance that they will install a driver that reduces system stability. There is an even smaller possibility that they will install a driver that includes malicious code. These risks are very low because Microsoft requires vendors to test drivers extensively before they can be published on Windows Update.</t>
  </si>
  <si>
    <t>To implement the recommended configuration state, set the following Group Policy setting to Enabled. 
Computer Configuration&gt;Administrative Templates&gt;System&gt;Internet Communication Management&gt;Internet Communication settings&gt;Turn off Windows Update device driver searching.</t>
  </si>
  <si>
    <t>Users will not be able to download new or updated device drivers from Windows Update.</t>
  </si>
  <si>
    <t>CCE-10093-3</t>
  </si>
  <si>
    <t>Set "Turn off Windows Update device driver searching" to "Enabled". One method to achieve the recommended configuration via GP: Set the following Group Policy setting to Enabled. 
Computer Configuration&gt;Administrative Templates&gt;System&gt;Internet Communication Management&gt;Internet Communication settings&gt;Turn off Windows Update device driver searching</t>
  </si>
  <si>
    <t>WIN7-028</t>
  </si>
  <si>
    <t>Set "Turn off the "Publish to Web" task for files and folders" to "Enabled"</t>
  </si>
  <si>
    <t>This policy setting specifies whether the tasks Publish this file to the Web, Publish this folder to the Web, and Publish the selected items to the Web are available from File and Folder Tasks in Windows folders.</t>
  </si>
  <si>
    <t>Navigate to the UI Path articulated in the Remediation section and confirm it is set as prescribed. This group policy object is backed by the following registry location:
HKEY_LOCAL_MACHINESoftwareMicrosoftWindowsCurrentVersionPoliciesExplorer:NoPublishingWizard</t>
  </si>
  <si>
    <t>The security setting "Turn off the "Publish to Web" task for files and folders" is set to "Enabled".</t>
  </si>
  <si>
    <t>The security setting "Turn off the "Publish to Web" task for files and folders" is not enabled.</t>
  </si>
  <si>
    <t>1.1.2.2.1.3</t>
  </si>
  <si>
    <t>Users may publish confidential or sensitive information to a public service outside of the control of the organization.</t>
  </si>
  <si>
    <t>To implement the recommended configuration state, set the following Group Policy setting to Enabled. 
Computer Configuration&gt;Administrative Templates&gt;System&gt;Internet Communication Management&gt;Internet Communication settings&gt;Turn off the "Publish to Web" task for files and folders.</t>
  </si>
  <si>
    <t>The Web Publishing wizard is used to download a list of providers and allow users to publish content to the Web.</t>
  </si>
  <si>
    <t>CCE-9643-8</t>
  </si>
  <si>
    <t>Set "Turn off the "Publish to Web" task for files and folders" to "Enabled". One method to achieve the recommended configuration via GP: Set the following Group Policy setting to Enabled. 
Computer Configuration&gt;Administrative Templates&gt;System&gt;Internet Communication Management&gt;Internet Communication settings&gt;Turn off the "Publish to Web" task for files and folders</t>
  </si>
  <si>
    <t>WIN7-029</t>
  </si>
  <si>
    <t>SC-7</t>
  </si>
  <si>
    <t>Boundary Protection</t>
  </si>
  <si>
    <t>Set "Turn off the Windows Messenger Customer Experience Improvement Program" to "Enabled"</t>
  </si>
  <si>
    <t>This policy setting specifies whether Windows Messenger can collect anonymous information about how the Windows Messenger software and service is used.</t>
  </si>
  <si>
    <t>Navigate to the UI Path articulated in the Remediation section and confirm it is set as prescribed. This group policy object is backed by the following registry location:
HKEY_LOCAL_MACHINESoftwarePoliciesMicrosoftMessengerClient:CEIP</t>
  </si>
  <si>
    <t>The security setting "Turn off the Windows Messenger Customer Experience Improvement Program" is set to "Enabled".</t>
  </si>
  <si>
    <t>The security setting "Turn off the Windows Messenger Customer Experience Improvement Program" is not enabled.</t>
  </si>
  <si>
    <t>1.1.2.2.1.4</t>
  </si>
  <si>
    <t>Large enterprise environments may not want to have information collected from managed client computers.</t>
  </si>
  <si>
    <t>To implement the recommended configuration state, set the following Group Policy setting to Enabled. 
Computer Configuration&gt;Administrative Templates&gt;System&gt;Internet Communication Management&gt;Internet Communication settings&gt;Turn off the Windows Messenger Customer Experience Improvement Program.</t>
  </si>
  <si>
    <t>Microsoft uses information collected through the Customer Experience Improvement Program to detect software flaws so that they can be corrected more quickly, enabling this setting will reduce the amount of data Microsoft is able to gather for this purpose.</t>
  </si>
  <si>
    <t>CCE-9559-6</t>
  </si>
  <si>
    <t>Set "Turn off the Windows Messenger Customer Experience Improvement Program" to "Enabled". One method to achieve the recommended configuration via GP: Set the following Group Policy setting to Enabled. 
Computer Configuration&gt;Administrative Templates&gt;System&gt;Internet Communication Management&gt;Internet Communication settings&gt;Turn off the Windows Messenger Customer Experience Improvement Program</t>
  </si>
  <si>
    <t>WIN7-030</t>
  </si>
  <si>
    <t>CM-5</t>
  </si>
  <si>
    <t>Access Restrictions for Change</t>
  </si>
  <si>
    <t>Set "Turn off Search Companion content file updates" to "Enabled"</t>
  </si>
  <si>
    <t>This policy setting specifies whether Search Companion should automatically download content updates during local and Internet searches.</t>
  </si>
  <si>
    <t>Navigate to the UI Path articulated in the Remediation section and confirm it is set as prescribed. This group policy object is backed by the following registry location:
HKEY_LOCAL_MACHINESoftwarePoliciesMicrosoftSearchCompanion:DisableContentFileUpdates</t>
  </si>
  <si>
    <t>The security setting "Turn off Search Companion content file updates" is set to "Enabled".</t>
  </si>
  <si>
    <t>The security setting "Turn off Search Companion content file updates" is not enabled.</t>
  </si>
  <si>
    <t>1.1.2.2.1.5</t>
  </si>
  <si>
    <t>There is a small risk that users will unknowingly reveal sensitive information because of the topics they are searching for. This risk is very low because even if this setting is enabled users still must submit search queries to the desired search engine in order to perform searches.</t>
  </si>
  <si>
    <t>To implement the recommended configuration state, set the following Group Policy setting to Enabled. 
Computer Configuration&gt;Administrative Templates&gt;System&gt;Internet Communication Management&gt;Internet Communication settings&gt;Turn off Search Companion content file updates.</t>
  </si>
  <si>
    <t>Internet searches will still send the search text and information about the search to Microsoft and the chosen search provider. If you select Classic Search, the Search Companion feature will be unavailable. You can select Classic Search by clicking Start, Search, Change Preferences, and then Change Internet Search Behavior.</t>
  </si>
  <si>
    <t>CCE-10140-2</t>
  </si>
  <si>
    <t>Set "Turn off Search Companion content file updates" to "Enabled". One method to achieve the recommended configuration via GP: Set the following Group Policy setting to Enabled. 
Computer Configuration&gt;Administrative Templates&gt;System&gt;Internet Communication Management&gt;Internet Communication settings&gt;Turn off Search Companion content file updates</t>
  </si>
  <si>
    <t>WIN7-031</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</si>
  <si>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</si>
  <si>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t>
  </si>
  <si>
    <t>Navigate to the UI Path articulated in the Remediation section and confirm it is set as prescribed. This group policy object is backed by the following registry location:
HKEY_LOCAL_MACHINESoftwarePoliciesMicrosoftWindows NTPrinters:DisableWebPnPDownload</t>
  </si>
  <si>
    <t>The security setting "Turn off downloading of print drivers over HTTP" is set to "Enabled".</t>
  </si>
  <si>
    <t>The security setting "Turn off downloading of print drivers over HTTP" is not enabled.</t>
  </si>
  <si>
    <t>HCM9</t>
  </si>
  <si>
    <t>HCM9: Systems are not deployed using the concept of least privilege</t>
  </si>
  <si>
    <t>1.1.2.2.1.6</t>
  </si>
  <si>
    <t>Users might download drivers that include malicious code.</t>
  </si>
  <si>
    <t>To implement the recommended configuration state, set the following Group Policy setting to Enabled. 
Computer Configuration&gt;Administrative Templates&gt;System&gt;Internet Communication Management&gt;Internet Communication settings&gt;Turn off downloading of print drivers over HTTP.</t>
  </si>
  <si>
    <t>This policy setting does not prevent the client computer from printing to printers on the intranet or the Internet over HTTP. It only prohibits drivers that are not already installed locally from downloading.</t>
  </si>
  <si>
    <t>CCE-9195-9</t>
  </si>
  <si>
    <t>Set "Turn off downloading of print drivers over HTTP" to "Enabled". One method to achieve the recommended configuration via GP: Set the following Group Policy setting to Enabled. 
Computer Configuration&gt;Administrative Templates&gt;System&gt;Internet Communication Management&gt;Internet Communication settings&gt;Turn off downloading of print drivers over HTTP</t>
  </si>
  <si>
    <t>WIN7-032</t>
  </si>
  <si>
    <t>Set "Turn off printing over HTTP" to "Enabled"</t>
  </si>
  <si>
    <t>This policy setting allows you to disable the client computer's ability to print over HTTP, which allows the computer to print to printers on the intranet as well as the Internet.</t>
  </si>
  <si>
    <t>Navigate to the UI Path articulated in the Remediation section and confirm it is set as prescribed. This group policy object is backed by the following registry location:
HKEY_LOCAL_MACHINESoftwarePoliciesMicrosoftWindows NTPrinters:DisableHTTPPrinting</t>
  </si>
  <si>
    <t>The security setting "Turn off printing over HTTP" is set to "Enabled".</t>
  </si>
  <si>
    <t>The security setting "Turn off printing over HTTP" is not enabled.</t>
  </si>
  <si>
    <t>1.1.2.2.1.7</t>
  </si>
  <si>
    <t>Information that is transmitted over HTTP through this capability is not protected and can be intercepted by malicious users. For this reason, it is not often used in enterprise environments.</t>
  </si>
  <si>
    <t>To implement the recommended configuration state, set the following Group Policy setting to Enabled. 
Computer Configuration&gt;Administrative Templates&gt;System&gt;Internet Communication Management&gt;Internet Communication settings&gt;Turn off printing over HTTP.</t>
  </si>
  <si>
    <t>If you enable this policy setting, the client computer will not be able to print to Internet printers over HTTP. This policy setting affects the client side of Internet printing only. Regardless of how it is configured, a computer could act as an Internet Printing server and make its shared printers available through HTTP.</t>
  </si>
  <si>
    <t>CCE-10061-0</t>
  </si>
  <si>
    <t>Set "Turn off printing over HTTP" to "Enabled". One method to achieve the recommended configuration via GP: Set the following Group Policy setting to Enabled. 
Computer Configuration&gt;Administrative Templates&gt;System&gt;Internet Communication Management&gt;Internet Communication settings&gt;Turn off printing over HTTP</t>
  </si>
  <si>
    <t>WIN7-033</t>
  </si>
  <si>
    <t>Set "Restrictions for Unauthenticated RPC clients" to "Enabled:Authenticated"</t>
  </si>
  <si>
    <t>This policy setting configures the RPC Runtime on an RPC server to restrict unauthenticated RPC clients from connecting to the RPC server. A client will be considered an authenticated client if it uses a named pipe to communicate with the server or if it uses RPC Security. RPC interfaces that have specifically asked to be accessible by unauthenticated clients may be exempt from this restriction, depending on the selected value for this policy.</t>
  </si>
  <si>
    <t>Navigate to the UI Path articulated in the Remediation section and confirm it is set as prescribed. This group policy object is backed by the following registry location:
HKEY_LOCAL_MACHINESoftwarePoliciesMicrosoftWindows NTRpc:RestrictRemoteClients</t>
  </si>
  <si>
    <t>The security setting "Restrictions for Unauthenticated RPC clients" is set to "Enabled:Authenticated".</t>
  </si>
  <si>
    <t>The security setting "Restrictions for Unauthenticated RPC clients" is not set to "Enabled:Authenticated".</t>
  </si>
  <si>
    <t>HIA5</t>
  </si>
  <si>
    <t>HIA5: System does not properly control authentication process</t>
  </si>
  <si>
    <t>1.1.2.3</t>
  </si>
  <si>
    <t>1.1.2.3.1</t>
  </si>
  <si>
    <t>Unauthenticated RPC communication can create a security vulnerability.</t>
  </si>
  <si>
    <t>To implement the recommended configuration state, set the following Group Policy setting to Enabled. Then set the available option to Authenticated. 
Computer Configuration&gt;Administrative Templates&gt;System&gt;Remote Procedure Call&gt;Restrictions for Unauthenticated RPC clients.</t>
  </si>
  <si>
    <t>RPC applications that do not authenticate unsolicited inbound connection requests may not work properly when this configuration is applied. Ensure you test applications before you deploy this policy setting throughout your environment. Although the Authenticated value for this policy setting is not completely secure, it can be useful for providing application compatibility in your environment.</t>
  </si>
  <si>
    <t>CCE-9396-3</t>
  </si>
  <si>
    <t>Set "Restrictions for Unauthenticated RPC clients" to "Enabled: Authenticated". One method to achieve the recommended configuration via GP: Set the following Group Policy setting to Enabled. Then set the available option to Authenticated. 
Computer Configuration&gt;Administrative Templates&gt;System&gt;Remote Procedure Call&gt;Restrictions for Unauthenticated RPC clients</t>
  </si>
  <si>
    <t>WIN7-034</t>
  </si>
  <si>
    <t>Set "RPC Endpoint Mapper Client Authentication" to "Enabled"</t>
  </si>
  <si>
    <t>If you enable this policy setting, client computers that communicate with this computer are forced to provide authentication before RPC communication can be established. By default, RPC clients do not use authentication to communicate with the RPC Server Endpoint Mapper Service when they request the endpoint of a server.</t>
  </si>
  <si>
    <t>Navigate to the UI Path articulated in the Remediation section and confirm it is set as prescribed. This group policy object is backed by the following registry location:
HKEY_LOCAL_MACHINESoftwarePoliciesMicrosoftWindows NTRpc:EnableAuthEpResolution</t>
  </si>
  <si>
    <t>The security setting "RPC Endpoint Mapper Client Authentication" is set to "Enabled".</t>
  </si>
  <si>
    <t>The security setting "RPC Endpoint Mapper Client Authentication" is not enabled.</t>
  </si>
  <si>
    <t>1.1.2.3.2</t>
  </si>
  <si>
    <t>Anonymous access to RPC services could result in accidental disclosure of information to unauthenticated users.</t>
  </si>
  <si>
    <t>To implement the recommended configuration state, set the following Group Policy setting to Enabled.
Computer Configuration&gt;Administrative Templates&gt;System&gt;Remote Procedure Call&gt;RPC Endpoint Mapper Client Authentication.</t>
  </si>
  <si>
    <t>RPC clients will be forced to authenticate before they can begin communicating with the desired RPC service, this means that anonymous access will not be available and RPC clients that do not support authentication will fail.</t>
  </si>
  <si>
    <t>CCE-10181-6</t>
  </si>
  <si>
    <t>Set "RPC Endpoint Mapper Client Authentication" to "Enabled". One method to achieve the recommended configuration via GP: Set the following Group Policy setting to Enabled.
Computer Configuration&gt;Administrative Templates&gt;System&gt;Remote Procedure Call&gt;RPC Endpoint Mapper Client Authentication</t>
  </si>
  <si>
    <t>WIN7-035</t>
  </si>
  <si>
    <t>Set "Solicited Remote Assistance" to "Disabled"</t>
  </si>
  <si>
    <t>This policy setting determines whether remote assistance may be solicited from computers running Windows operating systems in your environment. You can enable this policy setting to allow users to solicit remote assistance from IT expert administrators. If the Solicited Remote Assistance setting is enabled, the following options are available: . Allow helpers to remotely control the computer . Allow helpers to only view the computer Also, the following options are available to configure the amount of time that a user help request remains valid: . Maximum ticket time (value): . Maximum ticket time (units): hours, minutes or days When a ticket (help request) expires, the user must send another request before an expert can connect to the computer. If you disable the Solicited Remote Assistance setting, users cannot send help requests and the expert cannot connect to their computers. If the Solicited Remote Assistance setting is not configured, users can configure solicited remote assistance through the Control Panel. The following settings are enabled by default in the Control Panel: Solicited Remote Assistance, Buddy support, and Remote control. The value for the Maximum ticket time is set to 30 days. If this policy setting is disabled, no one will be able to access Windows Vista client computers across the network.</t>
  </si>
  <si>
    <t>Navigate to the UI Path articulated in the Remediation section and confirm it is set as prescribed. This group policy object is backed by the following registry location:
HKEY_LOCAL_MACHINESoftwarepoliciesMicrosoftWindows NTTerminal Services:fAllowToGetHelp</t>
  </si>
  <si>
    <t>The security setting "Solicited Remote Assistance" is set to "Disabled".</t>
  </si>
  <si>
    <t>The security setting "Solicited Remote Assistance" is not disabled.</t>
  </si>
  <si>
    <t>HRM7</t>
  </si>
  <si>
    <t>HRM7: The agency does not adequately control remote access to its systems</t>
  </si>
  <si>
    <t>1.1.2.4</t>
  </si>
  <si>
    <t>1.1.2.4.1</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</si>
  <si>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</si>
  <si>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implement the recommended configuration state, set the following Group Policy setting to Disabled. 
Computer Configuration&gt;Administrative Templates&gt;System&gt;Remote Assistance&gt;Solicited Remote Assistance.</t>
  </si>
  <si>
    <t>If you enable this policy, users on this computer can use e-mail or file transfer to ask someone for help. Also, users can use instant messaging programs to allow connections to this computer, and you can configure additional Remote Assistance settings. If you disable this policy, users on this computer cannot use e-mail or file transfer to ask someone for help. Also, users cannot use instant messaging programs to allow connections to this computer. If you don't configure this policy, users can enable or disable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 to standard (the invitation recipient connects through an Internet link) or the SMAPI (Simple MAPI) standard (the invitation is attached to your e-mail message). This setting is not available in Windows Vista since SMAPI is the only method supported. If you enable this policy you should also enable appropriate firewall exceptions to allow Remote Assistance communications.</t>
  </si>
  <si>
    <t>CCE-9506-7</t>
  </si>
  <si>
    <t>Set "Solicited Remote Assistance" to "Disabled". One method to achieve the recommended configuration via GP: Set the following Group Policy setting to Disabled. 
Computer Configuration&gt;Administrative Templates&gt;System&gt;Remote Assistance&gt;Solicited Remote Assistance</t>
  </si>
  <si>
    <t>WIN7-036</t>
  </si>
  <si>
    <t>Set "Offer Remote Assistance" to "Disabled"</t>
  </si>
  <si>
    <t>This policy setting determines whether a support person or an IT expert administrator can offer remote assistance to computers in your environment if a user does not explicitly request assistance first through a channel, such as e-mail, or Instant Messenger. Note The expert cannot connect to the computer unannounced or control it without permission from the user. When the expert tries to connect, the user can still choose to deny the connection or give the expert view-only privileges. The user must explicitly click the Yes button to allow the expert to remotely control the workstation after the Offer Remote Assistance setting is configured to Enabled. If this policy setting is enabled the following options are available: . Allow helpers to only view the computer . Allow helpers to remotely control the computer When you configure this policy setting, you can also specify a list of users or user groups known as helpers who may offer remote assistance. To configure the list of helpers 1. In the Offer Remote Assistance setting configuration window, click Show. A new window will open in which you can enter helper names. 2. Add each user or group to the Helper list in one of the following formats: .  .  If this policy setting is disabled or not configured, users and or groups will not be able to offer unsolicited remote assistance to computer users in your environment.</t>
  </si>
  <si>
    <t>Navigate to the UI Path articulated in the Remediation section and confirm it is set as prescribed. This group policy object is backed by the following registry location:
HKEY_LOCAL_MACHINESoftwarepoliciesMicrosoftWindows NTTerminal Services:fAllowUnsolicited</t>
  </si>
  <si>
    <t>The security setting "Offer Remote Assistance" is set to "Disabled".</t>
  </si>
  <si>
    <t>The security setting "Offer Remote Assistance" is not disabled.</t>
  </si>
  <si>
    <t>1.1.2.4.2</t>
  </si>
  <si>
    <t>A user might be tricked and accept an unsolicited Remote Assistance offer from a malicious user.</t>
  </si>
  <si>
    <t>To implement the recommended configuration state, set the following Group Policy setting to Disabled. 
Computer Configuration&gt;Administrative Templates&gt;System&gt;Remote Assistance&gt;Offer Remote Assistance.</t>
  </si>
  <si>
    <t>Help desk and support personnel will not be able to proactively offer assistance, although they can still respond to user assistance requests.</t>
  </si>
  <si>
    <t>CCE-9960-6</t>
  </si>
  <si>
    <t>Set "Offer Remote Assistance" to "Disabled". One method to achieve the recommended configuration via GP: Set the following Group Policy setting to Disabled. 
Computer Configuration&gt;Administrative Templates&gt;System&gt;Remote Assistance&gt;Offer Remote Assistance</t>
  </si>
  <si>
    <t>WIN7-037</t>
  </si>
  <si>
    <t>Set "Registry policy processing" to "Enabled"</t>
  </si>
  <si>
    <t>This policy setting determines when registry policies are updated. It affects all policies in the Administrative Templates folder, and any other policies that store values in the registry. If this policy setting is enabled, the following options are available:
. Do not apply during periodic background processing.
. Process even if the Group Policy objects have not changed.
Some settings that are configured through the Administrative Templates are made in areas of the registry that are accessible to users. User changes to these settings will be overwritten if this policy setting is enabled.</t>
  </si>
  <si>
    <t>Navigate to the UI Path articulated in the Remediation section and confirm it is set as prescribed. This group policy object is backed by the following registry location:
HKEY_LOCAL_MACHINESoftwarePoliciesMicrosoftWindowsGroup Policy{35378EAC-683F-11D2-A89A-00C04FBBCFA2}:NoBackgroundPolicy</t>
  </si>
  <si>
    <t>The security setting "Registry policy processing" is set to "Enabled".</t>
  </si>
  <si>
    <t>The security setting "Registry policy processing" is not enabled.</t>
  </si>
  <si>
    <t>1.1.2.5</t>
  </si>
  <si>
    <t>1.1.2.5.1</t>
  </si>
  <si>
    <t>To implement the recommended configuration state, set the following Group Policy setting to Enabled. Then set the available option to False.
Computer Configuration&gt;Administrative Templates&gt;System&gt;Group Policy&gt;Registry policy processing.</t>
  </si>
  <si>
    <t>Group Policies will be reapplied every time they are refreshed, which could have a slight impact on performance.</t>
  </si>
  <si>
    <t>CCE-9361-7</t>
  </si>
  <si>
    <t>Set "Registry policy processing" to "Enabled". One method to achieve the recommended configuration via GP: Set the following Group Policy setting to Enabled. Then set the available option to False.
Computer Configuration&gt;Administrative Templates&gt;System&gt;Group Policy&gt;Registry policy processing</t>
  </si>
  <si>
    <t>WIN7-038</t>
  </si>
  <si>
    <t>Set "Do not apply during periodic background processing" to "False"</t>
  </si>
  <si>
    <t>If this policy setting is enabled, the following options are available:
. Do not apply during periodic background processing.
. Process even if the Group Policy objects have not changed.</t>
  </si>
  <si>
    <t>The security setting "Do not apply during periodic background processing" is set to "False".</t>
  </si>
  <si>
    <t>The security setting "Do not apply during periodic background processing" is not set to "False".</t>
  </si>
  <si>
    <t>1.1.2.5.2</t>
  </si>
  <si>
    <t>To implement the recommended configuration state, set the following Group Policy setting to False.
Computer Configuration&gt;Administrative Templates&gt;System&gt;Group Policy:Do not apply during periodic background processing.</t>
  </si>
  <si>
    <t>Set "Do not apply during periodic background processing" to "False". One method to achieve the recommended configuration via GP: Set the following Group Policy setting to False.
Computer Configuration&gt;Administrative Templates&gt;System&gt;Group Policy: Do not apply during periodic background processing</t>
  </si>
  <si>
    <t>WIN7-039</t>
  </si>
  <si>
    <t>Set "Process even if the Group Policy objects have not changed" to "True"</t>
  </si>
  <si>
    <t>The security setting "Process even if the Group Policy objects have not changed" is set to "True".</t>
  </si>
  <si>
    <t>The security setting "Process even if the Group Policy objects have not changed" is not set to "True".</t>
  </si>
  <si>
    <t>1.1.2.5.3</t>
  </si>
  <si>
    <t>To implement the recommended configuration state, set the following Group Policy setting to True.
Computer Configuration&gt;Administrative Templates&gt;System&gt;Group Policy:Process even if the Group Policy objects have not changed.</t>
  </si>
  <si>
    <t>Set "Process even if the Group Policy objects have not changed" to "True". One method to achieve the recommended configuration via GP: Set the following Group Policy setting to True.
Computer Configuration&gt;Administrative Templates&gt;System&gt;Group Policy: Process even if the Group Policy objects have not changed</t>
  </si>
  <si>
    <t>WIN7-040</t>
  </si>
  <si>
    <t>AC-3</t>
  </si>
  <si>
    <t>Access Enforcement</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</si>
  <si>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</si>
  <si>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</si>
  <si>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</si>
  <si>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</si>
  <si>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</si>
  <si>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</si>
  <si>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</si>
  <si>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1.2.1.1.1</t>
  </si>
  <si>
    <t>1.2.1.1.1.2</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</si>
  <si>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</si>
  <si>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</si>
  <si>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</si>
  <si>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CCE-9616-4</t>
  </si>
  <si>
    <t>Set "User Account Control: Detect application installations and prompt for elevation" to "Enabled". One method to achieve the recommended configuration via GP: Set the following Group Policy setting to Enabled. 
Computer Configuration&gt;Windows Settings&gt;Security Settings&gt;Local Policies&gt;Security Options&gt;User Account Control: Detect application installations and prompt for elevation</t>
  </si>
  <si>
    <t>WIN7-041</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</si>
  <si>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</si>
  <si>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</si>
  <si>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</si>
  <si>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</si>
  <si>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</si>
  <si>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HAC61</t>
  </si>
  <si>
    <t>HAC61: User rights and permissions are not adequately configured</t>
  </si>
  <si>
    <t>1.2.1.1.1.4</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</si>
  <si>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</si>
  <si>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2.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</si>
  <si>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</si>
  <si>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CCE-8868-2</t>
  </si>
  <si>
    <t>Set "Devices: Allowed to format and eject removable media" to "Administrators and Interactive Users". One method to achieve the recommended configuration via GP: Set the following Group Policy setting to 2. 
Computer Configuration&gt;Windows Settings&gt;Security Settings&gt;Local Policies&gt;Security Options&gt;Devices: Allowed to format and eject removable media</t>
  </si>
  <si>
    <t>WIN7-042</t>
  </si>
  <si>
    <t>Set "Microsoft network client: Digitally sign communications (if server agrees)" to "Enabled"</t>
  </si>
  <si>
    <t>This policy setting determines whether the SMB client will attempt to negotiate SMB packet signing. The implementation of digital signing in Windows 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</si>
  <si>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</si>
  <si>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</si>
  <si>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</si>
  <si>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1.2.1.1.1.7</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</si>
  <si>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</si>
  <si>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</si>
  <si>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</si>
  <si>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CCE-9344-3</t>
  </si>
  <si>
    <t>Set "Microsoft network client: Digitally sign communications (if server agrees)" to "Enabled". One method to achieve the recommended configuration via GP: Set the following Group Policy setting to Enabled. 
Computer Configuration&gt;Windows Settings&gt;Security Settings&gt;Local Policies&gt;Security Options&gt;Microsoft network client: Digitally sign communications (if server agrees)</t>
  </si>
  <si>
    <t>WIN7-043</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</si>
  <si>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</si>
  <si>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</si>
  <si>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</si>
  <si>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</si>
  <si>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</si>
  <si>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1.2.1.1.1.8</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</si>
  <si>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</si>
  <si>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</si>
  <si>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</si>
  <si>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CCE-8591-0</t>
  </si>
  <si>
    <t>Set "MSS: (ScreenSaverGracePeriod) The time in seconds before the screen saver grace period expires (0 recommended)" to "0". One method to achieve the recommended configuration via GP: Set the following Group Policy setting to 0. 
Computer Configuration&gt;Windows Settings&gt;Security Settings&gt;Local Policies&gt;Security Options&gt;MSS: (ScreenSaverGracePeriod) The time in seconds before the screen saver grace period expires (0 recommended)</t>
  </si>
  <si>
    <t>WIN7-044</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</si>
  <si>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</si>
  <si>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</si>
  <si>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</si>
  <si>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</si>
  <si>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</si>
  <si>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</si>
  <si>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</si>
  <si>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1.2.1.1.1.10</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</si>
  <si>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</si>
  <si>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</si>
  <si>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None. This is the default configuration.</t>
  </si>
  <si>
    <t>CCE-9503-4</t>
  </si>
  <si>
    <t>Set "Network access: Sharing and security model for local accounts" to "Classic - local users authenticate as themselves". One method to achieve the recommended configuration via GP: Set the following Group Policy setting to 0. 
Computer Configuration&gt;Windows Settings&gt;Security Settings&gt;Local Policies&gt;Security Options&gt;Network access: Sharing and security model for local accounts</t>
  </si>
  <si>
    <t>WIN7-045</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</si>
  <si>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</si>
  <si>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</si>
  <si>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</si>
  <si>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</si>
  <si>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clients" is not properly configured.</t>
  </si>
  <si>
    <t>1.2.1.1.1.11</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</si>
  <si>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</si>
  <si>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</si>
  <si>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</si>
  <si>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CCE-9534-9</t>
  </si>
  <si>
    <t>Set "Network security: Minimum session security for NTLM SSP based (including secure RPC) clients" to "Require NTLMv2 session security, Require 128-bit encryption".. One method to achieve the recommended configuration via GP: Set the following Group Policy setting to 537395200. 
Computer Configuration&gt;Windows Settings&gt;Security Settings&gt;Local Policies&gt;Security Options&gt;Network security: Minimum session security for NTLM SSP based (including secure RPC) clients</t>
  </si>
  <si>
    <t>WIN7-046</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</si>
  <si>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</si>
  <si>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</si>
  <si>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</si>
  <si>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</si>
  <si>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</si>
  <si>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1.2.1.1.1.12</t>
  </si>
  <si>
    <t>Blank passwords are a serious threat to computer security and should be forbidden through both organizational policy and suitable technical measures. In fact, the default settings for Active Directory(R)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</si>
  <si>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</si>
  <si>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CCE-9418-5</t>
  </si>
  <si>
    <t>Set "Accounts: Limit local account use of blank passwords to console logon only" to "Enabled". One method to achieve the recommended configuration via GP: Set the following Group Policy setting to Enabled. 
Computer Configuration&gt;Windows Settings&gt;Security Settings&gt;Local Policies&gt;Security Options&gt;Accounts: Limit local account use of blank passwords to console logon only</t>
  </si>
  <si>
    <t>WIN7-047</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</si>
  <si>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</si>
  <si>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</si>
  <si>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</si>
  <si>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</si>
  <si>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</si>
  <si>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1.2.1.1.1.13</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</si>
  <si>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</si>
  <si>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</si>
  <si>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</si>
  <si>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CCE-9387-2</t>
  </si>
  <si>
    <t>Set "Domain member: Require strong (Windows 2000 or later) session key" to "Enabled". One method to achieve the recommended configuration via GP: Set the following Group Policy setting to Enabled. 
Computer Configuration&gt;Windows Settings&gt;Security Settings&gt;Local Policies&gt;Security Options&gt;Domain member: Require strong (Windows 2000 or later) session key</t>
  </si>
  <si>
    <t>WIN7-048</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</si>
  <si>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</si>
  <si>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</si>
  <si>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</si>
  <si>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Administrator account status" is set to "Disabled".</t>
  </si>
  <si>
    <t>The security setting "Accounts: Administrator account status" is not disabled.</t>
  </si>
  <si>
    <t>HAC27</t>
  </si>
  <si>
    <t>HAC27: Default accounts have not been disabled or renamed</t>
  </si>
  <si>
    <t>1.2.1.1.1.16</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</si>
  <si>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</si>
  <si>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implement the recommended configuration state, set the following Group Policy setting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</si>
  <si>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</si>
  <si>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CCE-9199-1</t>
  </si>
  <si>
    <t>Set "Accounts: Administrator account status" to "Disabled". One method to achieve the recommended configuration via GP: Set the following Group Policy setting to Disabled. 
Computer Configuration&gt;Windows Settings&gt;Security Settings&gt;Local Policies&gt;Security Options&gt;Accounts: Administrator account status</t>
  </si>
  <si>
    <t>WIN7-049</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</si>
  <si>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</si>
  <si>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</si>
  <si>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</si>
  <si>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t>
  </si>
  <si>
    <t>The security setting "MSS: DisableIPSourceRouting IP" is not set to "Highest protection, source routing is completely disabled".</t>
  </si>
  <si>
    <t>1.2.1.1.1.17</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</si>
  <si>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</si>
  <si>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</si>
  <si>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If you configure this value to 2, all incoming source routed packets will be dropped.</t>
  </si>
  <si>
    <t>CCE-9496-1</t>
  </si>
  <si>
    <t>Set "MSS: (DisableIPSourceRouting)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 source routing protection level (protects against packet spoofing)</t>
  </si>
  <si>
    <t>WIN7-050</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</si>
  <si>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</si>
  <si>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</si>
  <si>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</si>
  <si>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</si>
  <si>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This group policy object is backed by the following registry location:
HKEY_LOCAL_MACHINESoftwareMicrosoftWindowsCurrentVersionPoliciesSystem:LegalNoticeText</t>
  </si>
  <si>
    <t>The Windows policy setting "Interactive logon: Message text for users attempting to log on" should contain a warning banner that is compliant with IRS requirements.   The Waring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</si>
  <si>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</si>
  <si>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</si>
  <si>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</si>
  <si>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</si>
  <si>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1.2.1.1.1.19</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</si>
  <si>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</si>
  <si>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</si>
  <si>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</si>
  <si>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CCE-8973-0</t>
  </si>
  <si>
    <t>Configure "Interactive logon: Message text for users attempting to log on". One method to achieve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</si>
  <si>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WIN7-051</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</si>
  <si>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</si>
  <si>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</si>
  <si>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</si>
  <si>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</si>
  <si>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</si>
  <si>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HAC11</t>
  </si>
  <si>
    <t>HAC11: User access was not established with concept of least privilege</t>
  </si>
  <si>
    <t>1.2.1.1.1.20</t>
  </si>
  <si>
    <t>An unauthorized user could anonymously list account names and shared resources and use the information to attempt to guess passwords, perform social engineering attacks, or launch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</si>
  <si>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</si>
  <si>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CCE-8936-7</t>
  </si>
  <si>
    <t>Set "Network access: Let Everyone permissions apply to anonymous users" to "Disabled". One method to achieve the recommended configuration via GP: Set the following Group Policy setting to Disabled. 
Computer Configuration&gt;Windows Settings&gt;Security Settings&gt;Local Policies&gt;Security Options&gt;Network access: Let Everyone permissions apply to anonymous users</t>
  </si>
  <si>
    <t>WIN7-052</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</si>
  <si>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</si>
  <si>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</si>
  <si>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</si>
  <si>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</si>
  <si>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</si>
  <si>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1.2.1.1.1.21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</si>
  <si>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</si>
  <si>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</si>
  <si>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</si>
  <si>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CCE-9358-3</t>
  </si>
  <si>
    <t>Set "Microsoft network server: Disconnect clients when logon hours expire" to "Enabled". One method to achieve the recommended configuration via GP: Set the following Group Policy setting to Enabled. 
Computer Configuration&gt;Windows Settings&gt;Security Settings&gt;Local Policies&gt;Security Options&gt;Microsoft network server: Disconnect clients when logon hours expire</t>
  </si>
  <si>
    <t>WIN7-053</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</si>
  <si>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</si>
  <si>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</si>
  <si>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set to "Disabled".</t>
  </si>
  <si>
    <t>The security setting "Network access: Allow anonymous SID/Name translation" is not disabled.</t>
  </si>
  <si>
    <t>1.2.1.1.1.22</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</si>
  <si>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</si>
  <si>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False.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</si>
  <si>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</si>
  <si>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CCE-9531-5</t>
  </si>
  <si>
    <t>Set "Network access: Allow anonymous SID/Name translation" to "Disabled". One method to achieve the recommended configuration via GP: Set the following Group Policy setting to False. 
Computer Configuration&gt;Windows Settings&gt;Security Settings&gt;Local Policies&gt;Security Options&gt;Network access: Allow anonymous SID/Name translation</t>
  </si>
  <si>
    <t>WIN7-054</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</si>
  <si>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</si>
  <si>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</si>
  <si>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</si>
  <si>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</si>
  <si>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</si>
  <si>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1.2.1.1.1.23</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</si>
  <si>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</si>
  <si>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</si>
  <si>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</si>
  <si>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CCE-8811-2</t>
  </si>
  <si>
    <t>Set "User Account Control: Admin Approval Mode for the Built-in Administrator account" to "Enabled". One method to achieve the recommended configuration via GP: Set the following Group Policy setting to Enabled. 
Computer Configuration&gt;Windows Settings&gt;Security Settings&gt;Local Policies&gt;Security Options&gt;User Account Control: Admin Approval Mode for the Built-in Administrator account</t>
  </si>
  <si>
    <t>WIN7-055</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</si>
  <si>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</si>
  <si>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</si>
  <si>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</si>
  <si>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</si>
  <si>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</si>
  <si>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1.2.1.1.1.24</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</si>
  <si>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</si>
  <si>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CCE-8825-2</t>
  </si>
  <si>
    <t>Set "Microsoft network server: Digitally sign communications (if client agrees)" to "Enabled". One method to achieve the recommended configuration via GP: Set the following Group Policy setting to Enabled. 
Computer Configuration&gt;Windows Settings&gt;Security Settings&gt;Local Policies&gt;Security Options&gt;Microsoft network server: Digitally sign communications (if client agrees)</t>
  </si>
  <si>
    <t>WIN7-056</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</si>
  <si>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</si>
  <si>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</si>
  <si>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</si>
  <si>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t>
  </si>
  <si>
    <t>The security setting "MSS: DisableIPSourceRouting IPv6" is not set to "Highest protection, source routing is completely disabled".</t>
  </si>
  <si>
    <t>1.2.1.1.1.25</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</si>
  <si>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</si>
  <si>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CCE-8655-3</t>
  </si>
  <si>
    <t>Set "MSS: (DisableIPSourceRouting IPv6)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IPv6) IP source routing protection level (protects against packet spoofing)</t>
  </si>
  <si>
    <t>WIN7-057</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</si>
  <si>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</si>
  <si>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</si>
  <si>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</si>
  <si>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</si>
  <si>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is not disabled.</t>
  </si>
  <si>
    <t>1.2.1.1.1.27</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</si>
  <si>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</si>
  <si>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</si>
  <si>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</si>
  <si>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CCE-9342-7</t>
  </si>
  <si>
    <t>Set "MSS: (AutoAdminLogon) Enable Automatic Logon (not recommended)" to "Disabled". One method to achieve the recommended configuration via GP: Set the following Group Policy setting to Disabled. 
Computer Configuration&gt;Windows Settings&gt;Security Settings&gt;Local Policies&gt;Security Options&gt;MSS: (AutoAdminLogon) Enable Automatic Logon (not recommended)</t>
  </si>
  <si>
    <t>WIN7-058</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</si>
  <si>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</si>
  <si>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</si>
  <si>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The security setting "Accounts: Guest account status" is set to "Disabled".</t>
  </si>
  <si>
    <t>The security setting "Accounts: Guest account status" is not disabled.</t>
  </si>
  <si>
    <t>HAC59</t>
  </si>
  <si>
    <t>HAC59: The guest account has improper access to data and/or resources</t>
  </si>
  <si>
    <t>1.2.1.1.1.28</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</si>
  <si>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</si>
  <si>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</si>
  <si>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Windows Server 2003.</t>
  </si>
  <si>
    <t>CCE-8714-8</t>
  </si>
  <si>
    <t>Set "Accounts: Guest account status" to "Disabled". One method to achieve the recommended configuration via GP: Set the following Group Policy setting to Disabled. 
Computer Configuration&gt;Windows Settings&gt;Security Settings&gt;Local Policies&gt;Security Options&gt;Accounts: Guest account status</t>
  </si>
  <si>
    <t>WIN7-059</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</si>
  <si>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</si>
  <si>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</si>
  <si>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</si>
  <si>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</si>
  <si>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</si>
  <si>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1.2.1.1.1.29</t>
  </si>
  <si>
    <t>To implement the recommended configuration state, set the following Group Policy setting to Enabled. 
Computer Configuration&gt;Windows Settings&gt;Security Settings&gt;Local Policies&gt;Security Options&gt;Microsoft network server: Digitally sign communications (always)</t>
  </si>
  <si>
    <t>CCE-9040-7</t>
  </si>
  <si>
    <t>Set "Microsoft network server: Digitally sign communications (always)" to "Enabled". One method to achieve the recommended configuration via GP: Set the following Group Policy setting to Enabled. 
Computer Configuration&gt;Windows Settings&gt;Security Settings&gt;Local Policies&gt;Security Options&gt;Microsoft network server: Digitally sign communications (always)</t>
  </si>
  <si>
    <t>WIN7-060</t>
  </si>
  <si>
    <t>Set "Microsoft network client: Digitally sign communications (always)" to "Enabled"</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</si>
  <si>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</si>
  <si>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</si>
  <si>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</si>
  <si>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1.2.1.1.1.30</t>
  </si>
  <si>
    <t>To implement the recommended configuration state, set the following Group Policy setting to Enabled. 
Computer Configuration&gt;Windows Settings&gt;Security Settings&gt;Local Policies&gt;Security Options&gt;Microsoft network client: Digitally sign communications (always).</t>
  </si>
  <si>
    <t>CCE-9327-8</t>
  </si>
  <si>
    <t>Set "Microsoft network client: Digitally sign communications (always)" to "Enabled". One method to achieve the recommended configuration via GP: Set the following Group Policy setting to Enabled. 
Computer Configuration&gt;Windows Settings&gt;Security Settings&gt;Local Policies&gt;Security Options&gt;Microsoft network client: Digitally sign communications (always)</t>
  </si>
  <si>
    <t>WIN7-061</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</si>
  <si>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</si>
  <si>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</si>
  <si>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</si>
  <si>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</si>
  <si>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</si>
  <si>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1.2.1.1.1.32</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</si>
  <si>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</si>
  <si>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</si>
  <si>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</si>
  <si>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CCE-9540-6</t>
  </si>
  <si>
    <t>Set "Network access: Restrict anonymous access to Named Pipes and Shares" to "Enabled". One method to achieve the recommended configuration via GP: Set the following Group Policy setting to Enabled. 
Computer Configuration&gt;Windows Settings&gt;Security Settings&gt;Local Policies&gt;Security Options&gt;Network access: Restrict anonymous access to Named Pipes and Shares</t>
  </si>
  <si>
    <t>WIN7-062</t>
  </si>
  <si>
    <t>Set "Domain member: Maximum machine account password age" to "30"</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</si>
  <si>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</si>
  <si>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"30".</t>
  </si>
  <si>
    <t>The security setting "Domain member: Maximum machine account password age" is not set to "30".</t>
  </si>
  <si>
    <t>HPW2</t>
  </si>
  <si>
    <t>HPW2: Password does not expire timely</t>
  </si>
  <si>
    <t>1.2.1.1.1.36</t>
  </si>
  <si>
    <t>To implement the recommended configuration state, set the following Group Policy setting to 30. 
Computer Configuration&gt;Windows Settings&gt;Security Settings&gt;Local Policies&gt;Security Options&gt;Domain member: Maximum machine account password age.</t>
  </si>
  <si>
    <t>CCE-9123-1</t>
  </si>
  <si>
    <t>Set "Domain member: Maximum machine account password age" to "30". One method to achieve the recommended configuration via GP: Set the following Group Policy setting to 30. 
Computer Configuration&gt;Windows Settings&gt;Security Settings&gt;Local Policies&gt;Security Options&gt;Domain member: Maximum machine account password age</t>
  </si>
  <si>
    <t>WIN7-063</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</si>
  <si>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</si>
  <si>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</si>
  <si>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</si>
  <si>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</si>
  <si>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</si>
  <si>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1.2.1.1.1.37</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</si>
  <si>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</si>
  <si>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</si>
  <si>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</si>
  <si>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CCE-9021-7</t>
  </si>
  <si>
    <t>Set "User Account Control: Only elevate executables that are signed and validated" to "Disabled". One method to achieve the recommended configuration via GP: Set the following Group Policy setting to Disabled. 
Computer Configuration&gt;Windows Settings&gt;Security Settings&gt;Local Policies&gt;Security Options&gt;User Account Control: Only elevate executables that are signed and validated</t>
  </si>
  <si>
    <t>WIN7-064</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</si>
  <si>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</si>
  <si>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</si>
  <si>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</si>
  <si>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The security setting "Devices: Prevent users from installing printer drivers" is set to "Enabled".</t>
  </si>
  <si>
    <t>The security setting "Devices: Prevent users from installing printer drivers" is not enabled.</t>
  </si>
  <si>
    <t>1.2.1.1.1.39</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</si>
  <si>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</si>
  <si>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</si>
  <si>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</si>
  <si>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CCE-9026-6</t>
  </si>
  <si>
    <t>Set "Devices: Prevent users from installing printer drivers" to "Enabled". One method to achieve the recommended configuration via GP: Set the following Group Policy setting to Enabled. 
Computer Configuration&gt;Windows Settings&gt;Security Settings&gt;Local Policies&gt;Security Options&gt;Devices: Prevent users from installing printer drivers</t>
  </si>
  <si>
    <t>WIN7-065</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</si>
  <si>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</si>
  <si>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</si>
  <si>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</si>
  <si>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The security setting "System objects: Strengthen default permissions of internal system objects (e.g. Symbolic Links)" is set to "Enabled".</t>
  </si>
  <si>
    <t>The security setting "System objects: Strengthen default permissions of internal system objects (e.g. Symbolic Links)" is not enabled.</t>
  </si>
  <si>
    <t>1.2.1.1.1.40</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</si>
  <si>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</si>
  <si>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</si>
  <si>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CCE-9191-8</t>
  </si>
  <si>
    <t>Set "System objects: Strengthen default permissions of internal system objects (e.g. Symbolic Links)" to "Enabled". One method to achieve the recommended configuration via GP: Set the following Group Policy setting to Enabled. 
Computer Configuration&gt;Windows Settings&gt;Security Settings&gt;Local Policies&gt;Security Options&gt;System objects: Strengthen default permissions of internal system objects (e.g. Symbolic Links)</t>
  </si>
  <si>
    <t>WIN7-066</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</si>
  <si>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</si>
  <si>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</si>
  <si>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</si>
  <si>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</si>
  <si>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</si>
  <si>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1.2.1.1.1.42</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</si>
  <si>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</si>
  <si>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</si>
  <si>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</si>
  <si>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CCE-9249-4</t>
  </si>
  <si>
    <t>Set "Network access: Do not allow anonymous enumeration of SAM accounts"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t>
  </si>
  <si>
    <t>WIN7-067</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</si>
  <si>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</si>
  <si>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</si>
  <si>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</si>
  <si>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</si>
  <si>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to override audit policy category settings" is not enabled.</t>
  </si>
  <si>
    <t>1.2.1.1.1.44</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</si>
  <si>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</si>
  <si>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</si>
  <si>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</si>
  <si>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CCE-9432-6</t>
  </si>
  <si>
    <t>Set "Audit: Force audit policy subcategory settings (Windows Vista or later) to override audit policy category settings" to "Enabled". One method to achieve the recommended configuration via GP: Set the following Group Policy setting to Enabled. 
Computer Configuration&gt;Windows Settings&gt;Security Settings&gt;Local Policies&gt;Security Options&gt;Audit: Force audit policy subcategory settings (Windows Vista or later) to override audit policy category settings</t>
  </si>
  <si>
    <t>WIN7-068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</si>
  <si>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</si>
  <si>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</si>
  <si>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</si>
  <si>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</si>
  <si>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</si>
  <si>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1.2.1.1.1.47</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</si>
  <si>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</si>
  <si>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</si>
  <si>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</si>
  <si>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CCE-8937-5</t>
  </si>
  <si>
    <t>Set "Network security: Do not store LAN Manager hash value on next password change" to "Enabled". One method to achieve the recommended configuration via GP: Set the following Group Policy setting to Enabled. 
Computer Configuration&gt;Windows Settings&gt;Security Settings&gt;Local Policies&gt;Security Options&gt;Network security: Do not store LAN Manager hash value on next password change</t>
  </si>
  <si>
    <t>WIN7-069</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</si>
  <si>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</si>
  <si>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</si>
  <si>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</si>
  <si>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</si>
  <si>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</si>
  <si>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1.2.1.1.1.48</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</si>
  <si>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</si>
  <si>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</si>
  <si>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CCE-9301-3</t>
  </si>
  <si>
    <t>Set "User Account Control: Allow UIAccess applications to prompt for elevation without using the secure desktop" to "Disabled". One method to achieve the recommended configuration via GP: Set the following Group Policy setting to Disabled. 
Computer Configuration&gt;Windows Settings&gt;Security Settings&gt;Local Policies&gt;Security Options&gt;User Account Control: Allow UIAccess applications to prompt for elevation without using the secure desktop</t>
  </si>
  <si>
    <t>WIN7-070</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</si>
  <si>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</si>
  <si>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</si>
  <si>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</si>
  <si>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</si>
  <si>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</si>
  <si>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t>
  </si>
  <si>
    <t>HPW11: Password transmission does not use strong cryptography</t>
  </si>
  <si>
    <t>1.2.1.1.1.49</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</si>
  <si>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</si>
  <si>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</si>
  <si>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</si>
  <si>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CCE-9375-7</t>
  </si>
  <si>
    <t>Set "Domain member: Digitally sign secure channel data (when possible)" to "Enabled". One method to achieve the recommended configuration via GP: Set the following Group Policy setting to Enabled. 
Computer Configuration&gt;Windows Settings&gt;Security Settings&gt;Local Policies&gt;Security Options&gt;Domain member: Digitally sign secure channel data (when possible)</t>
  </si>
  <si>
    <t>WIN7-071</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</si>
  <si>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</si>
  <si>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</si>
  <si>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</si>
  <si>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</si>
  <si>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</si>
  <si>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1.2.1.1.1.50</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</si>
  <si>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</si>
  <si>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</si>
  <si>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CCE-9395-5</t>
  </si>
  <si>
    <t>Set "User Account Control: Switch to the secure desktop when prompting for elevation" to "Enabled". One method to achieve the recommended configuration via GP: Set the following Group Policy setting to Enabled. 
Computer Configuration&gt;Windows Settings&gt;Security Settings&gt;Local Policies&gt;Security Options&gt;User Account Control: Switch to the secure desktop when prompting for elevation</t>
  </si>
  <si>
    <t>WIN7-072</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</si>
  <si>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</si>
  <si>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</si>
  <si>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</si>
  <si>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</si>
  <si>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</si>
  <si>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1.2.1.1.1.51</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</si>
  <si>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</si>
  <si>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</si>
  <si>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CCE-9295-7</t>
  </si>
  <si>
    <t>Set "Domain member: Disable machine account password changes" to "Disabled". One method to achieve the recommended configuration via GP: Set the following Group Policy setting to Disabled. 
Computer Configuration&gt;Windows Settings&gt;Security Settings&gt;Local Policies&gt;Security Options&gt;Domain member: Disable machine account password changes</t>
  </si>
  <si>
    <t>WIN7-073</t>
  </si>
  <si>
    <t>Set "User Account Control: Behavior of the elevation prompt for standard users" to "Automatically deny elevation requests"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</si>
  <si>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t>
  </si>
  <si>
    <t>The security setting "User Account Control: Behavior of the elevation prompt for standard users" is set to "Automatically deny elevation requests".</t>
  </si>
  <si>
    <t>The security setting "User Account Control: Behavior of the elevation prompt for standard users" is not set to "Automatically deny elevation requests".</t>
  </si>
  <si>
    <t>1.2.1.1.1.52</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</si>
  <si>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</si>
  <si>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implement the recommended configuration state, set the following Group Policy setting to 0.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</si>
  <si>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</si>
  <si>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CCE-8813-8</t>
  </si>
  <si>
    <t>Set "User Account Control: Behavior of the elevation prompt for standard users" to "Automatically deny elevation requests". One method to achieve the recommended configuration via GP: Set the following Group Policy setting to 0. 
Computer Configuration&gt;Windows Settings&gt;Security Settings&gt;Local Policies&gt;Security Options&gt;User Account Control: Behavior of the elevation prompt for standard users</t>
  </si>
  <si>
    <t>WIN7-074</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</si>
  <si>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</si>
  <si>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</si>
  <si>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</si>
  <si>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</si>
  <si>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</si>
  <si>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1.2.1.1.1.54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</si>
  <si>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</si>
  <si>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</si>
  <si>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</si>
  <si>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CCE-8807-0</t>
  </si>
  <si>
    <t>Set "Recovery console: Allow automatic administrative logon" to "Disabled". One method to achieve the recommended configuration via GP: Set the following Group Policy setting to Disabled. 
Computer Configuration&gt;Windows Settings&gt;Security Settings&gt;Local Policies&gt;Security Options&gt;Recovery console: Allow automatic administrative logon</t>
  </si>
  <si>
    <t>WIN7-075</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</si>
  <si>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</si>
  <si>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</si>
  <si>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</si>
  <si>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</si>
  <si>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</si>
  <si>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1.2.1.1.1.55</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</si>
  <si>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</si>
  <si>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</si>
  <si>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CCE-8974-8</t>
  </si>
  <si>
    <t>Set "Domain member: Digitally encrypt or sign secure channel data (always)" to "Enabled". One method to achieve the recommended configuration via GP: Set the following Group Policy setting to Enabled. 
Computer Configuration&gt;Windows Settings&gt;Security Settings&gt;Local Policies&gt;Security Options&gt;Domain member: Digitally encrypt or sign secure channel data (always)</t>
  </si>
  <si>
    <t>WIN7-076</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</si>
  <si>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</si>
  <si>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</si>
  <si>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</si>
  <si>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</si>
  <si>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</si>
  <si>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1.2.1.1.1.56</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</si>
  <si>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</si>
  <si>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</si>
  <si>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</si>
  <si>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CCE-9251-0</t>
  </si>
  <si>
    <t>Set "Domain member: Digitally encrypt secure channel data (when possible)" to "Enabled". One method to achieve the recommended configuration via GP: Set the following Group Policy setting to Enabled. 
Computer Configuration&gt;Windows Settings&gt;Security Settings&gt;Local Policies&gt;Security Options&gt;Domain member: Digitally encrypt secure channel data (when possible)</t>
  </si>
  <si>
    <t>WIN7-077</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</si>
  <si>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</si>
  <si>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</si>
  <si>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</si>
  <si>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</si>
  <si>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</si>
  <si>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</si>
  <si>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is not enabled.</t>
  </si>
  <si>
    <t>HCM10</t>
  </si>
  <si>
    <t>HCM10: System has unneeded functionality installed</t>
  </si>
  <si>
    <t>1.2.1.1.1.59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</si>
  <si>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</si>
  <si>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</si>
  <si>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</si>
  <si>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CCE-9348-4</t>
  </si>
  <si>
    <t>Set "MSS: (SafeDllSearchMode) Enable Safe DLL search mode (recommended)" to "Enabled". One method to achieve the recommended configuration via GP: Set the following Group Policy setting to Enabled. 
Computer Configuration&gt;Windows Settings&gt;Security Settings&gt;Local Policies&gt;Security Options&gt;MSS: (SafeDllSearchMode) Enable Safe DLL search mode (recommended)</t>
  </si>
  <si>
    <t>WIN7-078</t>
  </si>
  <si>
    <t>Set "Network security: LAN Manager authentication level" to "Send NTLMv2 response only. Refuse LM &amp;amp; NTLM"</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</si>
  <si>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</si>
  <si>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</si>
  <si>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properly configured.</t>
  </si>
  <si>
    <t>1.2.1.1.1.61</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</si>
  <si>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</si>
  <si>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5.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</si>
  <si>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</si>
  <si>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CCE-8806-2</t>
  </si>
  <si>
    <t>Set "Network security: LAN Manager authentication level" to "Send NTLMv2 response only. Refuse LM &amp;amp; NTLM". One method to achieve the recommended configuration via GP: Set the following Group Policy setting to 5. 
Computer Configuration&gt;Windows Settings&gt;Security Settings&gt;Local Policies&gt;Security Options&gt;Network security: LAN Manager authentication level</t>
  </si>
  <si>
    <t>WIN7-079</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</si>
  <si>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</si>
  <si>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</si>
  <si>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</si>
  <si>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</si>
  <si>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</si>
  <si>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1.2.1.1.1.62</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</si>
  <si>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</si>
  <si>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</si>
  <si>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</si>
  <si>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CCE-9156-1</t>
  </si>
  <si>
    <t>Set "Network access: Do not allow anonymous enumeration of SAM accounts and shares"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 and shares</t>
  </si>
  <si>
    <t>WIN7-080</t>
  </si>
  <si>
    <t xml:space="preserve">Set "Network access: Remotely accessible registry paths and sub-paths" </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</si>
  <si>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</si>
  <si>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</si>
  <si>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</si>
  <si>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</si>
  <si>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1.2.1.1.1.63</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</si>
  <si>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</si>
  <si>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</si>
  <si>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</si>
  <si>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CCE-9386-4</t>
  </si>
  <si>
    <t>Set "Network access: Remotely accessible registry paths and sub-paths" . One method to achieve the recommended configuration via GP: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</si>
  <si>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WIN7-081</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</si>
  <si>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</si>
  <si>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</si>
  <si>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</si>
  <si>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</si>
  <si>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</si>
  <si>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1.2.1.1.1.64</t>
  </si>
  <si>
    <t>If you enable this policy setting, the server can transmit passwords in plaintext across the network to other computers that offer SMB services. These other computers may not use any of the SMB security mechanisms that are included with Windows Server 2003.</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</si>
  <si>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</si>
  <si>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</si>
  <si>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CCE-9265-0</t>
  </si>
  <si>
    <t>Set "Microsoft network client: Send unencrypted password to third-party SMB servers" to "Disabled". One method to achieve the recommended configuration via GP: Set the following Group Policy setting to Disabled. 
Computer Configuration&gt;Windows Settings&gt;Security Settings&gt;Local Policies&gt;Security Options&gt;Microsoft network client: Send unencrypted password to third-party SMB servers</t>
  </si>
  <si>
    <t>WIN7-082</t>
  </si>
  <si>
    <t>CM-7</t>
  </si>
  <si>
    <t>Least Functionality</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</si>
  <si>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</si>
  <si>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</si>
  <si>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</si>
  <si>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</si>
  <si>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</si>
  <si>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</si>
  <si>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HSI33: Memory protection mechanisms are not sufficient</t>
  </si>
  <si>
    <t>1.2.1.1.1.65</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</si>
  <si>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</si>
  <si>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</si>
  <si>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</si>
  <si>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CCE-9222-1</t>
  </si>
  <si>
    <t>Set "Shutdown: Clear virtual memory pagefile" to "Disabled". One method to achieve the recommended configuration via GP: Set the following Group Policy setting to Disabled. 
Computer Configuration&gt;Windows Settings&gt;Security Settings&gt;Local Policies&gt;Security Options&gt;Shutdown: Clear virtual memory pagefile</t>
  </si>
  <si>
    <t>WIN7-083</t>
  </si>
  <si>
    <t>Set "Interactive logon: Number of previous logons to cache (in case domain controller is not available)" to "2"</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</si>
  <si>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</si>
  <si>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</si>
  <si>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"2".</t>
  </si>
  <si>
    <t>The security setting "Interactive logon: Number of previous logons to cache (in case domain controller is not available)" is not set to "2".</t>
  </si>
  <si>
    <t>1.2.1.1.1.69</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</si>
  <si>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</si>
  <si>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2.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</si>
  <si>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</si>
  <si>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CCE-8487-1</t>
  </si>
  <si>
    <t>Set "Interactive logon: Number of previous logons to cache (in case domain controller is not available)" to "2". One method to achieve the recommended configuration via GP: Set the following Group Policy setting to 2. 
Computer Configuration&gt;Windows Settings&gt;Security Settings&gt;Local Policies&gt;Security Options&gt;Interactive logon: Number of previous logons to cache (in case domain controller is not available)</t>
  </si>
  <si>
    <t>WIN7-084</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</si>
  <si>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</si>
  <si>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</si>
  <si>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</si>
  <si>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</si>
  <si>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</si>
  <si>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1.2.1.1.1.70</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</si>
  <si>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</si>
  <si>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</si>
  <si>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</si>
  <si>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CCE-9449-0</t>
  </si>
  <si>
    <t>Set "Interactive logon: Do not display last user name" to "Enabled". One method to achieve the recommended configuration via GP: Set the following Group Policy setting to Enabled. 
Computer Configuration&gt;Windows Settings&gt;Security Settings&gt;Local Policies&gt;Security Options&gt;Interactive logon: Do not display last user name</t>
  </si>
  <si>
    <t>WIN7-085</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</si>
  <si>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</si>
  <si>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</si>
  <si>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</si>
  <si>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security,Require 128-bit encryption".</t>
  </si>
  <si>
    <t>The security setting "Network security: Minimum session security for NTLM SSP based servers" is not properly configured.</t>
  </si>
  <si>
    <t>1.2.1.1.1.72</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</si>
  <si>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</si>
  <si>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server.</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</si>
  <si>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</si>
  <si>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CCE-9736-0</t>
  </si>
  <si>
    <t>Set "Network security: Minimum session security for NTLM SSP based (including secure RPC) servers" to "Require NTLMv2 session security, Require 128-bit encryption". One method to achieve the recommended configuration via GP: Set the following Group Policy setting to 537395200. 
Computer Configuration&gt;Windows Settings&gt;Security Settings&gt;Local Policies&gt;Security Options&gt;Network security: Minimum session security for NTLM SSP based (including secure RPC) servers</t>
  </si>
  <si>
    <t>WIN7-086</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</si>
  <si>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</si>
  <si>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</si>
  <si>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</si>
  <si>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</si>
  <si>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</si>
  <si>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1.2.1.1.1.73</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</si>
  <si>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</si>
  <si>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</si>
  <si>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</si>
  <si>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CCE-9501-8</t>
  </si>
  <si>
    <t>Set "MSS: (WarningLevel) Percentage threshold for the security event log at which the system will generate a warning" to "90". One method to achieve the recommended configuration via GP: Set the following Group Policy setting to 90. 
Computer Configuration&gt;Windows Settings&gt;Security Settings&gt;Local Policies&gt;Security Options&gt;MSS: (WarningLevel) Percentage threshold for the security event log at which the system will generate a warning</t>
  </si>
  <si>
    <t>WIN7-087</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</si>
  <si>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</si>
  <si>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</si>
  <si>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</si>
  <si>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</si>
  <si>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</si>
  <si>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</si>
  <si>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</si>
  <si>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1.2.1.1.1.74</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</si>
  <si>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</si>
  <si>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</si>
  <si>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CCE-8817-9</t>
  </si>
  <si>
    <t>Set "User Account Control: Virtualize file and registry write failures to per-user locations" to "Enabled". One method to achieve the recommended configuration via GP: Set the following Group Policy setting to Enabled. 
Computer Configuration&gt;Windows Settings&gt;Security Settings&gt;Local Policies&gt;Security Options&gt;User Account Control: Virtualize file and registry write failures to per-user locations</t>
  </si>
  <si>
    <t>WIN7-088</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</si>
  <si>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</si>
  <si>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</si>
  <si>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</si>
  <si>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The security setting "Interactive logon: Require Domain Controller authentication to unlock workstation" is set to "Enabled".</t>
  </si>
  <si>
    <t>The security setting "Interactive logon: Require Domain Controller authentication to unlock workstation" is not enabled.</t>
  </si>
  <si>
    <t>HCM48</t>
  </si>
  <si>
    <t>HCM48: Low-risk operating system settings are not configured securely</t>
  </si>
  <si>
    <t>1.2.1.1.1.75</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</si>
  <si>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</si>
  <si>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</si>
  <si>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</si>
  <si>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CCE-8818-7</t>
  </si>
  <si>
    <t>Set "Interactive logon: Require Domain Controller authentication to unlock workstation" to "Enabled". One method to achieve the recommended configuration via GP: Set the following Group Policy setting to Enabled. 
Computer Configuration&gt;Windows Settings&gt;Security Settings&gt;Local Policies&gt;Security Options&gt;Interactive logon: Require Domain Controller authentication to unlock workstation</t>
  </si>
  <si>
    <t>WIN7-089</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</si>
  <si>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</si>
  <si>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</si>
  <si>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</si>
  <si>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</si>
  <si>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</si>
  <si>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</si>
  <si>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</si>
  <si>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1.2.1.1.1.76</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</si>
  <si>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</si>
  <si>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</si>
  <si>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</si>
  <si>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CCE-9463-1</t>
  </si>
  <si>
    <t>Set "Audit: Shut down system immediately if unable to log security audits" to "Disabled". One method to achieve the recommended configuration via GP: Set the following Group Policy setting to Disabled. 
Computer Configuration&gt;Windows Settings&gt;Security Settings&gt;Local Policies&gt;Security Options&gt;Audit: Shut down system immediately if unable to log security audits</t>
  </si>
  <si>
    <t>WIN7-090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</si>
  <si>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</si>
  <si>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</si>
  <si>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</si>
  <si>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</si>
  <si>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</si>
  <si>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1.2.1.1.1.79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</si>
  <si>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</si>
  <si>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</si>
  <si>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</si>
  <si>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CCE-9801-2</t>
  </si>
  <si>
    <t>Set "User Account Control: Only elevate UIAccess applications that are installed in secure locations" to "Enabled". One method to achieve the recommended configuration via GP: Set the following Group Policy setting to Enabled. 
Computer Configuration&gt;Windows Settings&gt;Security Settings&gt;Local Policies&gt;Security Options&gt;User Account Control: Only elevate UIAccess applications that are installed in secure locations</t>
  </si>
  <si>
    <t>WIN7-091</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</si>
  <si>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</si>
  <si>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</si>
  <si>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</si>
  <si>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</si>
  <si>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</si>
  <si>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1.2.1.1.1.80</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</si>
  <si>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</si>
  <si>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</si>
  <si>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</si>
  <si>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CCE-9189-2</t>
  </si>
  <si>
    <t>Set "User Account Control: Run all administrators in Admin Approval Mode" to "Enabled". One method to achieve the recommended configuration via GP: Set the following Group Policy setting to Enabled. 
Computer Configuration&gt;Windows Settings&gt;Security Settings&gt;Local Policies&gt;Security Options&gt;User Account Control: Run all administrators in Admin Approval Mode</t>
  </si>
  <si>
    <t>WIN7-092</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</si>
  <si>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</si>
  <si>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</si>
  <si>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</si>
  <si>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</si>
  <si>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</si>
  <si>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1.2.1.1.1.81</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</si>
  <si>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</si>
  <si>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</si>
  <si>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</si>
  <si>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CCE-9768-3</t>
  </si>
  <si>
    <t>Set "Network security: LDAP client signing requirements" to "Negotiate signing". One method to achieve the recommended configuration via GP: Set the following Group Policy setting to 1. 
Computer Configuration&gt;Windows Settings&gt;Security Settings&gt;Local Policies&gt;Security Options&gt;Network security: LDAP client signing requirements</t>
  </si>
  <si>
    <t>WIN7-093</t>
  </si>
  <si>
    <t>AC-12</t>
  </si>
  <si>
    <t>Session Termination</t>
  </si>
  <si>
    <t>Set "Microsoft network server: Amount of idle time required before suspending session" to "30"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</si>
  <si>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</si>
  <si>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</si>
  <si>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"30".</t>
  </si>
  <si>
    <t>The security setting "Microsoft network server: Amount of idle time required before suspending session" is not set to "30".</t>
  </si>
  <si>
    <t>Changed session termination from 15 to 30 min to comply with 1075 pub requirement.</t>
  </si>
  <si>
    <t>HRM5</t>
  </si>
  <si>
    <t>HRM5: User sessions do not terminate after the Publication 1075 period of inactivity</t>
  </si>
  <si>
    <t>1.2.1.1.1.82</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</si>
  <si>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</si>
  <si>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30.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</si>
  <si>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</si>
  <si>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CCE-9406-0</t>
  </si>
  <si>
    <t>Set "Microsoft network server: Amount of idle time required before suspending session" to "30". One method to achieve the recommended configuration via GP: Set the following Group Policy setting to 30. 
Computer Configuration&gt;Windows Settings&gt;Security Settings&gt;Local Policies&gt;Security Options&gt;Microsoft network server: Amount of idle time required before suspending session</t>
  </si>
  <si>
    <t>WIN7-094</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</si>
  <si>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</si>
  <si>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</si>
  <si>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</si>
  <si>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</si>
  <si>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</si>
  <si>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1.2.1.1.1.83</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</si>
  <si>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</si>
  <si>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</si>
  <si>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</si>
  <si>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CCE-9319-5</t>
  </si>
  <si>
    <t>Set "System objects: Require case insensitivity for non-Windows subsystems" to "Enabled". One method to achieve the recommended configuration via GP: Set the following Group Policy setting to Enabled. 
Computer Configuration&gt;Windows Settings&gt;Security Settings&gt;Local Policies&gt;Security Options&gt;System objects: Require case insensitivity for non-Windows subsystems</t>
  </si>
  <si>
    <t>WIN7-095</t>
  </si>
  <si>
    <t>Set "Interactive logon: Prompt user to change password before expiration" to "8"</t>
  </si>
  <si>
    <t>This policy setting determines how far in advance users are warned that their password will expire. It is recommended that you configure this policy setting to 8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</si>
  <si>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</si>
  <si>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</si>
  <si>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</si>
  <si>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 xml:space="preserve">Updated "8" to "14" based on IRS Requirements.  </t>
  </si>
  <si>
    <t>HPW7</t>
  </si>
  <si>
    <t>HPW7: Password change notification is not sufficient</t>
  </si>
  <si>
    <t>1.2.1.1.1.87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</si>
  <si>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</si>
  <si>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</si>
  <si>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8 or fewer days.</t>
  </si>
  <si>
    <t>CCE-9307-0</t>
  </si>
  <si>
    <t>Set "Interactive logon: Prompt user to change password before expiration" to "8". One method to achieve the recommended configuration via GP: Set the following Group Policy setting to 14. 
Computer Configuration&gt;Windows Settings&gt;Security Settings&gt;Local Policies&gt;Security Options&gt;Interactive logon: Prompt user to change password before expiration</t>
  </si>
  <si>
    <t>WIN7-096</t>
  </si>
  <si>
    <t>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</si>
  <si>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</si>
  <si>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</si>
  <si>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The security setting "Network access: Shares that can be accessed anonymously" is set to "Null".</t>
  </si>
  <si>
    <t>The security setting "Network access: Shares that can be accessed anonymously" is not properly configured.</t>
  </si>
  <si>
    <t>1.2.1.1.1.88</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</si>
  <si>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</si>
  <si>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Null.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</si>
  <si>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</si>
  <si>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CCE-9196-7</t>
  </si>
  <si>
    <t>Set "Network access: Shares that can be accessed anonymously" to "". One method to achieve the recommended configuration via GP: Set the following Group Policy setting to Null. 
Computer Configuration&gt;Windows Settings&gt;Security Settings&gt;Local Policies&gt;Security Options&gt;Network access: Shares that can be accessed anonymously</t>
  </si>
  <si>
    <t>WIN7-097</t>
  </si>
  <si>
    <t>Set "User Account Control: Behavior of the elevation prompt for administrators in Admin Approval Mode" to "Prompt for credentials"</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</si>
  <si>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</si>
  <si>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</si>
  <si>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credentials".</t>
  </si>
  <si>
    <t>The security setting "User Account Control: Behavior of the elevation prompt for administrators in Admin Approval Mode" is not set to "Prompt for credentials".</t>
  </si>
  <si>
    <t>1.2.1.1.1.89</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</si>
  <si>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</si>
  <si>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3.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</si>
  <si>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</si>
  <si>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CCE-8958-1</t>
  </si>
  <si>
    <t>Set "User Account Control: Behavior of the elevation prompt for administrators in Admin Approval Mode" to "Prompt for credentials". One method to achieve the recommended configuration via GP: Set the following Group Policy setting to 3. 
Computer Configuration&gt;Windows Settings&gt;Security Settings&gt;Local Policies&gt;Security Options&gt;User Account Control: Behavior of the elevation prompt for administrators in Admin Approval Mode</t>
  </si>
  <si>
    <t>WIN7-098</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</si>
  <si>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</si>
  <si>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</si>
  <si>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</si>
  <si>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</si>
  <si>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</si>
  <si>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1.2.1.1.1.91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</si>
  <si>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</si>
  <si>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</si>
  <si>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</si>
  <si>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CCE-9317-9</t>
  </si>
  <si>
    <t>Set "Interactive logon: Do not require CTRL+ALT+DEL" to "Disabled". One method to achieve the recommended configuration via GP: Set the following Group Policy setting to Disabled. 
Computer Configuration&gt;Windows Settings&gt;Security Settings&gt;Local Policies&gt;Security Options&gt;Interactive logon: Do not require CTRL+ALT+DEL</t>
  </si>
  <si>
    <t>WIN7-099</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</si>
  <si>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</si>
  <si>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</si>
  <si>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 Users".</t>
  </si>
  <si>
    <t>The security setting "Allow log on locally" is not set to "Administrators, Users".</t>
  </si>
  <si>
    <t>1.2.1.1.2</t>
  </si>
  <si>
    <t>1.2.1.1.2.3</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</si>
  <si>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</si>
  <si>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Users.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</si>
  <si>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</si>
  <si>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CCE-9345-0</t>
  </si>
  <si>
    <t>Set "Allow log on locally" to "Administrators, Users". One method to achieve the recommended configuration via GP: Set the following Group Policy setting to Administrators, Users. 
Computer Configuration&gt;Windows Settings&gt;Security Settings&gt;Local Policies&gt;User Rights Assignment&gt;Allow log on locally</t>
  </si>
  <si>
    <t>WIN7-100</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</si>
  <si>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</si>
  <si>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</si>
  <si>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</si>
  <si>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</si>
  <si>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1.2.1.1.2.4</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</si>
  <si>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</si>
  <si>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</si>
  <si>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</si>
  <si>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CCE-8583-7</t>
  </si>
  <si>
    <t>Set "Debug programs" to "Administrators". One method to achieve the recommended configuration via GP: Set the following Group Policy setting to Administrators. 
Computer Configuration&gt;Windows Settings&gt;Security Settings&gt;Local Policies&gt;User Rights Assignment&gt;Debug programs</t>
  </si>
  <si>
    <t>WIN7-101</t>
  </si>
  <si>
    <t>AU-8</t>
  </si>
  <si>
    <t>Time Stamps</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</si>
  <si>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</si>
  <si>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</si>
  <si>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security setting "Change the system time" is set to "Local Service, Administrators".</t>
  </si>
  <si>
    <t>The security setting "Change the system time" is not set to "Local Service, Administrators".</t>
  </si>
  <si>
    <t>1.2.1.1.2.5</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</si>
  <si>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</si>
  <si>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implement the recommended configuration state, set the following Group Policy setting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</si>
  <si>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</si>
  <si>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CCE-8612-4</t>
  </si>
  <si>
    <t>Set "Change the system time" to "Local Service, Administrators". One method to achieve the recommended configuration via GP: Set the following Group Policy setting to Local Service, Administrators. 
Computer Configuration&gt;Windows Settings&gt;Security Settings&gt;Local Policies&gt;User Rights Assignment&gt;Change the system time</t>
  </si>
  <si>
    <t>WIN7-102</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</si>
  <si>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</si>
  <si>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t>
  </si>
  <si>
    <t>The security setting "Increase scheduling priority" is set to "Administrators".</t>
  </si>
  <si>
    <t>The security setting "Increase scheduling priority" is not set to "Administrators".</t>
  </si>
  <si>
    <t>1.2.1.1.2.6</t>
  </si>
  <si>
    <t>A user who is assigned this user right could increase the scheduling priority of a process to Real-Time, which would leave little processing time for all other processes and could lead to a DoS condition.</t>
  </si>
  <si>
    <t>To implement the recommended configuration state, set the following Group Policy setting to Administrators. 
Computer Configuration&gt;Windows Settings&gt;Security Settings&gt;Local Policies&gt;User Rights Assignment&gt;Increase scheduling priority.</t>
  </si>
  <si>
    <t>CCE-8999-5</t>
  </si>
  <si>
    <t>Set "Increase scheduling priority" to "Administrators". One method to achieve the recommended configuration via GP: Set the following Group Policy setting to Administrators. 
Computer Configuration&gt;Windows Settings&gt;Security Settings&gt;Local Policies&gt;User Rights Assignment&gt;Increase scheduling priority</t>
  </si>
  <si>
    <t>WIN7-103</t>
  </si>
  <si>
    <t>Set "Bypass traverse checking" to "Users, Network Service, Local Service, Administrators"</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</si>
  <si>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</si>
  <si>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"Users, Network Service, Local Service, Administrators".</t>
  </si>
  <si>
    <t>The security setting "Bypass traverse checking" is not set to "Users, Network Service, Local Service, Administrators".</t>
  </si>
  <si>
    <t>1.2.1.1.2.7</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</si>
  <si>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</si>
  <si>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Users, Network Service, Local Service, Administrators.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</si>
  <si>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</si>
  <si>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CCE-8414-5</t>
  </si>
  <si>
    <t>Set "Bypass traverse checking" to "Users, Network Service, Local Service, Administrators". One method to achieve the recommended configuration via GP: Set the following Group Policy setting to Users, Network Service, Local Service, Administrators. 
Computer Configuration&gt;Windows Settings&gt;Security Settings&gt;Local Policies&gt;User Rights Assignment&gt;Bypass traverse checking</t>
  </si>
  <si>
    <t>WIN7-104</t>
  </si>
  <si>
    <t>Set "Remove computer from docking station" to "Administrators, Users"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</si>
  <si>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</si>
  <si>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 Users".</t>
  </si>
  <si>
    <t>The security setting "Remove computer from docking station" is not set to "Administrators, Users".</t>
  </si>
  <si>
    <t>1.2.1.1.2.8</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</si>
  <si>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</si>
  <si>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Users. 
Computer Configuration&gt;Windows Settings&gt;Security Settings&gt;Local Policies&gt;User Rights Assignment&gt;Remove computer from docking station.</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</si>
  <si>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</si>
  <si>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CCE-9326-0</t>
  </si>
  <si>
    <t>Set "Remove computer from docking station" to "Administrators, Users". One method to achieve the recommended configuration via GP: Set the following Group Policy setting to Administrators, Users. 
Computer Configuration&gt;Windows Settings&gt;Security Settings&gt;Local Policies&gt;User Rights Assignment&gt;Remove computer from docking station</t>
  </si>
  <si>
    <t>WIN7-105</t>
  </si>
  <si>
    <t>Set "Change the time zone" to "Local Service, Administrators, Users"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</si>
  <si>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</si>
  <si>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The security setting "Change the time zone" is set to "Local Service, Administrators, Users".</t>
  </si>
  <si>
    <t>The security setting "Change the time zone" is not set to "Local Service, Administrators, Users".</t>
  </si>
  <si>
    <t>1.2.1.1.2.9</t>
  </si>
  <si>
    <t>Changing the time zone represents little vulnerability because the system time is not affected. This setting merely enables users to display their preferred time zone while being synchronized with domain controllers in different time zones.</t>
  </si>
  <si>
    <t>To implement the recommended configuration state, set the following Group Policy setting to Local Service, Administrators, Users. 
Computer Configuration&gt;Windows Settings&gt;Security Settings&gt;Local Policies&gt;User Rights Assignment&gt;Change the time zone.</t>
  </si>
  <si>
    <t>CCE-8423-6</t>
  </si>
  <si>
    <t>Set "Change the time zone" to "Local Service, Administrators, Users". One method to achieve the recommended configuration via GP: Set the following Group Policy setting to Local Service, Administrators, Users. 
Computer Configuration&gt;Windows Settings&gt;Security Settings&gt;Local Policies&gt;User Rights Assignment&gt;Change the time zone</t>
  </si>
  <si>
    <t>WIN7-106</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</si>
  <si>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</si>
  <si>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</si>
  <si>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</si>
  <si>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</si>
  <si>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1.2.1.1.2.10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</si>
  <si>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</si>
  <si>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</si>
  <si>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CCE-9309-6</t>
  </si>
  <si>
    <t>Set "Take ownership of files or other objects" to "Administrators". One method to achieve the recommended configuration via GP: Set the following Group Policy setting to Administrators. 
Computer Configuration&gt;Windows Settings&gt;Security Settings&gt;Local Policies&gt;User Rights Assignment&gt;Take ownership of files or other objects</t>
  </si>
  <si>
    <t>WIN7-107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</si>
  <si>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</si>
  <si>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</si>
  <si>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The security setting "Replace a process level token" is set to "Local Service, Network Service".</t>
  </si>
  <si>
    <t>The security setting "Replace a process level token" is not set to "Local Service, Network Service".</t>
  </si>
  <si>
    <t>1.2.1.1.2.13</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</si>
  <si>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</si>
  <si>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implement the recommended configuration state, set the following Group Policy setting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</si>
  <si>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</si>
  <si>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CCE-8732-0</t>
  </si>
  <si>
    <t>Set "Replace a process level token" to "Local Service, Network Service". One method to achieve the recommended configuration via GP: Set the following Group Policy setting to Local Service, Network Service. 
Computer Configuration&gt;Windows Settings&gt;Security Settings&gt;Local Policies&gt;User Rights Assignment&gt;Replace a process level token</t>
  </si>
  <si>
    <t>WIN7-108</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</si>
  <si>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</si>
  <si>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</si>
  <si>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The security setting "Modify firmware environment values" is set to "Administrators".</t>
  </si>
  <si>
    <t>The security setting "Modify firmware environment values" is not set to "Administrators".</t>
  </si>
  <si>
    <t>1.2.1.1.2.14</t>
  </si>
  <si>
    <t>Anyone who is assigned the Modify firmware environment values user right could configure the settings of a hardware component to cause it to fail, which could lead to data corruption or a DoS condition.</t>
  </si>
  <si>
    <t>To implement the recommended configuration state, set the following Group Policy setting to Administrators. 
Computer Configuration&gt;Windows Settings&gt;Security Settings&gt;Local Policies&gt;User Rights Assignment&gt;Modify firmware environment values.</t>
  </si>
  <si>
    <t>CCE-9417-7</t>
  </si>
  <si>
    <t>Set "Modify firmware environment values" to "Administrators". One method to achieve the recommended configuration via GP: Set the following Group Policy setting to Administrators. 
Computer Configuration&gt;Windows Settings&gt;Security Settings&gt;Local Policies&gt;User Rights Assignment&gt;Modify firmware environment values</t>
  </si>
  <si>
    <t>WIN7-109</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</si>
  <si>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</si>
  <si>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</si>
  <si>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</si>
  <si>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</si>
  <si>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1.2.1.1.2.17</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</si>
  <si>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</si>
  <si>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</si>
  <si>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CCE-9185-0</t>
  </si>
  <si>
    <t>Set "Create a pagefile" to "Administrators". One method to achieve the recommended configuration via GP: Set the following Group Policy setting to Administrators. 
Computer Configuration&gt;Windows Settings&gt;Security Settings&gt;Local Policies&gt;User Rights Assignment&gt;Create a pagefile</t>
  </si>
  <si>
    <t>WIN7-110</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</si>
  <si>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</si>
  <si>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</si>
  <si>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</si>
  <si>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</si>
  <si>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1.2.1.1.2.20</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</si>
  <si>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</si>
  <si>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</si>
  <si>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</si>
  <si>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CCE-9068-8</t>
  </si>
  <si>
    <t>Set "Adjust memory quotas for a process" to "Administrators, Local Service, Network Service". One method to achieve the recommended configuration via GP: Set the following Group Policy setting to Administrators, Local Service, Network Service. 
Computer Configuration&gt;Windows Settings&gt;Security Settings&gt;Local Policies&gt;User Rights Assignment&gt;Adjust memory quotas for a process</t>
  </si>
  <si>
    <t>WIN7-111</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</si>
  <si>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</si>
  <si>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</si>
  <si>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</si>
  <si>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</si>
  <si>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1.2.1.1.2.21</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</si>
  <si>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</si>
  <si>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</si>
  <si>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CCE-9226-2</t>
  </si>
  <si>
    <t>Set "Generate security audits" to "Local Service, Network Service". One method to achieve the recommended configuration via GP: Set the following Group Policy setting to Local Service, Network Service. 
Computer Configuration&gt;Windows Settings&gt;Security Settings&gt;Local Policies&gt;User Rights Assignment&gt;Generate security audits</t>
  </si>
  <si>
    <t>WIN7-112</t>
  </si>
  <si>
    <t>Set "Force shutdown from a remote system" to "Administrators"</t>
  </si>
  <si>
    <t>The security setting "Force shutdown from a remote system" is set to "Administrators".</t>
  </si>
  <si>
    <t>The security setting "Force shutdown from a remote system" is not set to "Administrators".</t>
  </si>
  <si>
    <t>1.2.1.1.2.22</t>
  </si>
  <si>
    <t>Any user who can shut down a computer could cause a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</si>
  <si>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</si>
  <si>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</si>
  <si>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CCE-9336-9</t>
  </si>
  <si>
    <t>Set "Force shutdown from a remote system" to "Administrators". One method to achieve the recommended configuration via GP: Set the following Group Policy setting to Administrators. 
Computer Configuration&gt;Windows Settings&gt;Security Settings&gt;Local Policies&gt;User Rights Assignment&gt;Force shutdown from a remote system</t>
  </si>
  <si>
    <t>WIN7-113</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</si>
  <si>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</si>
  <si>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</si>
  <si>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</si>
  <si>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</si>
  <si>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1.2.1.1.2.23</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</si>
  <si>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</si>
  <si>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</si>
  <si>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</si>
  <si>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CCE-9244-5</t>
  </si>
  <si>
    <t>Set "Deny access to this computer from the network" to "Guests". One method to achieve the recommended configuration via GP: Set the following Group Policy setting to Guests. 
Computer Configuration&gt;Windows Settings&gt;Security Settings&gt;Local Policies&gt;User Rights Assignment&gt;Deny access to this computer from the network</t>
  </si>
  <si>
    <t>WIN7-114</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</si>
  <si>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</si>
  <si>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</si>
  <si>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</si>
  <si>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</si>
  <si>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1.2.1.1.2.24</t>
  </si>
  <si>
    <t>An attacker with the Impersonate a client after authentication user right could create a service, trick a client to make them connect to the service, and then impersonate that client to elevate the attackers level of access to that of the client.</t>
  </si>
  <si>
    <t>To implement the recommended configuration state, set the following Group Policy setting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</si>
  <si>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</si>
  <si>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CCE-8467-3</t>
  </si>
  <si>
    <t>Set "Impersonate a client after authentication"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Assignment&gt;Impersonate a client after authentication</t>
  </si>
  <si>
    <t>WIN7-115</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</si>
  <si>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</si>
  <si>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t>
  </si>
  <si>
    <t>The security setting "Create global objects" is set to "Administrators, Service, Local Service, Network Service".</t>
  </si>
  <si>
    <t>The security setting "Create global objects" is not set to "Administrators, Service, Local Service, Network Service".</t>
  </si>
  <si>
    <t>1.2.1.1.2.25</t>
  </si>
  <si>
    <t>Users who can create global objects could affect Windows services and processes that run under other user or system accounts. This capability could lead to a variety of problems, such as application failure, data corruption and elevation of privilege.</t>
  </si>
  <si>
    <t>To implement the recommended configuration state, set the following Group Policy setting to Administrators, Service, Local Service, Network Service. 
Computer Configuration&gt;Windows Settings&gt;Security Settings&gt;Local Policies&gt;User Rights Assignment&gt;Create global objects.</t>
  </si>
  <si>
    <t>CCE-8431-9</t>
  </si>
  <si>
    <t>Set "Create global objects"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Assignment&gt;Create global objects</t>
  </si>
  <si>
    <t>WIN7-116</t>
  </si>
  <si>
    <t>Set "Perform volume maintenance tasks" to "Administrators"</t>
  </si>
  <si>
    <t>This policy setting allows users to manage the systems volume or disk configuration, which could allow a user to delete a volume and cause data loss as well as a denial-of-service condition. When configuring a user right in the SCM enter a comma delimited list of accounts. Accounts can be either local or located in Active Directory, they can be groups, users, or computers.</t>
  </si>
  <si>
    <t>The security setting "Perform volume maintenance tasks" is set to "Administrators".</t>
  </si>
  <si>
    <t>The security setting "Perform volume maintenance tasks" is not set to "Administrators".</t>
  </si>
  <si>
    <t>1.2.1.1.2.26</t>
  </si>
  <si>
    <t>A user who is assigned the Perform volume maintenance tasks user right could delete a volume, which could result in the loss of data or a DoS condition.</t>
  </si>
  <si>
    <t>To implement the recommended configuration state, set the following Group Policy setting to Administrators. 
Computer Configuration&gt;Windows Settings&gt;Security Settings&gt;Local Policies&gt;User Rights Assignment&gt;Perform volume maintenance tasks.</t>
  </si>
  <si>
    <t>CCE-8475-6</t>
  </si>
  <si>
    <t>Set "Perform volume maintenance tasks" to "Administrators". One method to achieve the recommended configuration via GP: Set the following Group Policy setting to Administrators. 
Computer Configuration&gt;Windows Settings&gt;Security Settings&gt;Local Policies&gt;User Rights Assignment&gt;Perform volume maintenance tasks</t>
  </si>
  <si>
    <t>WIN7-117</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</si>
  <si>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</si>
  <si>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t>
  </si>
  <si>
    <t>The security setting "Lock pages in memory" is set to "No One".</t>
  </si>
  <si>
    <t>The security setting "Lock pages in memory" is not properly configured.</t>
  </si>
  <si>
    <t>1.2.1.1.2.27</t>
  </si>
  <si>
    <t>Users with the Lock pages in memory user right could assign physical memory to several processes, which could leave little or no RAM for other processes and result in a DoS condition.</t>
  </si>
  <si>
    <t>To implement the recommended configuration state, the following Group Policy should not be set to any user. 
Computer Configuration&gt;Windows Settings&gt;Security Settings&gt;Local Policies&gt;User Rights Assignment&gt;Lock pages in memory.</t>
  </si>
  <si>
    <t>CCE-9289-0</t>
  </si>
  <si>
    <t>Set "Lock pages in memory" to "No One".  To implement the recommended configuration state, the following Group Policy should not be set to any user. 
Computer Configuration&gt;Windows Settings&gt;Security Settings&gt;Local Policies&gt;User Rights Assignment&gt;Lock pages in memory</t>
  </si>
  <si>
    <t>WIN7-118</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</si>
  <si>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</si>
  <si>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</si>
  <si>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</si>
  <si>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</si>
  <si>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1.2.1.1.2.28</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</si>
  <si>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</si>
  <si>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</si>
  <si>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CCE-9223-9</t>
  </si>
  <si>
    <t>Set "Manage auditing and security log" to "Administrators". One method to achieve the recommended configuration via GP: Set the following Group Policy setting to Administrators. 
Computer Configuration&gt;Windows Settings&gt;Security Settings&gt;Local Policies&gt;User Rights Assignment&gt;Manage auditing and security log</t>
  </si>
  <si>
    <t>WIN7-119</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</si>
  <si>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</si>
  <si>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</si>
  <si>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"Not Defined".</t>
  </si>
  <si>
    <t>The security setting "Access Credential Manager as a trusted caller" is not properly configured.</t>
  </si>
  <si>
    <t>Updated "No One" to "Not Defined"</t>
  </si>
  <si>
    <t>1.2.1.1.2.29</t>
  </si>
  <si>
    <t>If an account is given this right the user of the account may create an application that calls into Credential Manager and is returned the credentials for another user.</t>
  </si>
  <si>
    <t>To implement the recommended configuration state, ensure no accounts have this user right, as it is only assigned to Winlogon.
Set the following Group Policy setting:
Computer Configuration&gt;Windows Settings&gt;Security Settings&gt;Local Policies&gt;User Rights Assignment&gt;Access Credential Manager as a trusted caller.</t>
  </si>
  <si>
    <t>None, this is the default configuration</t>
  </si>
  <si>
    <t>CCE-9380-7</t>
  </si>
  <si>
    <t>Set "Access Credential Manager as a trusted caller" to "No One".  To implement the recommended configuration state, ensure no accounts have this user right, as it is only assigned to Winlogon.
Set the following Group Policy setting:
Computer Configuration&gt;Windows Settings&gt;Security Settings&gt;Local Policies&gt;User Rights Assignment&gt;Access Credential Manager as a trusted caller</t>
  </si>
  <si>
    <t>WIN7-120</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</si>
  <si>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</si>
  <si>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When configuring a user right in the SCM enter a comma delimited list of accounts. Accounts can be either local or located in Active Directory, they can be groups, users, or computers.</t>
  </si>
  <si>
    <t>The security setting "Load and unload device drivers" is set to "Administrators".</t>
  </si>
  <si>
    <t>The security setting "Load and unload device drivers" is not set to "Administrators".</t>
  </si>
  <si>
    <t>1.2.1.1.2.31</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</si>
  <si>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</si>
  <si>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implement the recommended configuration state, set the following Group Policy setting to Administrators. 
Computer Configuration&gt;Windows Settings&gt;Security Settings&gt;Local Policies&gt;User Rights Assignment&gt;Load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</si>
  <si>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</si>
  <si>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CCE-9135-5</t>
  </si>
  <si>
    <t>Set "Load and unload device drivers" to "Administrators". One method to achieve the recommended configuration via GP: Set the following Group Policy setting to Administrators. 
Computer Configuration&gt;Windows Settings&gt;Security Settings&gt;Local Policies&gt;User Rights Assignment&gt;Load and unload device drivers</t>
  </si>
  <si>
    <t>WIN7-121</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</si>
  <si>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</si>
  <si>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</si>
  <si>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</si>
  <si>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</si>
  <si>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1.2.1.1.2.32</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</si>
  <si>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</si>
  <si>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</si>
  <si>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</si>
  <si>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CCE-9239-5</t>
  </si>
  <si>
    <t>Set "Deny log on locally" to "Guests". One method to achieve the recommended configuration via GP: Set the following Group Policy setting to Guests. 
Computer Configuration&gt;Windows Settings&gt;Security Settings&gt;Local Policies&gt;User Rights Assignment&gt;Deny log on locally</t>
  </si>
  <si>
    <t>WIN7-122</t>
  </si>
  <si>
    <t>Set "Access this computer from the network" to "Users, Administrators"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</si>
  <si>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</si>
  <si>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"Users, Administrators".</t>
  </si>
  <si>
    <t>The security setting "Access this computer from the network" is not set to "Users, Administrators".</t>
  </si>
  <si>
    <t>1.2.1.1.2.33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</si>
  <si>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Server(R) 2003 with Service Pack 1 (SP1), because the default share and NTFS permissions in Windows Server 2003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t>
  </si>
  <si>
    <t>To implement the recommended configuration state, set the following Group Policy setting to Users, Administrators.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</si>
  <si>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</si>
  <si>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CCE-9253-6</t>
  </si>
  <si>
    <t>Set "Access this computer from the network" to "Users, Administrators". One method to achieve the recommended configuration via GP: Set the following Group Policy setting to Users, Administrators. 
Computer Configuration&gt;Windows Settings&gt;Security Settings&gt;Local Policies&gt;User Rights Assignment&gt;Access this computer from the network</t>
  </si>
  <si>
    <t>WIN7-123</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</si>
  <si>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</si>
  <si>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</si>
  <si>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</si>
  <si>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</si>
  <si>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1.2.1.1.2.34</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</si>
  <si>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</si>
  <si>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</si>
  <si>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</si>
  <si>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CCE-9212-2</t>
  </si>
  <si>
    <t>Set "Deny log on as a batch job" to "Guests". One method to achieve the recommended configuration via GP: Set the following Group Policy setting to Guests. 
Computer Configuration&gt;Windows Settings&gt;Security Settings&gt;Local Policies&gt;User Rights Assignment&gt;Deny log on as a batch job</t>
  </si>
  <si>
    <t>WIN7-124</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</si>
  <si>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</si>
  <si>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</si>
  <si>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</si>
  <si>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</si>
  <si>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1.2.1.1.2.35</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</si>
  <si>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</si>
  <si>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Assignment&gt;Act as part of the operating system.</t>
  </si>
  <si>
    <t>There should be little or no impact because the Act as part of the operating system user right is rarely needed by any accounts other than the Local System account.</t>
  </si>
  <si>
    <t>CCE-9407-8</t>
  </si>
  <si>
    <t>Set "Act as part of the operating system" to "No One".  To implement the recommended configuration state, the following Group Policy should not be set to any user. 
Computer Configuration&gt;Windows Settings&gt;Security Settings&gt;Local Policies&gt;User Rights Assignment&gt;Act as part of the operating system</t>
  </si>
  <si>
    <t>WIN7-125</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</si>
  <si>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</si>
  <si>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t>
  </si>
  <si>
    <t>The security setting "Enable computer and user accounts to be trusted for delegation" is set to "No One".</t>
  </si>
  <si>
    <t>The security setting "Enable computer and user accounts to be trusted for delegation" is not properly configured.</t>
  </si>
  <si>
    <t>1.2.1.1.2.37</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</si>
  <si>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</si>
  <si>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implement the recommended configuration state, the following Group Policy should not be set to any user. 
Computer Configuration&gt;Windows Settings&gt;Security Settings&gt;Local Policies&gt;User Rights Assignment&gt;Enable computer and user accounts to be trusted for delegation.</t>
  </si>
  <si>
    <t>CCE-8930-0</t>
  </si>
  <si>
    <t>Set "Enable computer and user accounts to be trusted for delegation" to "No One".  To implement the recommended configuration state, the following Group Policy should not be set to any user. 
Computer Configuration&gt;Windows Settings&gt;Security Settings&gt;Local Policies&gt;User Rights Assignment&gt;Enable computer and user accounts to be trusted for delegation</t>
  </si>
  <si>
    <t>WIN7-126</t>
  </si>
  <si>
    <t>Set "Profile system performance" to "NT SERVICE&gt;WdiServiceHost,Administrators"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</si>
  <si>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</si>
  <si>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The security setting "Profile system performance" is set to "NT SERVICE&gt;WdiServiceHost,Administrators".</t>
  </si>
  <si>
    <t>The security setting "Profile system performance" is not properly configured.</t>
  </si>
  <si>
    <t>1.2.1.1.2.38</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</si>
  <si>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</si>
  <si>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implement the recommended configuration state, set the following Group Policy setting to NT SERVICEWdiServiceHost and Administrators. 
Computer Configuration&gt;Windows Settings&gt;Security Settings&gt;Local Policies&gt;User Rights Assignment&gt;Profile system performance.</t>
  </si>
  <si>
    <t>CCE-9419-3</t>
  </si>
  <si>
    <t>Set "Profile system performance" to "NT SERVICE&gt;WdiServiceHost,Administrators". One method to achieve the recommended configuration via GP: Set the following Group Policy setting to NT SERVICEWdiServiceHost and Administrators. 
Computer Configuration&gt;Windows Settings&gt;Security Settings&gt;Local Policies&gt;User Rights Assignment&gt;Profile system performance</t>
  </si>
  <si>
    <t>WIN7-127</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</si>
  <si>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</si>
  <si>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</si>
  <si>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 Users".</t>
  </si>
  <si>
    <t>The security setting "Shut down the system" is not set to "Administrators, Users".</t>
  </si>
  <si>
    <t>1.2.1.1.2.39</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</si>
  <si>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</si>
  <si>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Users.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</si>
  <si>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</si>
  <si>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CCE-9014-2</t>
  </si>
  <si>
    <t>Set "Shut down the system" to "Administrators, Users". One method to achieve the recommended configuration via GP: Set the following Group Policy setting to Administrators, Users. 
Computer Configuration&gt;Windows Settings&gt;Security Settings&gt;Local Policies&gt;User Rights Assignment&gt;Shut down the system</t>
  </si>
  <si>
    <t>WIN7-128</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</si>
  <si>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</si>
  <si>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t>
  </si>
  <si>
    <t>The security setting "Increase a process working set" is set to "Administrators, Local Service".</t>
  </si>
  <si>
    <t>The security setting "Increase a process working set" is not set to "Administrators, Local Service".</t>
  </si>
  <si>
    <t>1.2.1.1.2.40</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</si>
  <si>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</si>
  <si>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implement the recommended configuration state, set the following Group Policy setting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</si>
  <si>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</si>
  <si>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CCE-9048-0</t>
  </si>
  <si>
    <t>Set "Increase a process working set" to "Administrators, Local Service". One method to achieve the recommended configuration via GP: Set the following Group Policy setting to Administrators, Local Service. 
Computer Configuration&gt;Windows Settings&gt;Security Settings&gt;Local Policies&gt;User Rights Assignment&gt;Increase a process working set</t>
  </si>
  <si>
    <t>WIN7-129</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</si>
  <si>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</si>
  <si>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</si>
  <si>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</si>
  <si>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</si>
  <si>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1.2.1.2.1.1</t>
  </si>
  <si>
    <t>1.2.1.2.1.1.1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</si>
  <si>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</si>
  <si>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</si>
  <si>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</si>
  <si>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CCE-9520-8</t>
  </si>
  <si>
    <t>Set "Audit Policy: System: System Integrity"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System Integrity</t>
  </si>
  <si>
    <t>WIN7-130</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</si>
  <si>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</si>
  <si>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</si>
  <si>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</si>
  <si>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</si>
  <si>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HAU6</t>
  </si>
  <si>
    <t>HAU6: System does not audit changes to access control settings</t>
  </si>
  <si>
    <t>1.2.1.2.1.1.2</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</si>
  <si>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</si>
  <si>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CCE-9863-2</t>
  </si>
  <si>
    <t>Set "Audit Policy: System: Security System Extension"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System Extension</t>
  </si>
  <si>
    <t>WIN7-131</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</si>
  <si>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</si>
  <si>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</si>
  <si>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</si>
  <si>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</si>
  <si>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1.2.1.2.1.1.3</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</si>
  <si>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</si>
  <si>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CCE-9850-9</t>
  </si>
  <si>
    <t>Set "Audit Policy: System: Security State Change"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State Change</t>
  </si>
  <si>
    <t>WIN7-132</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</si>
  <si>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</si>
  <si>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</si>
  <si>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</si>
  <si>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</si>
  <si>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1.2.1.2.1.1.4</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</si>
  <si>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</si>
  <si>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CCE-9925-9</t>
  </si>
  <si>
    <t>Set "Audit Policy: System: IPsec Driver"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IPsec Driver</t>
  </si>
  <si>
    <t>WIN7-133</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</si>
  <si>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</si>
  <si>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</si>
  <si>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</si>
  <si>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</si>
  <si>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1.2.1.2.1.1.5</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</si>
  <si>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</si>
  <si>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CCE-9586-9</t>
  </si>
  <si>
    <t>Set "Audit Policy: System: Other System Events" to "No Auditing". One method to achieve the recommended configuration via GP: Set the following Group Policy setting to No Auditing. 
Computer Configuration&gt;Windows Settings&gt;Security Settings&gt;Advanced Audit Policy Configuration&gt;Audit Policies&gt;System&gt;Audit Policy: System: Other System Events</t>
  </si>
  <si>
    <t>WIN7-134</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</si>
  <si>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</si>
  <si>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</si>
  <si>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</si>
  <si>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</si>
  <si>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1.2.1.2.1.2</t>
  </si>
  <si>
    <t>1.2.1.2.1.2.1</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</si>
  <si>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</si>
  <si>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CCE-9789-9</t>
  </si>
  <si>
    <t>Set "Audit Policy: Object Access: Handle Manipulation"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Handle Manipulation</t>
  </si>
  <si>
    <t>WIN7-135</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</si>
  <si>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</si>
  <si>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</si>
  <si>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</si>
  <si>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</si>
  <si>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1.2.1.2.1.2.2</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</si>
  <si>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</si>
  <si>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CCE-9455-7</t>
  </si>
  <si>
    <t>Set "Audit Policy: Object Access: Other Object Access Events"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Other Object Access Events</t>
  </si>
  <si>
    <t>WIN7-136</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</si>
  <si>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</si>
  <si>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</si>
  <si>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</si>
  <si>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</si>
  <si>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1.2.1.2.1.2.3</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</si>
  <si>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</si>
  <si>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CCE-9376-5</t>
  </si>
  <si>
    <t>Set "Audit Policy: Object Access: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Share</t>
  </si>
  <si>
    <t>WIN7-137</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</si>
  <si>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</si>
  <si>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</si>
  <si>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</si>
  <si>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</si>
  <si>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1.2.1.2.1.2.4</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</si>
  <si>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</si>
  <si>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CCE-9217-1</t>
  </si>
  <si>
    <t>Set "Audit Policy: Object Access: File System"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System</t>
  </si>
  <si>
    <t>WIN7-138</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</si>
  <si>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</si>
  <si>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</si>
  <si>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</si>
  <si>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</si>
  <si>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1.2.1.2.1.2.5</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</si>
  <si>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</si>
  <si>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CCE-9856-6</t>
  </si>
  <si>
    <t>Set "Audit Policy: Object Access: SAM"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SAM</t>
  </si>
  <si>
    <t>WIN7-139</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</si>
  <si>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</si>
  <si>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</si>
  <si>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</si>
  <si>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</si>
  <si>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1.2.1.2.1.2.6</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</si>
  <si>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</si>
  <si>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CCE-9803-8</t>
  </si>
  <si>
    <t>Set "Audit Policy: Object Access: Kernel Object"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Kernel Object</t>
  </si>
  <si>
    <t>WIN7-140</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</si>
  <si>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</si>
  <si>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</si>
  <si>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</si>
  <si>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</si>
  <si>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1.2.1.2.1.2.7</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</si>
  <si>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</si>
  <si>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CCE-9133-0</t>
  </si>
  <si>
    <t>Set "Audit Policy: Object Access: Filtering Platform Packet Drop"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Packet Drop</t>
  </si>
  <si>
    <t>WIN7-141</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</si>
  <si>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</si>
  <si>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</si>
  <si>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</si>
  <si>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</si>
  <si>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1.2.1.2.1.2.8</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</si>
  <si>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</si>
  <si>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CCE-9737-8</t>
  </si>
  <si>
    <t>Set "Audit Policy: Object Access: Registry"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Registry</t>
  </si>
  <si>
    <t>WIN7-142</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</si>
  <si>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</si>
  <si>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</si>
  <si>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</si>
  <si>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</si>
  <si>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1.2.1.2.1.2.9</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</si>
  <si>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</si>
  <si>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CCE-9460-7</t>
  </si>
  <si>
    <t>Set "Audit Policy: Object Access: Certification Services"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Certification Services</t>
  </si>
  <si>
    <t>WIN7-143</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</si>
  <si>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</si>
  <si>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</si>
  <si>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</si>
  <si>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</si>
  <si>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1.2.1.2.1.2.10</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</si>
  <si>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</si>
  <si>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CCE-9816-0</t>
  </si>
  <si>
    <t>Set "Audit Policy: Object Access: Application Generated"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Application Generated</t>
  </si>
  <si>
    <t>WIN7-144</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</si>
  <si>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</si>
  <si>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t>
  </si>
  <si>
    <t>The security setting "Audit Policy: Object Access: Detailed File Share" is set to "No Auditing".</t>
  </si>
  <si>
    <t>The security setting "Audit Policy: Object Access: Detailed File Share" is not set to "No Auditing".</t>
  </si>
  <si>
    <t>1.2.1.2.1.2.11</t>
  </si>
  <si>
    <t>To implement the recommended configuration state, set the following Group Policy setting to No Auditing. 
Computer Configuration&gt;Windows Settings&gt;Security Settings&gt;Advanced Audit Policy Configuration&gt;Audit Policies&gt;Object Access&gt;Audit Policy: Object Access: Detailed File Share.</t>
  </si>
  <si>
    <t>CCE-9720-4</t>
  </si>
  <si>
    <t>Set "Audit Policy: Object Access: Detailed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Detailed File Share</t>
  </si>
  <si>
    <t>WIN7-145</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</si>
  <si>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</si>
  <si>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</si>
  <si>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</si>
  <si>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</si>
  <si>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1.2.1.2.1.2.12</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</si>
  <si>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</si>
  <si>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CCE-9728-7</t>
  </si>
  <si>
    <t>Set "Audit Policy: Object Access: Filtering Platform Connection"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Connection</t>
  </si>
  <si>
    <t>WIN7-146</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</si>
  <si>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</si>
  <si>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</si>
  <si>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"No Auditing".</t>
  </si>
  <si>
    <t>The security setting "Audit Policy: Logon-Logoff: Other Logon/Logoff Events" is not set to "No Auditing".</t>
  </si>
  <si>
    <t>HAU21</t>
  </si>
  <si>
    <t xml:space="preserve">HAU21: System does not audit all attempts to gain access </t>
  </si>
  <si>
    <t>1.2.1.2.1.3</t>
  </si>
  <si>
    <t>1.2.1.2.1.3.1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</si>
  <si>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</si>
  <si>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Policies&gt;Logon/Logoff&gt;Audit Policy: Logon-Logoff: Other Logon/Logoff Events.</t>
  </si>
  <si>
    <t>CCE-9622-2</t>
  </si>
  <si>
    <t>Set "Audit Policy: Logon-Logoff: Other Logon/Logoff Events"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Other Logon/Logoff Events</t>
  </si>
  <si>
    <t>WIN7-147</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</si>
  <si>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</si>
  <si>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</si>
  <si>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</si>
  <si>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</si>
  <si>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1.2.1.2.1.3.2</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</si>
  <si>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</si>
  <si>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CCE-9763-4</t>
  </si>
  <si>
    <t>Set "Audit Policy: Logon-Logoff: Special Logon" to "Success". One method to achieve the recommended configuration via GP: Set the following Group Policy setting to Success. 
Computer Configuration&gt;Windows Settings&gt;Security Settings&gt;Advanced Audit Policy Configuration&gt;Audit Policies&gt;Logon/Logoff&gt;Audit Policy: Logon-Logoff: Special Logon</t>
  </si>
  <si>
    <t>WIN7-148</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</si>
  <si>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</si>
  <si>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</si>
  <si>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</si>
  <si>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</si>
  <si>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1.2.1.2.1.3.3</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</si>
  <si>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</si>
  <si>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CCE-8956-5</t>
  </si>
  <si>
    <t>Set "Audit Policy: Logon-Logoff: IPsec Main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Main Mode</t>
  </si>
  <si>
    <t>WIN7-149</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</si>
  <si>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</si>
  <si>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</si>
  <si>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"No Auditing".</t>
  </si>
  <si>
    <t>The security setting "Audit Policy: Logon-Logoff: Account Lockout" is not set to "No Auditing".</t>
  </si>
  <si>
    <t>1.2.1.2.1.3.4</t>
  </si>
  <si>
    <t>To implement the recommended configuration state, set the following Group Policy setting to No Auditing. 
Computer Configuration&gt;Windows Settings&gt;Security Settings&gt;Advanced Audit Policy Configuration&gt;Audit Policies&gt;Logon/Logoff&gt;Audit Policy: Logon-Logoff: Account Lockout.</t>
  </si>
  <si>
    <t>CCE-8853-4</t>
  </si>
  <si>
    <t>Set "Audit Policy: Logon-Logoff: Account Lockout"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Account Lockout</t>
  </si>
  <si>
    <t>WIN7-150</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</si>
  <si>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</si>
  <si>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</si>
  <si>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</si>
  <si>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</si>
  <si>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1.2.1.2.1.3.5</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</si>
  <si>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</si>
  <si>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CCE-9661-0</t>
  </si>
  <si>
    <t>Set "Audit Policy: Logon-Logoff: IPsec Extended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Extended Mode</t>
  </si>
  <si>
    <t>WIN7-151</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</si>
  <si>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</si>
  <si>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</si>
  <si>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</si>
  <si>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</si>
  <si>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1.2.1.2.1.3.6</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</si>
  <si>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</si>
  <si>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CCE-9632-1</t>
  </si>
  <si>
    <t>Set "Audit Policy: Logon-Logoff: IPsec Quick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Quick Mode</t>
  </si>
  <si>
    <t>WIN7-152</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</si>
  <si>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</si>
  <si>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</si>
  <si>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</si>
  <si>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</si>
  <si>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1.2.1.2.1.3.7</t>
  </si>
  <si>
    <t>To implement the recommended configuration state, set the following Group Policy setting to Success. 
Computer Configuration&gt;Windows Settings&gt;Security Settings&gt;Advanced Audit Policy Configuration&gt;Audit Policies&gt;Logon/Logoff&gt;Audit Policy: Logon-Logoff: Logoff.</t>
  </si>
  <si>
    <t>CCE-8856-7</t>
  </si>
  <si>
    <t>Set "Audit Policy: Logon-Logoff: Logoff" to "Success". One method to achieve the recommended configuration via GP: Set the following Group Policy setting to Success. 
Computer Configuration&gt;Windows Settings&gt;Security Settings&gt;Advanced Audit Policy Configuration&gt;Audit Policies&gt;Logon/Logoff&gt;Audit Policy: Logon-Logoff: Logoff</t>
  </si>
  <si>
    <t>WIN7-153</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</si>
  <si>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</si>
  <si>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</si>
  <si>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</si>
  <si>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</si>
  <si>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1.2.1.2.1.3.8</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</si>
  <si>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</si>
  <si>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CCE-9076-1</t>
  </si>
  <si>
    <t>Set "Audit Policy: Logon-Logoff: Network Policy Server"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Network Policy Server</t>
  </si>
  <si>
    <t>WIN7-154</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</si>
  <si>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</si>
  <si>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</si>
  <si>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</si>
  <si>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</si>
  <si>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1.2.1.2.1.3.9</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</si>
  <si>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</si>
  <si>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CCE-9683-4</t>
  </si>
  <si>
    <t>Set "Audit Policy: Logon-Logoff: Logon" to "Success and Failure". One method to achieve the recommended configuration via GP: Set the following Group Policy setting to Success and Failure. 
Computer Configuration&gt;Windows Settings&gt;Security Settings&gt;Advanced Audit Policy Configuration&gt;Audit Policies&gt;Logon/Logoff&gt;Audit Policy: Logon-Logoff: Logon</t>
  </si>
  <si>
    <t>WIN7-155</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</si>
  <si>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</si>
  <si>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</si>
  <si>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</si>
  <si>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</si>
  <si>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1.2.1.2.1.4</t>
  </si>
  <si>
    <t>1.2.1.2.1.4.1</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</si>
  <si>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</si>
  <si>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CCE-9637-0</t>
  </si>
  <si>
    <t>Set "Audit Policy: DS Access: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Replication</t>
  </si>
  <si>
    <t>WIN7-156</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</si>
  <si>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</si>
  <si>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</si>
  <si>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The security setting "Audit Policy: DS Access: Detailed Directory Service Replication" is set to "No Auditing".</t>
  </si>
  <si>
    <t>The security setting "Audit Policy: DS Access: Detailed Directory Service Replication" is not set to "No Auditing".</t>
  </si>
  <si>
    <t>1.2.1.2.1.4.2</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</si>
  <si>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</si>
  <si>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CCE-9628-9</t>
  </si>
  <si>
    <t>Set "Audit Policy: DS Access: Detailed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Detailed Directory Service Replication</t>
  </si>
  <si>
    <t>WIN7-157</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</si>
  <si>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</si>
  <si>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</si>
  <si>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</si>
  <si>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</si>
  <si>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1.2.1.2.1.4.3</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</si>
  <si>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</si>
  <si>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CCE-9734-5</t>
  </si>
  <si>
    <t>Set "Audit Policy: DS Access: Directory Service Changes"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Changes</t>
  </si>
  <si>
    <t>WIN7-158</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</si>
  <si>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</si>
  <si>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</si>
  <si>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</si>
  <si>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</si>
  <si>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1.2.1.2.1.4.4</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</si>
  <si>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</si>
  <si>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CCE-9765-9</t>
  </si>
  <si>
    <t>Set "Audit Policy: DS Access: Directory Service Access"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Access</t>
  </si>
  <si>
    <t>WIN7-159</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</si>
  <si>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</si>
  <si>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</si>
  <si>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</si>
  <si>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</si>
  <si>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1.2.1.2.1.5</t>
  </si>
  <si>
    <t>1.2.1.2.1.5.1</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</si>
  <si>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</si>
  <si>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CCE-9735-2</t>
  </si>
  <si>
    <t>Set "Audit Policy: Detailed Tracking: DPAPI Activity"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DPAPI Activity</t>
  </si>
  <si>
    <t>WIN7-160</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</si>
  <si>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</si>
  <si>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</si>
  <si>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</si>
  <si>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</si>
  <si>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1.2.1.2.1.5.2</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</si>
  <si>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</si>
  <si>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CCE-9227-0</t>
  </si>
  <si>
    <t>Set "Audit Policy: Detailed Tracking: Process Termination"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Process Termination</t>
  </si>
  <si>
    <t>WIN7-161</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</si>
  <si>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</si>
  <si>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</si>
  <si>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</si>
  <si>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</si>
  <si>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1.2.1.2.1.5.3</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</si>
  <si>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</si>
  <si>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CCE-9562-0</t>
  </si>
  <si>
    <t>Set "Audit Policy: Detailed Tracking: Process Creation" to "Success". One method to achieve the recommended configuration via GP: Set the following Group Policy setting to Success. 
Computer Configuration&gt;Windows Settings&gt;Security Settings&gt;Advanced Audit Policy Configuration&gt;Audit Policies&gt;Detailed Tracking&gt;Audit Policy: Detailed Tracking: Process Creation</t>
  </si>
  <si>
    <t>WIN7-162</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</si>
  <si>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</si>
  <si>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</si>
  <si>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</si>
  <si>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</si>
  <si>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1.2.1.2.1.5.4</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</si>
  <si>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</si>
  <si>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CCE-9492-0</t>
  </si>
  <si>
    <t>Set "Audit Policy: Detailed Tracking: RPC Events"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RPC Events</t>
  </si>
  <si>
    <t>WIN7-163</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</si>
  <si>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</si>
  <si>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</si>
  <si>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</si>
  <si>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</si>
  <si>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1.2.1.2.1.6</t>
  </si>
  <si>
    <t>1.2.1.2.1.6.1</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</si>
  <si>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</si>
  <si>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CCE-9153-8</t>
  </si>
  <si>
    <t>Set "Audit Policy: Policy Change: MPSSVC Rule-Level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MPSSVC Rule-Level Policy Change</t>
  </si>
  <si>
    <t>WIN7-164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</si>
  <si>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</si>
  <si>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</si>
  <si>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</si>
  <si>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</si>
  <si>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1.2.1.2.1.6.2</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</si>
  <si>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</si>
  <si>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CCE-9902-8</t>
  </si>
  <si>
    <t>Set "Audit Policy: Policy Change: Filtering Platform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Filtering Platform Policy Change</t>
  </si>
  <si>
    <t>WIN7-165</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</si>
  <si>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</si>
  <si>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</si>
  <si>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"No Auditing".</t>
  </si>
  <si>
    <t>The security setting "Audit Policy: Policy Change: Authorization Policy Change" is not set to "No Auditing".</t>
  </si>
  <si>
    <t>1.2.1.2.1.6.3</t>
  </si>
  <si>
    <t>To implement the recommended configuration state, set the following Group Policy setting to No Auditing. 
Computer Configuration&gt;Windows Settings&gt;Security Settings&gt;Advanced Audit Policy Configuration&gt;Audit Policies&gt;Policy Change&gt;Audit Policy: Policy Change: Authorization Policy Change.</t>
  </si>
  <si>
    <t>CCE-9633-9</t>
  </si>
  <si>
    <t>Set "Audit Policy: Policy Change: Authorization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Authorization Policy Change</t>
  </si>
  <si>
    <t>WIN7-166</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</si>
  <si>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</si>
  <si>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</si>
  <si>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</si>
  <si>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</si>
  <si>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1.2.1.2.1.6.4</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</si>
  <si>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</si>
  <si>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CCE-10021-4</t>
  </si>
  <si>
    <t>Set "Audit Policy: Policy Change: Audit Policy Change" to "Success and Failure". One method to achieve the recommended configuration via GP: Set the following Group Policy setting to Success and Failure. 
Computer Configuration&gt;Windows Settings&gt;Security Settings&gt;Advanced Audit Policy Configuration&gt;Audit Policies&gt;Policy Change&gt;Audit Policy: Policy Change: Audit Policy Change</t>
  </si>
  <si>
    <t>WIN7-167</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</si>
  <si>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</si>
  <si>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</si>
  <si>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</si>
  <si>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</si>
  <si>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1.2.1.2.1.6.5</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</si>
  <si>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</si>
  <si>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CCE-9596-8</t>
  </si>
  <si>
    <t>Set "Audit Policy: Policy Change: Other Policy Change Events"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Other Policy Change Events</t>
  </si>
  <si>
    <t>WIN7-168</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</si>
  <si>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</si>
  <si>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</si>
  <si>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</si>
  <si>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</si>
  <si>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1.2.1.2.1.6.6</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</si>
  <si>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</si>
  <si>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CCE-9976-2</t>
  </si>
  <si>
    <t>Set "Audit Policy: Policy Change: Authentication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Authentication Policy Change</t>
  </si>
  <si>
    <t>WIN7-169</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</si>
  <si>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</si>
  <si>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</si>
  <si>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</si>
  <si>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</si>
  <si>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1.2.1.2.1.7</t>
  </si>
  <si>
    <t>1.2.1.2.1.7.1</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</si>
  <si>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</si>
  <si>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CCE-9644-6</t>
  </si>
  <si>
    <t>Set "Audit Policy: Account Management: Distribution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Distribution Group Management</t>
  </si>
  <si>
    <t>WIN7-170</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</si>
  <si>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</si>
  <si>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</si>
  <si>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t>
  </si>
  <si>
    <t>The security setting "Audit Policy: Account Management: Computer Account Management" is not set to "Success".</t>
  </si>
  <si>
    <t>1.2.1.2.1.7.2</t>
  </si>
  <si>
    <t>To implement the recommended configuration state, set the following Group Policy setting to Success. 
Computer Configuration&gt;Windows Settings&gt;Security Settings&gt;Advanced Audit Policy Configuration&gt;Audit Policies&gt;Account Management&gt;Audit Policy: Account Management: Computer Account Management.</t>
  </si>
  <si>
    <t>CCE-9498-7</t>
  </si>
  <si>
    <t>Set "Audit Policy: Account Management: Computer Account Management" to "Success". One method to achieve the recommended configuration via GP: Set the following Group Policy setting to Success. 
Computer Configuration&gt;Windows Settings&gt;Security Settings&gt;Advanced Audit Policy Configuration&gt;Audit Policies&gt;Account Management&gt;Audit Policy: Account Management: Computer Account Management</t>
  </si>
  <si>
    <t>WIN7-171</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</si>
  <si>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</si>
  <si>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</si>
  <si>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</si>
  <si>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</si>
  <si>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1.2.1.2.1.7.3</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</si>
  <si>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</si>
  <si>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CCE-9542-2</t>
  </si>
  <si>
    <t>Set "Audit Policy: Account Management: User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User Account Management</t>
  </si>
  <si>
    <t>WIN7-172</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</si>
  <si>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</si>
  <si>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</si>
  <si>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</si>
  <si>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</si>
  <si>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1.2.1.2.1.7.4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</si>
  <si>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</si>
  <si>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CCE-9692-5</t>
  </si>
  <si>
    <t>Set "Audit Policy: Account Management: Security Group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Security Group Management</t>
  </si>
  <si>
    <t>WIN7-173</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</si>
  <si>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</si>
  <si>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</si>
  <si>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</si>
  <si>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</si>
  <si>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1.2.1.2.1.7.5</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</si>
  <si>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</si>
  <si>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CCE-9657-8</t>
  </si>
  <si>
    <t>Set "Audit Policy: Account Management: Other Account Management Events"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Other Account Management Events</t>
  </si>
  <si>
    <t>WIN7-174</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</si>
  <si>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</si>
  <si>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</si>
  <si>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</si>
  <si>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</si>
  <si>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1.2.1.2.1.7.6</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</si>
  <si>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</si>
  <si>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CCE-8822-9</t>
  </si>
  <si>
    <t>Set "Audit Policy: Account Management: Application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Application Group Management</t>
  </si>
  <si>
    <t>WIN7-175</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</si>
  <si>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</si>
  <si>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</si>
  <si>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</si>
  <si>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</si>
  <si>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1.2.1.2.1.8</t>
  </si>
  <si>
    <t>1.2.1.2.1.8.1</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</si>
  <si>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</si>
  <si>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CCE-9258-5</t>
  </si>
  <si>
    <t>Set "Audit Policy: Account Logon: Kerberos Authentication Service"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Authentication Service</t>
  </si>
  <si>
    <t>WIN7-176</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</si>
  <si>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</si>
  <si>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</si>
  <si>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</si>
  <si>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</si>
  <si>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1.2.1.2.1.8.2</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</si>
  <si>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</si>
  <si>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CCE-9808-7</t>
  </si>
  <si>
    <t>Set "Audit Policy: Account Logon: Other Account Logon Events"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Other Account Logon Events</t>
  </si>
  <si>
    <t>WIN7-177</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</si>
  <si>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</si>
  <si>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</si>
  <si>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</si>
  <si>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</si>
  <si>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1.2.1.2.1.8.3</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</si>
  <si>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</si>
  <si>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CCE-9148-8</t>
  </si>
  <si>
    <t>Set "Audit Policy: Account Logon: Kerberos Service Ticket Operations"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Service Ticket Operations</t>
  </si>
  <si>
    <t>WIN7-178</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</si>
  <si>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</si>
  <si>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</si>
  <si>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 and Failure".</t>
  </si>
  <si>
    <t>The security setting "Audit Policy: Account Logon: Credential Validation" is not set to "Success and Failure".</t>
  </si>
  <si>
    <t>1.2.1.2.1.8.4</t>
  </si>
  <si>
    <t>To implement the recommended configuration state, set the following Group Policy setting to Success and Failure. 
Computer Configuration&gt;Windows Settings&gt;Security Settings&gt;Advanced Audit Policy Configuration&gt;Audit Policies&gt;Account Logon&gt;Audit Policy: Account Logon: Credential Validation.</t>
  </si>
  <si>
    <t>CCE-9725-3</t>
  </si>
  <si>
    <t>Set "Audit Policy: Account Logon: Credential Validation" to "Success and Failure". One method to achieve the recommended configuration via GP: Set the following Group Policy setting to Success and Failure. 
Computer Configuration&gt;Windows Settings&gt;Security Settings&gt;Advanced Audit Policy Configuration&gt;Audit Policies&gt;Account Logon&gt;Audit Policy: Account Logon: Credential Validation</t>
  </si>
  <si>
    <t>WIN7-179</t>
  </si>
  <si>
    <t>Set "Audit Policy: Privilege Use: Other Privilege Use Events" to "No Auditing"</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</si>
  <si>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</si>
  <si>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Other Privilege Use Events" is set to "No Auditing".</t>
  </si>
  <si>
    <t>The security setting "Audit Policy: Privilege Use: Other Privilege Use Events" is not set to "No Auditing".</t>
  </si>
  <si>
    <t>1.2.1.2.1.9</t>
  </si>
  <si>
    <t>1.2.1.2.1.9.1</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</si>
  <si>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</si>
  <si>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CCE-9988-7</t>
  </si>
  <si>
    <t>Set "Audit Policy: Privilege Use: Other Privilege Use Events"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Other Privilege Use Events</t>
  </si>
  <si>
    <t>WIN7-180</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</si>
  <si>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</si>
  <si>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</si>
  <si>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</si>
  <si>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</si>
  <si>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1.2.1.2.1.9.2</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</si>
  <si>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</si>
  <si>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CCE-9190-0</t>
  </si>
  <si>
    <t>Set "Audit Policy: Privilege Use: Non Sensitive Privilege Use"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Non Sensitive Privilege Use</t>
  </si>
  <si>
    <t>WIN7-181</t>
  </si>
  <si>
    <t>Set "Audit Policy: Privilege Use: Sensitive Privilege Use" to "Success and Failure"</t>
  </si>
  <si>
    <t>The security setting "Audit Policy: Privilege Use: Sensitive Privilege Use" is set to "Success and Failure".</t>
  </si>
  <si>
    <t>The security setting "Audit Policy: Privilege Use: Sensitive Privilege Use" is not set to "Success and Failure".</t>
  </si>
  <si>
    <t>1.2.1.2.1.9.3</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</si>
  <si>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</si>
  <si>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CCE-9878-0</t>
  </si>
  <si>
    <t>Set "Audit Policy: Privilege Use: Sensitive Privilege Use" to "Success and Failure". One method to achieve the recommended configuration via GP: Set the following Group Policy setting to Success and Failure. 
Computer Configuration&gt;Windows Settings&gt;Security Settings&gt;Advanced Audit Policy Configuration&gt;Audit Policies&gt;Privilege Use&gt;Audit Policy: Privilege Use: Sensitive Privilege Use</t>
  </si>
  <si>
    <t>WIN7-182</t>
  </si>
  <si>
    <t>SC-5</t>
  </si>
  <si>
    <t>Denial of Service Protection</t>
  </si>
  <si>
    <t>Set "Windows Firewall: Private: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</si>
  <si>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</si>
  <si>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</si>
  <si>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The security setting "Windows Firewall: Private: Allow unicast response" is set to "1".</t>
  </si>
  <si>
    <t>The security setting "Windows Firewall: Private: Allow unicast response" is not set to "1".</t>
  </si>
  <si>
    <t>HAC62</t>
  </si>
  <si>
    <t>HAC62:  Host-based firewall is not configured according to industry standard best practice.</t>
  </si>
  <si>
    <t>1.2.1.3.1.1.1</t>
  </si>
  <si>
    <t>1.2.1.3.1.1.1.1</t>
  </si>
  <si>
    <t>An attacker could respond to broadcast or multicast message with malicious payloads.</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</si>
  <si>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</si>
  <si>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</si>
  <si>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CCE-9522-4</t>
  </si>
  <si>
    <t>Set "Windows Firewall: Private: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Allow unicast response</t>
  </si>
  <si>
    <t>WIN7-183</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</si>
  <si>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</si>
  <si>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</si>
  <si>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</si>
  <si>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</si>
  <si>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</si>
  <si>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1.2.1.3.1.1.1.2</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</si>
  <si>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</si>
  <si>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0. 
Computer Configuration&gt;Windows Settings&gt;Security Settings&gt;Windows Firewall with Advanced Security&gt;Windows Firewall with Advanced Security&gt;Windows Firewall PropertiesPrivate Profile&gt;Windows Firewall: Private: Outbound connections.</t>
  </si>
  <si>
    <t>None, this is the default configuration.</t>
  </si>
  <si>
    <t>CCE-8870-8</t>
  </si>
  <si>
    <t>Set "Windows Firewall: Private: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PropertiesPrivate Profile&gt;Windows Firewall: Private: Outbound connections</t>
  </si>
  <si>
    <t>WIN7-184</t>
  </si>
  <si>
    <t>Set "Windows Firewall: Private: Display a notification" to "Yes"</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</si>
  <si>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</si>
  <si>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HKEY_LOCAL_MACHINESoftwarePoliciesMicrosoftWindowsFirewallPrivateProfile:DisableNotifications</t>
  </si>
  <si>
    <t>The security setting "Windows Firewall: Private: Display a notification" is set to "Yes".</t>
  </si>
  <si>
    <t>The security setting "Windows Firewall: Private: Display a notification" is not set to "Yes".</t>
  </si>
  <si>
    <t>1.2.1.3.1.1.1.3</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</si>
  <si>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</si>
  <si>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0.
Computer Configuration&gt;Windows Settings&gt;Security Settings&gt;Windows Firewall with Advanced Security&gt;Windows Firewall with Advanced Security&gt;Windows Firewall PropertiesPrivate Profile&gt;Windows Firewall: Private: Display a notification.</t>
  </si>
  <si>
    <t>If you configure this policy setting to Yes, Windows Firewall will display these notifications.</t>
  </si>
  <si>
    <t>CCE-8884-9</t>
  </si>
  <si>
    <t>Set "Windows Firewall: Private: Display a notification" to "Yes". One method to achieve the recommended configuration via GP: Set the following Group Policy setting to 0.
Computer Configuration&gt;Windows Settings&gt;Security Settings&gt;Windows Firewall with Advanced Security&gt;Windows Firewall with Advanced Security&gt;Windows Firewall PropertiesPrivate Profile&gt;Windows Firewall: Private: Display a notification</t>
  </si>
  <si>
    <t>WIN7-185</t>
  </si>
  <si>
    <t>Set "Windows Firewall: Private: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</si>
  <si>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</si>
  <si>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</si>
  <si>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</si>
  <si>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</si>
  <si>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1.2.1.3.1.1.1.4</t>
  </si>
  <si>
    <t>If the firewall is turned off all traffic will be able to access the system and an attacker may be more easily able to remotely exploit a weakness in a network service.</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</si>
  <si>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Firewall state.</t>
  </si>
  <si>
    <t>CCE-9739-4</t>
  </si>
  <si>
    <t>Set "Windows Firewall: Private: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Firewall state</t>
  </si>
  <si>
    <t>WIN7-186</t>
  </si>
  <si>
    <t>Set "Windows Firewall: Private: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</si>
  <si>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</si>
  <si>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</si>
  <si>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</si>
  <si>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</si>
  <si>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1.2.1.3.1.1.1.5</t>
  </si>
  <si>
    <t>Users with administrative privileges might create firewall rules that expose the system to remote attack.</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</si>
  <si>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Apply local firewall rules.</t>
  </si>
  <si>
    <t>If you configure this setting to No, administrators can still create firewall rules, but the rules will not be applied. This setting is available only when configuring the policy through Group Policy.</t>
  </si>
  <si>
    <t>CCE-9663-6</t>
  </si>
  <si>
    <t>Set "Windows Firewall: Private: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Apply local firewall rules</t>
  </si>
  <si>
    <t>WIN7-187</t>
  </si>
  <si>
    <t>Set "Windows Firewall: Private: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</si>
  <si>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</si>
  <si>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</si>
  <si>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</si>
  <si>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</si>
  <si>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1.2.1.3.1.1.1.6</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</si>
  <si>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Apply local connection security rules.</t>
  </si>
  <si>
    <t>CCE-9712-1</t>
  </si>
  <si>
    <t>Set "Windows Firewall: Private: Apply local connection security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Apply local connection security rules</t>
  </si>
  <si>
    <t>WIN7-188</t>
  </si>
  <si>
    <t>Set "Windows Firewall: Private: Inbound connections" to "Block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</si>
  <si>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</si>
  <si>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HKEY_LOCAL_MACHINESoftwarePoliciesMicrosoftWindowsFirewallPrivateProfile:DefaultInboundAction</t>
  </si>
  <si>
    <t>The security setting "Windows Firewall: Private: Inbound connections" is set to "Block (default)".</t>
  </si>
  <si>
    <t>The security setting "Windows Firewall: Private: Inbound connections" is not set to "Block (default)".</t>
  </si>
  <si>
    <t>1.2.1.3.1.1.1.7</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</si>
  <si>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</si>
  <si>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PropertiesPrivate Profile&gt;Windows Firewall: Private: Inbound connections.</t>
  </si>
  <si>
    <t>CCE-9694-1</t>
  </si>
  <si>
    <t>Set "Windows Firewall: Private: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PropertiesPrivate Profile&gt;Windows Firewall: Private: Inbound connections</t>
  </si>
  <si>
    <t>WIN7-189</t>
  </si>
  <si>
    <t>Set "Windows Firewall: Public: Apply local connection security rules" to "No"</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</si>
  <si>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</si>
  <si>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The security setting "Windows Firewall: Public: Apply local connection security rules" is set to "No".</t>
  </si>
  <si>
    <t>The security setting "Windows Firewall: Public: Apply local connection security rules" is not set to "No".</t>
  </si>
  <si>
    <t>1.2.1.3.1.1.2</t>
  </si>
  <si>
    <t>1.2.1.3.1.1.2.1</t>
  </si>
  <si>
    <t>To implement the recommended configuration state, set the following Group Policy setting to 0. 
Computer Configuration&gt;Windows Settings&gt;Security Settings&gt;Windows Firewall with Advanced Security&gt;Windows Firewall with Advanced Security&gt;Windows Firewall Properties&gt;Public Profile&gt;Windows Firewall: Public: Apply local connection security rules.</t>
  </si>
  <si>
    <t>CCE-9817-8</t>
  </si>
  <si>
    <t>Set "Windows Firewall: Public: Apply local connection security rules" to "No". One method to achieve the recommended configuration via GP: Set the following Group Policy setting to 0. 
Computer Configuration&gt;Windows Settings&gt;Security Settings&gt;Windows Firewall with Advanced Security&gt;Windows Firewall with Advanced Security&gt;Windows Firewall Properties&gt;Public Profile&gt;Windows Firewall: Public: Apply local connection security rules</t>
  </si>
  <si>
    <t>WIN7-190</t>
  </si>
  <si>
    <t>Set "Windows Firewall: Public: Inbound connections" to "Block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</si>
  <si>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</si>
  <si>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The security setting "Windows Firewall: Public: Inbound connections" is set to "Block (default)".</t>
  </si>
  <si>
    <t>The security setting "Windows Firewall: Public: Inbound connections" is not set to "Block (default)".</t>
  </si>
  <si>
    <t>1.2.1.3.1.1.2.2</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</si>
  <si>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</si>
  <si>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CCE-9007-6</t>
  </si>
  <si>
    <t>Set "Windows Firewall: Public: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</si>
  <si>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WIN7-191</t>
  </si>
  <si>
    <t>Set "Windows Firewall: Public: Display a notification" to "No"</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</si>
  <si>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</si>
  <si>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HKEY_LOCAL_MACHINESoftwarePoliciesMicrosoftWindowsFirewallPublicProfile:DisableNotifications</t>
  </si>
  <si>
    <t>The security setting "Windows Firewall: Public: Display a notification" is set to "No".</t>
  </si>
  <si>
    <t>The security setting "Windows Firewall: Public: Display a notification" is not set to "No".</t>
  </si>
  <si>
    <t>1.2.1.3.1.1.2.3</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</si>
  <si>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Display a notification.</t>
  </si>
  <si>
    <t>CCE-9742-8</t>
  </si>
  <si>
    <t>Set "Windows Firewall: Public: Display a notification"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Display a notification</t>
  </si>
  <si>
    <t>WIN7-192</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</si>
  <si>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</si>
  <si>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</si>
  <si>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</si>
  <si>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</si>
  <si>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1.2.1.3.1.1.2.4</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</si>
  <si>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Firewall state.</t>
  </si>
  <si>
    <t>CCE-9593-5</t>
  </si>
  <si>
    <t>Set "Windows Firewall: Public: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Firewall state</t>
  </si>
  <si>
    <t>WIN7-193</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</si>
  <si>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</si>
  <si>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</si>
  <si>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The security setting "Windows Firewall: Public: Apply local firewall rules" is set to "Yes (default)".</t>
  </si>
  <si>
    <t>The security setting "Windows Firewall: Public: Apply local firewall rules" is not set to "Yes (default)".</t>
  </si>
  <si>
    <t>HAC62: Host-based firewall is not configured according to industry standard best practice</t>
  </si>
  <si>
    <t>1.2.1.3.1.1.2.5</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</si>
  <si>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Apply local firewall rules.</t>
  </si>
  <si>
    <t>CCE-9786-5</t>
  </si>
  <si>
    <t>Set "Windows Firewall: Public: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Apply local firewall rules</t>
  </si>
  <si>
    <t>WIN7-194</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</si>
  <si>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</si>
  <si>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</si>
  <si>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</si>
  <si>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</si>
  <si>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1.2.1.3.1.1.2.6</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</si>
  <si>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Allow unicast response</t>
  </si>
  <si>
    <t>CCE-9773-3</t>
  </si>
  <si>
    <t>Set "Windows Firewall: Public: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Allow unicast response</t>
  </si>
  <si>
    <t>WIN7-195</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</si>
  <si>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</si>
  <si>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</si>
  <si>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</si>
  <si>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</si>
  <si>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1.2.1.3.1.1.2.7</t>
  </si>
  <si>
    <t>To implement the recommended configuration state, set the following Group Policy setting to 0. 
Computer Configuration&gt;Windows Settings&gt;Security Settings&gt;Windows Firewall with Advanced Security&gt;Windows Firewall with Advanced Security&gt;Windows Firewall Properties&gt;Public Profile&gt;Windows Firewall: Public: Outbound connections.</t>
  </si>
  <si>
    <t>CCE-9588-5</t>
  </si>
  <si>
    <t>Set "Windows Firewall: Public: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Properties&gt;Public Profile&gt;Windows Firewall: Public: Outbound connections</t>
  </si>
  <si>
    <t>WIN7-196</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</si>
  <si>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</si>
  <si>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</si>
  <si>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</si>
  <si>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</si>
  <si>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</si>
  <si>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1.2.1.3.1.1.3</t>
  </si>
  <si>
    <t>1.2.1.3.1.1.3.1</t>
  </si>
  <si>
    <t>To implement the recommended configuration state, set the following Group Policy setting to 0. 
Computer Configuration&gt;Windows Settings&gt;Security Settings&gt;Windows Firewall with Advanced Security&gt;Windows Firewall with Advanced Security&gt;Windows Firewall Properties&gt;Domain Profile&gt;Windows Firewall: Domain: Outbound connections.</t>
  </si>
  <si>
    <t>CCE-9509-1</t>
  </si>
  <si>
    <t>Set "Windows Firewall: Domain: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Properties&gt;Domain Profile&gt;Windows Firewall: Domain: Outbound connections</t>
  </si>
  <si>
    <t>WIN7-197</t>
  </si>
  <si>
    <t>Set "Windows Firewall: Domain: Apply local firewall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</si>
  <si>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</si>
  <si>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</si>
  <si>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</si>
  <si>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1.2.1.3.1.1.3.2</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</si>
  <si>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Apply local firewall rules.</t>
  </si>
  <si>
    <t>CCE-9686-7</t>
  </si>
  <si>
    <t>Set "Windows Firewall: Domain: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Apply local firewall rules</t>
  </si>
  <si>
    <t>WIN7-198</t>
  </si>
  <si>
    <t>Set "Windows Firewall: Domain: Firewall state" to "On (recommended)"</t>
  </si>
  <si>
    <t>Navigate to the UI Path articulated in the Remediation section and confirm it is set as prescribed. This group policy object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</si>
  <si>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</si>
  <si>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</si>
  <si>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1.2.1.3.1.1.3.3</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</si>
  <si>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Firewall state</t>
  </si>
  <si>
    <t>CCE-9465-6</t>
  </si>
  <si>
    <t>Set "Windows Firewall: Domain: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Firewall state</t>
  </si>
  <si>
    <t>WIN7-199</t>
  </si>
  <si>
    <t>Set "Windows Firewall: Domain: Display a notification" to "Yes"</t>
  </si>
  <si>
    <t>Navigate to the UI Path articulated in the Remediation section and confirm it is set as prescribed. This group policy object is backed by the following registry location:
HKEY_LOCAL_MACHINESoftwarePoliciesMicrosoftWindowsFirewallDomainProfile:DisableNotifications</t>
  </si>
  <si>
    <t>The security setting "Windows Firewall: Domain: Display a notification" is set to "Yes".</t>
  </si>
  <si>
    <t>The security setting "Windows Firewall: Domain: Display a notification" is not set to "Yes".</t>
  </si>
  <si>
    <t>1.2.1.3.1.1.3.4</t>
  </si>
  <si>
    <t>To implement the recommended configuration state, set the following Group Policy setting to 0.
Computer Configuration&gt;Windows Settings&gt;Security Settings&gt;Windows Firewall with Advanced Security&gt;Windows Firewall with Advanced Security&gt;Windows Firewall Properties&gt;Domain Profile&gt;Windows Firewall: Domain: Display a notification.</t>
  </si>
  <si>
    <t>CCE-9774-1</t>
  </si>
  <si>
    <t>Set "Windows Firewall: Domain: Display a notification" to "Yes". One method to achieve the recommended configuration via GP: Set the following Group Policy setting to 0.
Computer Configuration&gt;Windows Settings&gt;Security Settings&gt;Windows Firewall with Advanced Security&gt;Windows Firewall with Advanced Security&gt;Windows Firewall Properties&gt;Domain Profile&gt;Windows Firewall: Domain: Display a notification</t>
  </si>
  <si>
    <t>WIN7-200</t>
  </si>
  <si>
    <t>Set "Windows Firewall: Domain: Inbound connections" to "Block (default)"</t>
  </si>
  <si>
    <t>Navigate to the UI Path articulated in the Remediation section and confirm it is set as prescribed. This group policy object is backed by the following registry location:
HKEY_LOCAL_MACHINESoftwarePoliciesMicrosoftWindowsFirewallDomainProfile:DefaultInboundAction</t>
  </si>
  <si>
    <t>The security setting "Windows Firewall: Domain: Inbound connections" is set to "Block (default)".</t>
  </si>
  <si>
    <t>The security setting "Windows Firewall: Domain: Inbound connections" is not set to "Block (default)".</t>
  </si>
  <si>
    <t>1.2.1.3.1.1.3.5</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</si>
  <si>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</si>
  <si>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CCE-9620-6</t>
  </si>
  <si>
    <t>Set "Windows Firewall: Domain: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</si>
  <si>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WIN7-201</t>
  </si>
  <si>
    <t>Set "Windows Firewall: Domain: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</si>
  <si>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</si>
  <si>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</si>
  <si>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</si>
  <si>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1.2.1.3.1.1.3.6</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</si>
  <si>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Apply local connection security rules.</t>
  </si>
  <si>
    <t>CCE-9329-4</t>
  </si>
  <si>
    <t>Set "Windows Firewall: Domain: Apply local connection security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Apply local connection security rules</t>
  </si>
  <si>
    <t>WIN7-202</t>
  </si>
  <si>
    <t>Set "Windows Firewall: Domain: Allow unicast response" to "No"</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</si>
  <si>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</si>
  <si>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</si>
  <si>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</si>
  <si>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1.2.1.3.1.1.3.7</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</si>
  <si>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Allow unicast response.</t>
  </si>
  <si>
    <t>CCE-9069-6</t>
  </si>
  <si>
    <t>Set "Windows Firewall: Domain: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Allow unicast response</t>
  </si>
  <si>
    <t>WIN7-203</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</si>
  <si>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</si>
  <si>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</si>
  <si>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The security setting "Account lockout duration" is set to "120 or greater".</t>
  </si>
  <si>
    <t>The security setting "Account lockout duration" is not set to "120 or greater".</t>
  </si>
  <si>
    <t>HAC17</t>
  </si>
  <si>
    <t>HAC17: Account lockouts do not require administrator action</t>
  </si>
  <si>
    <t>1.2.1.4.1</t>
  </si>
  <si>
    <t>1.2.1.4.1.1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</si>
  <si>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</si>
  <si>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or greater.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</si>
  <si>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</si>
  <si>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CCE-9308-8</t>
  </si>
  <si>
    <t>Set "Account lockout duration" to "120 or greater". One method to achieve the recommended configuration via GP: Set the following Group Policy setting to 120 or greater.
Computer Configuration&gt;Windows Settings&gt;Security Settings&gt;Account Policies&gt;Account Lockout Policy&gt;Account lockout duration</t>
  </si>
  <si>
    <t>WIN7-204</t>
  </si>
  <si>
    <t>AC-7</t>
  </si>
  <si>
    <t>Unsuccessful Logon Attempts</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</si>
  <si>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</si>
  <si>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</si>
  <si>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or fewer" is set to "3" or fewer.</t>
  </si>
  <si>
    <t>The security setting "Account lockout threshold or fewer" is not set to "3" or fewer.</t>
  </si>
  <si>
    <t>HAC15</t>
  </si>
  <si>
    <t>HAC15: User accounts not locked out after 3 unsuccessful login attempts</t>
  </si>
  <si>
    <t>1.2.1.4.1.2</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</si>
  <si>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</si>
  <si>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less.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</si>
  <si>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</si>
  <si>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CCE-9136-3</t>
  </si>
  <si>
    <t>Set "Account lockout threshold" to "3" or fewer. One method to achieve the recommended configuration via GP: Set the following Group Policy setting to 3 or less.
Computer Configuration&gt;Windows Settings&gt;Security Settings&gt;Account Policies&gt;Account Lockout Policy&gt;Account lockout threshold</t>
  </si>
  <si>
    <t>WIN7-205</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</si>
  <si>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</si>
  <si>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</si>
  <si>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The security setting "Reset account lockout counter after or greater" is set to "120" or greater.</t>
  </si>
  <si>
    <t>The security setting "Reset account lockout counter after or greater" is not set to "120" or greater.</t>
  </si>
  <si>
    <t>1.2.1.4.1.3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</si>
  <si>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</si>
  <si>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120+.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</si>
  <si>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</si>
  <si>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CCE-9400-3</t>
  </si>
  <si>
    <t>Set "Reset account lockout counter after" to "120 or greater" minutes.. One method to achieve the recommended configuration via GP: Set the following Group Policy setting to 120+.
Computer Configuration&gt;Windows Settings&gt;Security Settings&gt;Account Policies&gt;Account Lockout Policy&gt;Reset account lockout counter after</t>
  </si>
  <si>
    <t>WIN7-206</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</si>
  <si>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</si>
  <si>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</si>
  <si>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</si>
  <si>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</si>
  <si>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</si>
  <si>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</si>
  <si>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1.2.1.4.2</t>
  </si>
  <si>
    <t>1.2.1.4.2.1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</si>
  <si>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</si>
  <si>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False.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</si>
  <si>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</si>
  <si>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CCE-9260-1</t>
  </si>
  <si>
    <t>Set "Store passwords using reversible encryption" to "Disabled". One method to achieve the recommended configuration via GP: Set the following Group Policy setting to False. 
Computer Configuration&gt;Windows Settings&gt;Security Settings&gt;Account Policies&gt;Password Policy&gt;Store passwords using reversible encryption</t>
  </si>
  <si>
    <t>WIN7-207</t>
  </si>
  <si>
    <t>Set "Minimum password length" to "14"</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</si>
  <si>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14 characters. This policy setting is long enough to provide adequate security. In high security environments, configure the value to 12 characters.</t>
  </si>
  <si>
    <t>The security setting "Minimum password length" is set to "14".</t>
  </si>
  <si>
    <t>The security setting "Minimum password length" is not set to "14".</t>
  </si>
  <si>
    <t>Change the password minimum length of 8 to 14 characters to comply with the new publication</t>
  </si>
  <si>
    <t>HPW3</t>
  </si>
  <si>
    <t>HPW3: Minimum password length is too short</t>
  </si>
  <si>
    <t>1.2.1.4.2.2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</si>
  <si>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</si>
  <si>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14.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</si>
  <si>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</si>
  <si>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CCE-9357-5</t>
  </si>
  <si>
    <t>Set "Minimum password length" to "14". One method to achieve the recommended configuration via GP: Set the following Group Policy setting to 14. 
Computer Configuration&gt;Windows Settings&gt;Security Settings&gt;Account Policies&gt;Password Policy&gt;Minimum password length</t>
  </si>
  <si>
    <t>WIN7-208</t>
  </si>
  <si>
    <t>Set "Maximum password age" to "90" or less for Administrators and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</si>
  <si>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</si>
  <si>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 xml:space="preserve">The security setting "Maximum password age" is set to "90" or less for Administrators and for Standard Users. </t>
  </si>
  <si>
    <t xml:space="preserve">The security setting "Maximum password age" has not been configured per IRS Publication 1075 requirements. </t>
  </si>
  <si>
    <t xml:space="preserve">Changing or refreshing authenticators every 90 days for all user accounts </t>
  </si>
  <si>
    <t>1.2.1.4.2.3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</si>
  <si>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</si>
  <si>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90 or less for administrators and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</si>
  <si>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</si>
  <si>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CCE-9193-4</t>
  </si>
  <si>
    <t>Set "Maximum password age" to "90" or less for Administrators and for Standard Users.  One method to achieve the recommended configuration via GP: Set the following Group Policy setting to 90 days or less for administrators and Standard Users. 
Computer Configuration&gt;Windows Settings&gt;Security Settings&gt;Account Policies&gt;Password Policy&gt;Maximum password age</t>
  </si>
  <si>
    <t>WIN7-209</t>
  </si>
  <si>
    <t>Set "Enforce password history" to "24"</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</si>
  <si>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</si>
  <si>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</si>
  <si>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</si>
  <si>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</si>
  <si>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1.2.1.4.2.4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</si>
  <si>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</si>
  <si>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</si>
  <si>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</si>
  <si>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CCE-8912-8</t>
  </si>
  <si>
    <t>Set "Enforce password history" to "24". One method to achieve the recommended configuration via GP: Set the following Group Policy setting to 24 or greater. 
Computer Configuration&gt;Windows Settings&gt;Security Settings&gt;Account Policies&gt;Password Policy&gt;Enforce password history</t>
  </si>
  <si>
    <t>WIN7-210</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</si>
  <si>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</si>
  <si>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</si>
  <si>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 or greater.</t>
  </si>
  <si>
    <t>The security setting "Minimum password age" is not set to "1" or greater.</t>
  </si>
  <si>
    <t>HPW4</t>
  </si>
  <si>
    <t>HPW4: Minimum password age does not exist</t>
  </si>
  <si>
    <t>1.2.1.4.2.5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</si>
  <si>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</si>
  <si>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</si>
  <si>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</si>
  <si>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CCE-9330-2</t>
  </si>
  <si>
    <t>Set "Minimum password age" to "1" or greater. One method to achieve the recommended configuration via GP: Set the following Group Policy setting to 1 or greater.
Computer Configuration&gt;Windows Settings&gt;Security Settings&gt;Account Policies&gt;Password Policy&gt;Minimum password age</t>
  </si>
  <si>
    <t>WIN7-211</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</si>
  <si>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</si>
  <si>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</si>
  <si>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The security setting "Password must meet complexity requirements" is set to "Enabled".</t>
  </si>
  <si>
    <t>The security setting "Password must meet complexity requirements" is not enabled.</t>
  </si>
  <si>
    <t>HPW12</t>
  </si>
  <si>
    <t>HPW12: Passwords do not meet complexity requirements</t>
  </si>
  <si>
    <t>1.2.1.4.2.6</t>
  </si>
  <si>
    <t>Passwords that contain only alphanumeric characters are extremely easy to discover with several publicly available tools.</t>
  </si>
  <si>
    <t>To implement the recommended configuration state, set the following Group Policy setting to True.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</si>
  <si>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</si>
  <si>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CCE-9370-8</t>
  </si>
  <si>
    <t>Set "Password must meet complexity requirements" to "Enabled". One method to achieve the recommended configuration via GP: Set the following Group Policy setting to True. 
Computer Configuration&gt;Windows Settings&gt;Security Settings&gt;Account Policies&gt;Password Policy&gt;Password must meet complexity requirements</t>
  </si>
  <si>
    <t>WIN7-212</t>
  </si>
  <si>
    <t>Set "Hide mechanisms to remove zone information" to "Enabled"</t>
  </si>
  <si>
    <t>This policy setting allows you to manage whether users can manually remove the zone information from saved file attachments. Typically, users can either click the Unblock button in the file's Property sheet or select a check box in the Security Warning dialog. If the zone information is removed, users can open potentially dangerous file attachments that Windows has prevented users from opening. When the Hide mechanisms to remove zone information setting is enabled, Windows hides the check box and Unblock button. When this policy setting is disabled, Windows displays the check box and the Unblock button. Because dangerous attachments are often downloaded from untrusted Internet Explorer zones such as the Internet zone, it is recommended that you configure this policy setting to Enabled to help ensure that as much security information as possible is retained with each file. Note To configure whether files are saved with zone information, see the Do not preserve zone information in file attachments setting.</t>
  </si>
  <si>
    <t>Navigate to the UI Path articulated in the Remediation section and confirm it is set as prescribed. This group policy object is backed by the following registry location:
HKEY_USERSSoftwareMicrosoftWindowsCurrentVersionPoliciesAttachments:HideZoneInfoOnProperties</t>
  </si>
  <si>
    <t>The security setting "Hide mechanisms to remove zone information" is set to "Enabled".</t>
  </si>
  <si>
    <t>The security setting "Hide mechanisms to remove zone information" is not enabled.</t>
  </si>
  <si>
    <t>2.1.1.1</t>
  </si>
  <si>
    <t>2.1.1.1.1</t>
  </si>
  <si>
    <t>A user might remove information that indicates a file came from an untrustworthy location.</t>
  </si>
  <si>
    <t>To implement the recommended configuration state, set the following Group Policy setting to Enabled. 
User Configuration&gt;Administrative Templates&gt;Windows Components&gt;Attachment Manager&gt;Hide mechanisms to remove zone information</t>
  </si>
  <si>
    <t>Users who have a legitimate need to remove zone information from files will not be able to do so.</t>
  </si>
  <si>
    <t>CCE-9684-2</t>
  </si>
  <si>
    <t>Set "Hide mechanisms to remove zone information" to "Enabled". One method to achieve the recommended configuration via GP: Set the following Group Policy setting to Enabled. 
User Configuration&gt;Administrative Templates&gt;Windows Components&gt;Attachment Manager&gt;Hide mechanisms to remove zone information</t>
  </si>
  <si>
    <t>WIN7-213</t>
  </si>
  <si>
    <t>Set "Do not preserve zone information in file attachments" to "Disabled"</t>
  </si>
  <si>
    <t>This policy setting allows you to manage whether Windows marks file attachments from Internet Explorer or Microsoft Outlook(R) Express with information about their zone of origin (such as restricted, Internet, intranet, or local). This policy setting requires that files be downloaded to NTFS disk partitions to function correctly. If zone information is not preserved, Windows cannot make proper risk assessments based on the zone where the attachment came from. If the Do not preserve zone information in file attachments setting is enabled, file attachments are not marked with their zone information. If this policy setting is disabled, Windows is forced to store file attachments with their zone information. Because dangerous attachments are often downloaded from untrusted Internet Explorer zones such as the Internet zone, it is recommended that you configure this policy setting to Disabled to help ensure that as much security information as possible is preserved with each file.</t>
  </si>
  <si>
    <t>Navigate to the UI Path articulated in the Remediation section and confirm it is set as prescribed. This group policy object is backed by the following registry location:
HKEY_USERSSoftwareMicrosoftWindowsCurrentVersionPoliciesAttachments:SaveZoneInformation</t>
  </si>
  <si>
    <t>The security setting "Do not preserve zone information in file attachments" is set to "Disabled".</t>
  </si>
  <si>
    <t>The security setting "Do not preserve zone information in file attachments" is not disabled.</t>
  </si>
  <si>
    <t>2.1.1.1.2</t>
  </si>
  <si>
    <t>A file that is downloaded from a computer in the Internet or Restricted Sites zone may be moved to a location that makes it appear safe, like an intranet file share, and executed by an unsuspecting user.</t>
  </si>
  <si>
    <t>To implement the recommended configuration state, set the following Group Policy setting to Disabled. 
User Configuration&gt;Administrative Templates&gt;Windows Components&gt;Attachment Manager&gt;Do not preserve zone information in file attachments.</t>
  </si>
  <si>
    <t>CCE-10166-7</t>
  </si>
  <si>
    <t>Set "Do not preserve zone information in file attachments" to "Disabled". One method to achieve the recommended configuration via GP: Set the following Group Policy setting to Disabled. 
User Configuration&gt;Administrative Templates&gt;Windows Components&gt;Attachment Manager&gt;Do not preserve zone information in file attachments</t>
  </si>
  <si>
    <t>WIN7-214</t>
  </si>
  <si>
    <t>Set "Notify antivirus programs when opening attachments" to "Enabled"</t>
  </si>
  <si>
    <t>Antivirus programs are mandatory in many environments and provide a strong defense against attack. The Notify antivirus programs when opening attachments setting allows you to manage how registered antivirus programs are notified. When enabled, this policy setting configures Windows to call the registered antivirus program and have it scan file attachments when they are opened by users. If the antivirus scan fails, the attachments are blocked from being opened. If this policy setting is disabled, Windows does not call the registered antivirus program when file attachments are opened. To help ensure that virus scanners examine every file before it is opened, it is recommended that this policy setting be configured to Enabled in all environments. Note An updated antivirus program must be installed for this policy setting to function properly.</t>
  </si>
  <si>
    <t>Navigate to the UI Path articulated in the Remediation section and confirm it is set as prescribed. This group policy object is backed by the following registry location:
HKEY_USERSSoftwareMicrosoftWindowsCurrentVersionPoliciesAttachments:ScanWithAntiVirus</t>
  </si>
  <si>
    <t>The security setting "Notify antivirus programs when opening attachments" is set to "Enabled".</t>
  </si>
  <si>
    <t>The security setting "Notify antivirus programs when opening attachments" is not enabled.</t>
  </si>
  <si>
    <t>HSI17</t>
  </si>
  <si>
    <t>HSI17: Antivirus is not configured appropriately</t>
  </si>
  <si>
    <t>2.1.1.1.3</t>
  </si>
  <si>
    <t>Antivirus programs that do not perform on-access checks may not be able to scan downloaded files.</t>
  </si>
  <si>
    <t>To implement the recommended configuration state, set the following Group Policy setting to Enabled. 
User Configuration&gt;Administrative Templates&gt;Windows Components&gt;Attachment Manager&gt;Notify antivirus programs when opening attachments.</t>
  </si>
  <si>
    <t>When the Notify antivirus programs when opening attachments setting is Enabled, every downloaded file or e-mail attachment that the user opens will be scanned.</t>
  </si>
  <si>
    <t>CCE-10076-8</t>
  </si>
  <si>
    <t>Set "Notify antivirus programs when opening attachments" to "Enabled". One method to achieve the recommended configuration via GP: Set the following Group Policy setting to Enabled. 
User Configuration&gt;Administrative Templates&gt;Windows Components&gt;Attachment Manager&gt;Notify antivirus programs when opening attachments</t>
  </si>
  <si>
    <t>WIN7-215</t>
  </si>
  <si>
    <t>Set "Enable screen saver" to "Enabled"</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</si>
  <si>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t>
  </si>
  <si>
    <t>Navigate to the UI Path articulated in the Remediation section and confirm it is set as prescribed. This group policy object is backed by the following registry location:
HKEY_USERSSoftwarePoliciesMicrosoftWindowsControl PanelDesktop:ScreenSaveActive</t>
  </si>
  <si>
    <t>The security setting "Enable screen saver" is set to "Enabled".</t>
  </si>
  <si>
    <t>The security setting "Enable screen saver" is not enabled.</t>
  </si>
  <si>
    <t>2.1.2.1</t>
  </si>
  <si>
    <t>2.1.2.1.1</t>
  </si>
  <si>
    <t>If a user forgets to lock their computer when they walk away its possible that a passerby will hijack it.</t>
  </si>
  <si>
    <t>To implement the recommended configuration state, set the following Group Policy setting to Enabled. 
User Configuration&gt;Administrative Templates&gt;Control Panel&gt;Personalization&gt;Enable screen saver.</t>
  </si>
  <si>
    <t>The screen saver will automatically activate when the computer has been unattended for the amount of time specified by the Screen Saver timeout setting. The impact should be minimal since the screen saver is enabled by default.</t>
  </si>
  <si>
    <t>CCE-10051-1</t>
  </si>
  <si>
    <t>Set "Enable screen saver" to "Enabled". One method to achieve the recommended configuration via GP: Set the following Group Policy setting to Enabled. 
User Configuration&gt;Administrative Templates&gt;Control Panel&gt;Personalization&gt;Enable screen saver</t>
  </si>
  <si>
    <t>WIN7-216</t>
  </si>
  <si>
    <t>AC-11</t>
  </si>
  <si>
    <t>Device Lock</t>
  </si>
  <si>
    <t>Set "Screen saver timeout" to "Enabled:900" or lower</t>
  </si>
  <si>
    <t>If the Screen Saver Timeout setting is enabled, then the screen saver will be launched when the specified amount of time has passed since the last user action. Valid values range from 1 to 89,400 seconds (24 hours). The setting has no effect if the wait time is set to zero or no screen saver has been specified.</t>
  </si>
  <si>
    <t>Navigate to the UI Path articulated in the Remediation section and confirm it is set as prescribed. This group policy object is backed by the following registry location:
HKEY_USERSoftwarePoliciesMicrosoftWindowsControl PanelDesktop:ScreenSaveTimeOut</t>
  </si>
  <si>
    <t>The security setting "Screen saver timeout or lower" is set to "Enabled:900" or lower.</t>
  </si>
  <si>
    <t>The security setting "Screen saver timeout or lower" is not set to "Enabled:900" or lower.</t>
  </si>
  <si>
    <t>HAC2</t>
  </si>
  <si>
    <t>HAC2: User sessions do not lock after the Publication 1075 required timeframe</t>
  </si>
  <si>
    <t>2.1.2.1.2</t>
  </si>
  <si>
    <t>To implement the recommended configuration state, set the following Group Policy setting to Enabled. Then set the available option to 900.
User Configuration&gt;Administrative Templates&gt;Control Panel&gt;Personalization&gt;Screen saver timeout.</t>
  </si>
  <si>
    <t>The screen saver will automatically activate when the computer has been unattended for the amount of time specified. The impact should be minimal since the screen saver is enabled by default.</t>
  </si>
  <si>
    <t>CCE-10148-5</t>
  </si>
  <si>
    <t>Set "Screen saver timeout" to "Enabled:900" or lower. One method to achieve the recommended configuration via GP: Set the following Group Policy setting to Enabled. Then set the available option to 900.
User Configuration&gt;Administrative Templates&gt;Control Panel&gt;Personalization&gt;Screen saver timeout</t>
  </si>
  <si>
    <t>WIN7-217</t>
  </si>
  <si>
    <t>Set "Password protect the screen saver" to "Enabled"</t>
  </si>
  <si>
    <t>If the Password protect the screen saver setting is enabled, then all screen savers are password protected, if it is disabled then password protection cannot be set on any screen saver.</t>
  </si>
  <si>
    <t>Navigate to the UI Path articulated in the Remediation section and confirm it is set as prescribed. This group policy object is backed by the following registry location:
HKEY_USERSSoftwarePoliciesMicrosoftWindowsControl PanelDesktop:ScreenSaverIsSecure</t>
  </si>
  <si>
    <t>The security setting "Password protect the screen saver" is set to "Enabled".</t>
  </si>
  <si>
    <t>The security setting "Password protect the screen saver" is not enabled.</t>
  </si>
  <si>
    <t>2.1.2.1.3</t>
  </si>
  <si>
    <t>To implement the recommended configuration state, set the following Group Policy setting to Enabled. 
User Configuration&gt;Administrative Templates&gt;Control Panel&gt;Personalization&gt;Password protect the screen saver.</t>
  </si>
  <si>
    <t>Users will have to provide their logon credentials when they want to access their locked desktop session.</t>
  </si>
  <si>
    <t>CCE-9730-3</t>
  </si>
  <si>
    <t>Set "Password protect the screen saver" to "Enabled". One method to achieve the recommended configuration via GP: Set the following Group Policy setting to Enabled. 
User Configuration&gt;Administrative Templates&gt;Control Panel&gt;Personalization&gt;Password protect the screen saver</t>
  </si>
  <si>
    <t>WIN7-218</t>
  </si>
  <si>
    <t>Set "Force specific screen saver" to "Enabled:scrnsave.scr"</t>
  </si>
  <si>
    <t>Navigate to the UI Path articulated in the Remediation section and confirm it is set as prescribed. This group policy object is backed by the following registry location:
HKEY_USERSoftwarePoliciesMicrosoftWindowsControl PanelDesktop:SCRNSAVE.EXE</t>
  </si>
  <si>
    <t>The security setting "Force specific screen saver" is set to "Enabled:scrnsave.scr".</t>
  </si>
  <si>
    <t>The security setting "Force specific screen saver" is not set to "Enabled:scrnsave.scr".</t>
  </si>
  <si>
    <t>2.1.2.1.4</t>
  </si>
  <si>
    <t>To implement the recommended configuration state, set the following Group Policy setting to Enabled. Then set the available option to scrnsave.scr. 
User Configuration&gt;Administrative Templates&gt;Control Panel&gt;Personalization&gt;Force specific screen saver.</t>
  </si>
  <si>
    <t>The screen saver will automatically activate when the computer has been unattended for the amount of time specified by the Screen Saver timeout setting.</t>
  </si>
  <si>
    <t>CCE-9958-0</t>
  </si>
  <si>
    <t>Set "Force specific screen saver" to "Enabled:scrnsave.scr". One method to achieve the recommended configuration via GP: Set the following Group Policy setting to Enabled. Then set the available option to scrnsave.scr. 
User Configuration&gt;Administrative Templates&gt;Control Panel&gt;Personalization&gt;Force specific screen saver</t>
  </si>
  <si>
    <t>Input of test results starting with this row require corresponding Test IDs in Column A. Insert new rows above here.</t>
  </si>
  <si>
    <t>Info</t>
  </si>
  <si>
    <t>Criticality Ratings</t>
  </si>
  <si>
    <t>Change Log</t>
  </si>
  <si>
    <t>Version</t>
  </si>
  <si>
    <t>Date</t>
  </si>
  <si>
    <t>Description of Changes</t>
  </si>
  <si>
    <t>Author</t>
  </si>
  <si>
    <t>Updated to CIS Benchmark. Added baseline Criticality Score and Issue Codes, weighted test cases based on criticality, and updated Results Tab. Transitioned to CIS Benchmark for Windows 7</t>
  </si>
  <si>
    <t>Booz Allen Hamilton</t>
  </si>
  <si>
    <t>Tribute to "Super" Saumil Shah</t>
  </si>
  <si>
    <t xml:space="preserve">Updated controls to line up with the Audit files.   </t>
  </si>
  <si>
    <t>Aligned the SCSEM with benchmarked controls and removed the controls who's configuration is based upon the agency's security and operational requirements.</t>
  </si>
  <si>
    <t>Revised to include new risk scoring methodology</t>
  </si>
  <si>
    <t>Updated issue codes and added manual test cases</t>
  </si>
  <si>
    <t>Updated issue codes, Added Manual Test cases for OS Support, Session Lock set to 15 minutes, Account Lockout/Reset Timer set to 120 minutes</t>
  </si>
  <si>
    <t>Updated issue code table</t>
  </si>
  <si>
    <t>Minor content update. Removed EMET for Windows.</t>
  </si>
  <si>
    <t>Internal changes &amp; updates</t>
  </si>
  <si>
    <t>Internal changes &amp; Updated issue code table</t>
  </si>
  <si>
    <t>Internal Updates and Updated issue code table</t>
  </si>
  <si>
    <t>Added EOL Message and Updated issue code table</t>
  </si>
  <si>
    <t xml:space="preserve">Internal Updates and updated issue code table </t>
  </si>
  <si>
    <t xml:space="preserve">Updated based on IRS Publication 1075 (October 2021) Internal updates and Issue Code Table updates.   </t>
  </si>
  <si>
    <t>Appendix</t>
  </si>
  <si>
    <t>SCSEM Sources:</t>
  </si>
  <si>
    <t>This SCSEM was created for the IRS Office of Safeguards based on the following resources.</t>
  </si>
  <si>
    <t>▪ CIS Microsoft Windows 7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</si>
  <si>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</si>
  <si>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</si>
  <si>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</si>
  <si>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</si>
  <si>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</si>
  <si>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</si>
  <si>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</si>
  <si>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</si>
  <si>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</si>
  <si>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</si>
  <si>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</si>
  <si>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</si>
  <si>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</si>
  <si>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</si>
  <si>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</si>
  <si>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</si>
  <si>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</si>
  <si>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</si>
  <si>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</si>
  <si>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</si>
  <si>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</si>
  <si>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</si>
  <si>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</si>
  <si>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</si>
  <si>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</si>
  <si>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</si>
  <si>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</si>
  <si>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</si>
  <si>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</si>
  <si>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</si>
  <si>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</si>
  <si>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</si>
  <si>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</si>
  <si>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</si>
  <si>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</si>
  <si>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</si>
  <si>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</si>
  <si>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</si>
  <si>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</si>
  <si>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</si>
  <si>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</si>
  <si>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</si>
  <si>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</si>
  <si>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</si>
  <si>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</si>
  <si>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</si>
  <si>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</si>
  <si>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</si>
  <si>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</si>
  <si>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</si>
  <si>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</si>
  <si>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</si>
  <si>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</si>
  <si>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</si>
  <si>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</si>
  <si>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</si>
  <si>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</si>
  <si>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</si>
  <si>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</si>
  <si>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</si>
  <si>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</si>
  <si>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</si>
  <si>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</si>
  <si>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</si>
  <si>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</si>
  <si>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</si>
  <si>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</si>
  <si>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</si>
  <si>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</si>
  <si>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</si>
  <si>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</si>
  <si>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</si>
  <si>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</si>
  <si>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</si>
  <si>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</si>
  <si>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</si>
  <si>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</si>
  <si>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</si>
  <si>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</si>
  <si>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</si>
  <si>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</si>
  <si>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</si>
  <si>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</si>
  <si>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</si>
  <si>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</si>
  <si>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</si>
  <si>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</si>
  <si>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</si>
  <si>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</si>
  <si>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</si>
  <si>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</si>
  <si>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</si>
  <si>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</si>
  <si>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</si>
  <si>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</si>
  <si>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</si>
  <si>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</si>
  <si>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</si>
  <si>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</si>
  <si>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</si>
  <si>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</si>
  <si>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</si>
  <si>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</si>
  <si>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</si>
  <si>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</si>
  <si>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</si>
  <si>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</si>
  <si>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</si>
  <si>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</si>
  <si>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</si>
  <si>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</si>
  <si>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</si>
  <si>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</si>
  <si>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</si>
  <si>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</si>
  <si>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</si>
  <si>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</si>
  <si>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</si>
  <si>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</si>
  <si>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</si>
  <si>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</si>
  <si>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</si>
  <si>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</si>
  <si>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</si>
  <si>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</si>
  <si>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</si>
  <si>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</si>
  <si>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</si>
  <si>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</si>
  <si>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</si>
  <si>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</si>
  <si>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</si>
  <si>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</si>
  <si>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</si>
  <si>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</si>
  <si>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</si>
  <si>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</si>
  <si>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</si>
  <si>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</si>
  <si>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</si>
  <si>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</si>
  <si>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</si>
  <si>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</si>
  <si>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</si>
  <si>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</si>
  <si>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</si>
  <si>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</si>
  <si>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</si>
  <si>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</si>
  <si>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</si>
  <si>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</si>
  <si>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</si>
  <si>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</si>
  <si>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</si>
  <si>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</si>
  <si>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</si>
  <si>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</si>
  <si>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</si>
  <si>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</si>
  <si>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</si>
  <si>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</si>
  <si>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</si>
  <si>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</si>
  <si>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</si>
  <si>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</si>
  <si>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</si>
  <si>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</si>
  <si>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</si>
  <si>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</si>
  <si>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</si>
  <si>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</si>
  <si>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</si>
  <si>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</si>
  <si>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</si>
  <si>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</si>
  <si>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</si>
  <si>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</si>
  <si>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</si>
  <si>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</si>
  <si>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</si>
  <si>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</si>
  <si>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</si>
  <si>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</si>
  <si>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</si>
  <si>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</si>
  <si>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</si>
  <si>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</si>
  <si>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</si>
  <si>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</si>
  <si>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</si>
  <si>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</si>
  <si>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</si>
  <si>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</si>
  <si>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</si>
  <si>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</si>
  <si>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</si>
  <si>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</si>
  <si>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</si>
  <si>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</si>
  <si>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</si>
  <si>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</si>
  <si>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</si>
  <si>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</si>
  <si>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</si>
  <si>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</si>
  <si>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</si>
  <si>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</si>
  <si>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</si>
  <si>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</si>
  <si>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</si>
  <si>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</si>
  <si>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</si>
  <si>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</si>
  <si>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</si>
  <si>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</si>
  <si>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</si>
  <si>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</si>
  <si>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</si>
  <si>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</si>
  <si>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</si>
  <si>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</si>
  <si>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</si>
  <si>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</si>
  <si>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</si>
  <si>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</si>
  <si>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</si>
  <si>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</si>
  <si>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</si>
  <si>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</si>
  <si>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</si>
  <si>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</si>
  <si>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</si>
  <si>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</si>
  <si>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</si>
  <si>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</si>
  <si>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</si>
  <si>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</si>
  <si>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</si>
  <si>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</si>
  <si>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</si>
  <si>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</si>
  <si>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</si>
  <si>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</si>
  <si>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</si>
  <si>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</si>
  <si>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</si>
  <si>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</si>
  <si>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</si>
  <si>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</si>
  <si>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</si>
  <si>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</si>
  <si>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</si>
  <si>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</si>
  <si>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</si>
  <si>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</si>
  <si>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</si>
  <si>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</si>
  <si>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</si>
  <si>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</si>
  <si>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</si>
  <si>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</si>
  <si>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</si>
  <si>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</si>
  <si>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</si>
  <si>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</si>
  <si>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</si>
  <si>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</si>
  <si>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</si>
  <si>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</si>
  <si>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</si>
  <si>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</si>
  <si>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</si>
  <si>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</si>
  <si>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</si>
  <si>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</si>
  <si>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</si>
  <si>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</si>
  <si>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</si>
  <si>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</si>
  <si>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</si>
  <si>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</si>
  <si>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</si>
  <si>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</si>
  <si>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</si>
  <si>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</si>
  <si>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</si>
  <si>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</si>
  <si>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</si>
  <si>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</si>
  <si>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</si>
  <si>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</si>
  <si>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</si>
  <si>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</si>
  <si>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</si>
  <si>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</si>
  <si>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</si>
  <si>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</si>
  <si>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</si>
  <si>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</si>
  <si>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</si>
  <si>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</si>
  <si>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</si>
  <si>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</si>
  <si>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</si>
  <si>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</si>
  <si>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</si>
  <si>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</si>
  <si>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</si>
  <si>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</si>
  <si>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</si>
  <si>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</si>
  <si>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</si>
  <si>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</si>
  <si>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</si>
  <si>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</si>
  <si>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</si>
  <si>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</si>
  <si>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</si>
  <si>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</si>
  <si>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</si>
  <si>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</si>
  <si>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</si>
  <si>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</si>
  <si>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</si>
  <si>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</si>
  <si>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</si>
  <si>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</si>
  <si>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</si>
  <si>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</si>
  <si>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</si>
  <si>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</si>
  <si>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</si>
  <si>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</si>
  <si>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</si>
  <si>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</si>
  <si>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</si>
  <si>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</si>
  <si>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</si>
  <si>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</si>
  <si>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</si>
  <si>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</si>
  <si>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</si>
  <si>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</si>
  <si>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</si>
  <si>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</si>
  <si>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</si>
  <si>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</si>
  <si>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</si>
  <si>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</si>
  <si>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</si>
  <si>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</si>
  <si>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</si>
  <si>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</si>
  <si>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</si>
  <si>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</si>
  <si>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</si>
  <si>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</si>
  <si>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</si>
  <si>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</si>
  <si>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</si>
  <si>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</si>
  <si>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</si>
  <si>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</si>
  <si>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</si>
  <si>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</si>
  <si>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</si>
  <si>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</si>
  <si>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</si>
  <si>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</si>
  <si>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</si>
  <si>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</si>
  <si>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</si>
  <si>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</si>
  <si>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</si>
  <si>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</si>
  <si>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</si>
  <si>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</si>
  <si>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</si>
  <si>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</si>
  <si>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</si>
  <si>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</si>
  <si>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</si>
  <si>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</si>
  <si>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</si>
  <si>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</si>
  <si>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</si>
  <si>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</si>
  <si>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</si>
  <si>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</si>
  <si>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</si>
  <si>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</si>
  <si>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</si>
  <si>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</si>
  <si>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</si>
  <si>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</si>
  <si>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</si>
  <si>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</si>
  <si>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</si>
  <si>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</si>
  <si>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</si>
  <si>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</si>
  <si>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</si>
  <si>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</si>
  <si>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</si>
  <si>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</si>
  <si>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</si>
  <si>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</si>
  <si>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</si>
  <si>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</si>
  <si>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</si>
  <si>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</si>
  <si>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</si>
  <si>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</si>
  <si>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</si>
  <si>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</si>
  <si>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</si>
  <si>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</si>
  <si>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</si>
  <si>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</si>
  <si>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</si>
  <si>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</si>
  <si>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</si>
  <si>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</si>
  <si>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</si>
  <si>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</si>
  <si>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</si>
  <si>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</si>
  <si>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</si>
  <si>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</si>
  <si>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</si>
  <si>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</si>
  <si>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</si>
  <si>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</si>
  <si>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</si>
  <si>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</si>
  <si>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</si>
  <si>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</si>
  <si>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</si>
  <si>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</si>
  <si>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</si>
  <si>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</si>
  <si>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</si>
  <si>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</si>
  <si>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</si>
  <si>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</si>
  <si>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</si>
  <si>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</si>
  <si>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</si>
  <si>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</si>
  <si>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</si>
  <si>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</si>
  <si>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</si>
  <si>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</si>
  <si>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</si>
  <si>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</si>
  <si>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</si>
  <si>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</si>
  <si>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</si>
  <si>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</si>
  <si>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</si>
  <si>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</si>
  <si>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</si>
  <si>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</si>
  <si>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</si>
  <si>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</si>
  <si>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</si>
  <si>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</si>
  <si>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</si>
  <si>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</si>
  <si>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</si>
  <si>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</si>
  <si>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</si>
  <si>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</si>
  <si>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</si>
  <si>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</si>
  <si>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</si>
  <si>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</si>
  <si>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</si>
  <si>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</si>
  <si>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</si>
  <si>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</si>
  <si>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</si>
  <si>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</si>
  <si>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</si>
  <si>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</si>
  <si>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</si>
  <si>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</si>
  <si>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</si>
  <si>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</si>
  <si>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</si>
  <si>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</si>
  <si>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</si>
  <si>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</si>
  <si>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</si>
  <si>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</si>
  <si>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</si>
  <si>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</si>
  <si>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</si>
  <si>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</si>
  <si>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</si>
  <si>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</si>
  <si>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</si>
  <si>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</si>
  <si>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</si>
  <si>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</si>
  <si>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</si>
  <si>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</si>
  <si>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</si>
  <si>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</si>
  <si>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</si>
  <si>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</si>
  <si>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</si>
  <si>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</si>
  <si>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</si>
  <si>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</si>
  <si>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</si>
  <si>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</si>
  <si>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</si>
  <si>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</si>
  <si>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</si>
  <si>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</si>
  <si>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</si>
  <si>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</si>
  <si>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</si>
  <si>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</si>
  <si>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</si>
  <si>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</si>
  <si>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</si>
  <si>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</si>
  <si>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</si>
  <si>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</si>
  <si>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</si>
  <si>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</si>
  <si>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</si>
  <si>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</si>
  <si>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</si>
  <si>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</si>
  <si>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</si>
  <si>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</si>
  <si>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</si>
  <si>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</si>
  <si>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</si>
  <si>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</si>
  <si>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</si>
  <si>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</si>
  <si>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</si>
  <si>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</si>
  <si>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</si>
  <si>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</si>
  <si>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</si>
  <si>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</si>
  <si>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</si>
  <si>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</si>
  <si>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</si>
  <si>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</si>
  <si>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</si>
  <si>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</si>
  <si>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</si>
  <si>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</si>
  <si>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</si>
  <si>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</si>
  <si>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</si>
  <si>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</si>
  <si>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</si>
  <si>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</si>
  <si>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</si>
  <si>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</si>
  <si>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</si>
  <si>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</si>
  <si>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</si>
  <si>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</si>
  <si>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</si>
  <si>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</si>
  <si>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</si>
  <si>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</si>
  <si>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</si>
  <si>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</si>
  <si>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</si>
  <si>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</si>
  <si>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</si>
  <si>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</si>
  <si>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</si>
  <si>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</si>
  <si>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</si>
  <si>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</si>
  <si>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</si>
  <si>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</si>
  <si>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</si>
  <si>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</si>
  <si>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</si>
  <si>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</si>
  <si>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</si>
  <si>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</si>
  <si>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</si>
  <si>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</si>
  <si>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</si>
  <si>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</si>
  <si>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</si>
  <si>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</si>
  <si>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</si>
  <si>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</si>
  <si>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</si>
  <si>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</si>
  <si>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</si>
  <si>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</si>
  <si>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</si>
  <si>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</si>
  <si>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</si>
  <si>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</si>
  <si>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</si>
  <si>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</si>
  <si>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</si>
  <si>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</si>
  <si>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</si>
  <si>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</si>
  <si>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</si>
  <si>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</si>
  <si>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</si>
  <si>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</si>
  <si>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</si>
  <si>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</si>
  <si>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</si>
  <si>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</si>
  <si>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</si>
  <si>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</si>
  <si>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</si>
  <si>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</si>
  <si>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</si>
  <si>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</si>
  <si>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</si>
  <si>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</si>
  <si>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</si>
  <si>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</si>
  <si>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</si>
  <si>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</si>
  <si>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</si>
  <si>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</si>
  <si>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</si>
  <si>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</si>
  <si>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</si>
  <si>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</si>
  <si>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</si>
  <si>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</si>
  <si>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</si>
  <si>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</si>
  <si>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</si>
  <si>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</si>
  <si>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</si>
  <si>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</si>
  <si>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</si>
  <si>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</si>
  <si>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</si>
  <si>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</si>
  <si>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</si>
  <si>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</si>
  <si>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</si>
  <si>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</si>
  <si>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</si>
  <si>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</si>
  <si>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</si>
  <si>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</si>
  <si>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</si>
  <si>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</si>
  <si>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</si>
  <si>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</si>
  <si>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</si>
  <si>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</si>
  <si>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</si>
  <si>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</si>
  <si>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</si>
  <si>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</si>
  <si>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</si>
  <si>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</si>
  <si>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</si>
  <si>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</si>
  <si>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</si>
  <si>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</si>
  <si>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</si>
  <si>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</si>
  <si>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</si>
  <si>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</si>
  <si>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</si>
  <si>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</si>
  <si>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</si>
  <si>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</si>
  <si>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</si>
  <si>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</si>
  <si>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</si>
  <si>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</si>
  <si>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</si>
  <si>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</si>
  <si>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</si>
  <si>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</si>
  <si>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</si>
  <si>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</si>
  <si>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</si>
  <si>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</si>
  <si>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</si>
  <si>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</si>
  <si>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</si>
  <si>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</si>
  <si>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</si>
  <si>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</si>
  <si>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</si>
  <si>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</si>
  <si>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</si>
  <si>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</si>
  <si>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</si>
  <si>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</si>
  <si>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</si>
  <si>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</si>
  <si>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</si>
  <si>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</si>
  <si>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</si>
  <si>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</si>
  <si>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</si>
  <si>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</si>
  <si>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</si>
  <si>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</si>
  <si>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</si>
  <si>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</si>
  <si>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</si>
  <si>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</si>
  <si>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</si>
  <si>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</si>
  <si>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</si>
  <si>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</si>
  <si>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</si>
  <si>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</si>
  <si>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</si>
  <si>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</si>
  <si>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</si>
  <si>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</si>
  <si>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</si>
  <si>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</si>
  <si>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</si>
  <si>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</si>
  <si>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</si>
  <si>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</si>
  <si>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</si>
  <si>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</si>
  <si>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</si>
  <si>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</si>
  <si>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</si>
  <si>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</si>
  <si>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</si>
  <si>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</si>
  <si>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</si>
  <si>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</si>
  <si>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</si>
  <si>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</si>
  <si>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</si>
  <si>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</si>
  <si>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</si>
  <si>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</si>
  <si>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</si>
  <si>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</si>
  <si>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</si>
  <si>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</si>
  <si>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</si>
  <si>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</si>
  <si>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</si>
  <si>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</si>
  <si>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</si>
  <si>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</si>
  <si>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</si>
  <si>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</si>
  <si>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</si>
  <si>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</si>
  <si>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</si>
  <si>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</si>
  <si>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</si>
  <si>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</si>
  <si>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</si>
  <si>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</si>
  <si>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</si>
  <si>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</si>
  <si>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</si>
  <si>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</si>
  <si>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</si>
  <si>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</si>
  <si>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</si>
  <si>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</si>
  <si>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</si>
  <si>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</si>
  <si>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</si>
  <si>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</si>
  <si>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</si>
  <si>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</si>
  <si>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</si>
  <si>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</si>
  <si>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</si>
  <si>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</si>
  <si>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</si>
  <si>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</si>
  <si>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</si>
  <si>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</si>
  <si>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</si>
  <si>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</si>
  <si>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</si>
  <si>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</si>
  <si>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</si>
  <si>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</si>
  <si>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</si>
  <si>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</si>
  <si>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</si>
  <si>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</si>
  <si>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</si>
  <si>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</si>
  <si>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</si>
  <si>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</si>
  <si>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</si>
  <si>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</si>
  <si>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</si>
  <si>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</si>
  <si>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</si>
  <si>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</si>
  <si>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</si>
  <si>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</si>
  <si>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</si>
  <si>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</si>
  <si>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</si>
  <si>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</si>
  <si>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</si>
  <si>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</si>
  <si>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</si>
  <si>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</si>
  <si>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</si>
  <si>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</si>
  <si>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</si>
  <si>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</si>
  <si>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</si>
  <si>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</si>
  <si>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</si>
  <si>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</si>
  <si>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</si>
  <si>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</si>
  <si>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</si>
  <si>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</si>
  <si>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</si>
  <si>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</si>
  <si>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</si>
  <si>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</si>
  <si>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</si>
  <si>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</si>
  <si>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</si>
  <si>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</si>
  <si>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</si>
  <si>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</si>
  <si>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</si>
  <si>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</si>
  <si>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</si>
  <si>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</si>
  <si>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</si>
  <si>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</si>
  <si>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</si>
  <si>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</si>
  <si>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</si>
  <si>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</si>
  <si>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</si>
  <si>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</si>
  <si>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</si>
  <si>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</si>
  <si>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</si>
  <si>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</si>
  <si>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</si>
  <si>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</si>
  <si>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</si>
  <si>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</si>
  <si>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</si>
  <si>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</si>
  <si>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</si>
  <si>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</si>
  <si>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</si>
  <si>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</si>
  <si>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</si>
  <si>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</si>
  <si>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</si>
  <si>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</si>
  <si>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</si>
  <si>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</si>
  <si>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</si>
  <si>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</si>
  <si>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</si>
  <si>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</si>
  <si>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</si>
  <si>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</si>
  <si>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</si>
  <si>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</si>
  <si>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</si>
  <si>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</si>
  <si>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</si>
  <si>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</si>
  <si>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</si>
  <si>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</si>
  <si>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</si>
  <si>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</si>
  <si>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</si>
  <si>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</si>
  <si>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</si>
  <si>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</si>
  <si>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</si>
  <si>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</si>
  <si>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</si>
  <si>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</si>
  <si>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</si>
  <si>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</si>
  <si>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</si>
  <si>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</si>
  <si>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</si>
  <si>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</si>
  <si>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</si>
  <si>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</si>
  <si>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</si>
  <si>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</si>
  <si>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</si>
  <si>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</si>
  <si>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</si>
  <si>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</si>
  <si>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</si>
  <si>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</si>
  <si>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</si>
  <si>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</si>
  <si>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</si>
  <si>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</si>
  <si>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</si>
  <si>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</si>
  <si>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</si>
  <si>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</si>
  <si>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</si>
  <si>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</si>
  <si>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</si>
  <si>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</si>
  <si>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</si>
  <si>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</si>
  <si>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</si>
  <si>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</si>
  <si>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</si>
  <si>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</si>
  <si>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</si>
  <si>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</si>
  <si>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</si>
  <si>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</si>
  <si>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</si>
  <si>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</si>
  <si>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</si>
  <si>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</si>
  <si>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</si>
  <si>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</si>
  <si>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</si>
  <si>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</si>
  <si>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</si>
  <si>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</si>
  <si>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</si>
  <si>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</si>
  <si>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</si>
  <si>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</si>
  <si>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</si>
  <si>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</si>
  <si>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</si>
  <si>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</si>
  <si>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</si>
  <si>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</si>
  <si>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</si>
  <si>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</si>
  <si>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</si>
  <si>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</si>
  <si>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</si>
  <si>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</si>
  <si>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</si>
  <si>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</si>
  <si>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</si>
  <si>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</si>
  <si>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</si>
  <si>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</si>
  <si>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</si>
  <si>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</si>
  <si>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</si>
  <si>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</si>
  <si>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</si>
  <si>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</si>
  <si>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</si>
  <si>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</si>
  <si>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</si>
  <si>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</si>
  <si>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</si>
  <si>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</si>
  <si>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</si>
  <si>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</si>
  <si>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</si>
  <si>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</si>
  <si>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</si>
  <si>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</si>
  <si>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</si>
  <si>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</si>
  <si>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</si>
  <si>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</si>
  <si>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</si>
  <si>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</si>
  <si>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</si>
  <si>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</si>
  <si>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</si>
  <si>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</si>
  <si>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</si>
  <si>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</si>
  <si>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</si>
  <si>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</si>
  <si>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</si>
  <si>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</si>
  <si>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</si>
  <si>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</si>
  <si>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</si>
  <si>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</si>
  <si>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</si>
  <si>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You can enable this setting and then select the Process even if the Group Policy objects have not changed option to ensure that the policies will be reprocessed even if none have been changed. This way, any unauthorized changes that might have been configured locally are forced to match the domain based Group Policy settings again.</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</si>
  <si>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 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</si>
  <si>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This policy setting allows users to shut down Windows Vista 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</si>
  <si>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In Active Directory 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</si>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</sst>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6"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sz val="10"/>
      <color rgb="FFAC0000"/>
      <name val="Arial"/>
      <family val="2"/>
    </font>
    <font>
      <sz val="10"/>
      <color rgb="FFFF0000"/>
      <name val="Arial"/>
      <family val="2"/>
    </font>
    <font>
      <u/>
      <sz val="10"/>
      <color theme="11"/>
      <name val="Arial"/>
      <family val="2"/>
    </font>
    <font>
      <b/>
      <sz val="10"/>
      <color theme="1"/>
      <name val="Arial"/>
      <family val="2"/>
    </font>
    <font>
      <sz val="10"/>
      <color indexed="8"/>
      <name val="Arial"/>
      <family val="2"/>
    </font>
    <font>
      <b/>
      <i/>
      <sz val="10"/>
      <name val="Arial"/>
      <family val="2"/>
    </font>
    <font>
      <sz val="12"/>
      <color theme="1"/>
      <name val="Calibri"/>
      <family val="2"/>
      <scheme val="minor"/>
    </font>
    <font>
      <b/>
      <u/>
      <sz val="10"/>
      <name val="Arial"/>
      <family val="2"/>
    </font>
    <font>
      <sz val="10"/>
      <color theme="0"/>
      <name val="Arial"/>
      <family val="2"/>
    </font>
    <font>
      <b/>
      <sz val="10"/>
      <color rgb="FFFF0000"/>
      <name val="Arial"/>
      <family val="2"/>
    </font>
    <font>
      <u/>
      <sz val="10"/>
      <color theme="10"/>
      <name val="Arial"/>
      <family val="2"/>
    </font>
    <font>
      <sz val="10"/>
      <color rgb="FF000000"/>
      <name val="Arial"/>
      <family val="2"/>
    </font>
    <font>
      <b/>
      <sz val="11"/>
      <color theme="1"/>
      <name val="Calibri"/>
      <family val="2"/>
      <scheme val="minor"/>
    </font>
    <font>
      <sz val="10"/>
      <color theme="1" tint="4.9989318521683403E-2"/>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style="thin">
        <color indexed="63"/>
      </left>
      <right/>
      <top/>
      <bottom/>
      <diagonal/>
    </border>
    <border>
      <left/>
      <right style="thin">
        <color indexed="63"/>
      </right>
      <top/>
      <bottom/>
      <diagonal/>
    </border>
    <border>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style="thin">
        <color auto="1"/>
      </left>
      <right style="thin">
        <color auto="1"/>
      </right>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right/>
      <top style="thin">
        <color indexed="63"/>
      </top>
      <bottom style="thin">
        <color indexed="63"/>
      </bottom>
      <diagonal/>
    </border>
    <border>
      <left/>
      <right/>
      <top style="thin">
        <color indexed="63"/>
      </top>
      <bottom/>
      <diagonal/>
    </border>
    <border>
      <left/>
      <right/>
      <top/>
      <bottom style="thin">
        <color indexed="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indexed="63"/>
      </top>
      <bottom style="thin">
        <color indexed="63"/>
      </bottom>
      <diagonal/>
    </border>
    <border>
      <left/>
      <right style="thin">
        <color auto="1"/>
      </right>
      <top style="thin">
        <color indexed="63"/>
      </top>
      <bottom/>
      <diagonal/>
    </border>
    <border>
      <left/>
      <right style="thin">
        <color auto="1"/>
      </right>
      <top/>
      <bottom style="thin">
        <color indexed="63"/>
      </bottom>
      <diagonal/>
    </border>
    <border>
      <left style="thin">
        <color auto="1"/>
      </left>
      <right style="thin">
        <color auto="1"/>
      </right>
      <top style="thin">
        <color indexed="63"/>
      </top>
      <bottom style="thin">
        <color auto="1"/>
      </bottom>
      <diagonal/>
    </border>
    <border>
      <left style="thin">
        <color indexed="63"/>
      </left>
      <right style="thin">
        <color auto="1"/>
      </right>
      <top style="thin">
        <color indexed="63"/>
      </top>
      <bottom style="thin">
        <color indexed="63"/>
      </bottom>
      <diagonal/>
    </border>
    <border>
      <left style="thin">
        <color indexed="63"/>
      </left>
      <right style="thin">
        <color indexed="63"/>
      </right>
      <top style="thin">
        <color indexed="63"/>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theme="1" tint="0.24994659260841701"/>
      </left>
      <right/>
      <top style="thin">
        <color theme="1" tint="0.24994659260841701"/>
      </top>
      <bottom style="thin">
        <color theme="1" tint="0.24994659260841701"/>
      </bottom>
      <diagonal/>
    </border>
  </borders>
  <cellStyleXfs count="1645">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6"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3" fillId="0" borderId="0"/>
    <xf numFmtId="0" fontId="19" fillId="0" borderId="0"/>
    <xf numFmtId="0" fontId="21" fillId="0" borderId="0"/>
    <xf numFmtId="0" fontId="6" fillId="0" borderId="0"/>
    <xf numFmtId="0" fontId="21" fillId="0" borderId="0"/>
    <xf numFmtId="0" fontId="6"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0" fillId="0" borderId="0"/>
    <xf numFmtId="0" fontId="6" fillId="0" borderId="0"/>
    <xf numFmtId="0" fontId="6"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6" fillId="0" borderId="0"/>
    <xf numFmtId="0" fontId="19" fillId="0" borderId="0"/>
    <xf numFmtId="0" fontId="19" fillId="0" borderId="0"/>
    <xf numFmtId="0" fontId="19" fillId="0" borderId="0"/>
    <xf numFmtId="0" fontId="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cellStyleXfs>
  <cellXfs count="269">
    <xf numFmtId="0" fontId="0" fillId="0" borderId="0" xfId="0"/>
    <xf numFmtId="14" fontId="0" fillId="0" borderId="10" xfId="0" applyNumberFormat="1" applyBorder="1" applyAlignment="1">
      <alignment horizontal="left" vertical="top"/>
    </xf>
    <xf numFmtId="14" fontId="0" fillId="0" borderId="0" xfId="0" applyNumberFormat="1"/>
    <xf numFmtId="0" fontId="3" fillId="34" borderId="10" xfId="0" applyFont="1" applyFill="1" applyBorder="1"/>
    <xf numFmtId="0" fontId="6" fillId="0" borderId="11" xfId="0" applyFont="1" applyBorder="1" applyAlignment="1">
      <alignment vertical="top"/>
    </xf>
    <xf numFmtId="0" fontId="6" fillId="0" borderId="0" xfId="0" applyFont="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3" fillId="37" borderId="10" xfId="0" applyFont="1" applyFill="1" applyBorder="1" applyAlignment="1">
      <alignment vertical="center"/>
    </xf>
    <xf numFmtId="0" fontId="3" fillId="37" borderId="14" xfId="0" applyFont="1" applyFill="1" applyBorder="1" applyAlignment="1">
      <alignment vertical="center"/>
    </xf>
    <xf numFmtId="0" fontId="3" fillId="37" borderId="15" xfId="0" applyFont="1" applyFill="1" applyBorder="1" applyAlignment="1">
      <alignment vertical="center"/>
    </xf>
    <xf numFmtId="0" fontId="6" fillId="37" borderId="16" xfId="0" applyFont="1" applyFill="1" applyBorder="1" applyAlignment="1">
      <alignment vertical="center"/>
    </xf>
    <xf numFmtId="0" fontId="6" fillId="37" borderId="13" xfId="0" applyFont="1" applyFill="1" applyBorder="1" applyAlignment="1">
      <alignment vertical="center"/>
    </xf>
    <xf numFmtId="0" fontId="8" fillId="35" borderId="0" xfId="0" applyFont="1" applyFill="1"/>
    <xf numFmtId="0" fontId="6" fillId="35" borderId="0" xfId="0" applyFont="1" applyFill="1"/>
    <xf numFmtId="0" fontId="0" fillId="35" borderId="16" xfId="0" applyFill="1" applyBorder="1"/>
    <xf numFmtId="0" fontId="3" fillId="36" borderId="14" xfId="0" applyFont="1" applyFill="1" applyBorder="1" applyAlignment="1">
      <alignment vertical="center"/>
    </xf>
    <xf numFmtId="0" fontId="6" fillId="36" borderId="11" xfId="0" applyFont="1" applyFill="1" applyBorder="1" applyAlignment="1">
      <alignment vertical="top"/>
    </xf>
    <xf numFmtId="0" fontId="0" fillId="36" borderId="0" xfId="0" applyFill="1" applyAlignment="1">
      <alignment vertical="top"/>
    </xf>
    <xf numFmtId="0" fontId="0" fillId="36" borderId="16" xfId="0" applyFill="1" applyBorder="1" applyAlignment="1">
      <alignment vertical="top"/>
    </xf>
    <xf numFmtId="0" fontId="3" fillId="34" borderId="10" xfId="0" applyFont="1" applyFill="1" applyBorder="1" applyAlignment="1">
      <alignment vertical="center"/>
    </xf>
    <xf numFmtId="0" fontId="3" fillId="0" borderId="10" xfId="0" applyFont="1" applyBorder="1" applyAlignment="1">
      <alignment vertical="center"/>
    </xf>
    <xf numFmtId="0" fontId="0" fillId="37" borderId="10" xfId="0" applyFill="1" applyBorder="1" applyAlignment="1">
      <alignment vertical="center"/>
    </xf>
    <xf numFmtId="0" fontId="22" fillId="0" borderId="15" xfId="0" applyFont="1" applyBorder="1" applyAlignment="1">
      <alignment vertical="top"/>
    </xf>
    <xf numFmtId="0" fontId="22" fillId="0" borderId="0" xfId="0" applyFont="1"/>
    <xf numFmtId="0" fontId="22" fillId="0" borderId="0" xfId="0" applyFont="1" applyAlignment="1">
      <alignment vertical="top"/>
    </xf>
    <xf numFmtId="0" fontId="22" fillId="0" borderId="12" xfId="0" applyFont="1" applyBorder="1" applyAlignment="1">
      <alignment vertical="top"/>
    </xf>
    <xf numFmtId="0" fontId="23" fillId="0" borderId="16" xfId="0" applyFont="1" applyBorder="1" applyAlignment="1">
      <alignment vertical="top"/>
    </xf>
    <xf numFmtId="0" fontId="23" fillId="0" borderId="13" xfId="0" applyFont="1" applyBorder="1" applyAlignment="1">
      <alignment vertical="top"/>
    </xf>
    <xf numFmtId="0" fontId="3" fillId="38" borderId="14" xfId="0" applyFont="1" applyFill="1" applyBorder="1" applyAlignment="1">
      <alignment vertical="top"/>
    </xf>
    <xf numFmtId="0" fontId="3" fillId="38" borderId="15" xfId="0" applyFont="1" applyFill="1" applyBorder="1" applyAlignment="1">
      <alignment vertical="top"/>
    </xf>
    <xf numFmtId="0" fontId="3" fillId="38" borderId="16" xfId="0" applyFont="1" applyFill="1" applyBorder="1" applyAlignment="1">
      <alignment vertical="top"/>
    </xf>
    <xf numFmtId="0" fontId="3" fillId="38" borderId="13" xfId="0" applyFont="1" applyFill="1" applyBorder="1" applyAlignment="1">
      <alignment vertical="top"/>
    </xf>
    <xf numFmtId="0" fontId="3" fillId="38" borderId="10" xfId="0" applyFont="1" applyFill="1" applyBorder="1" applyAlignment="1">
      <alignment vertical="top"/>
    </xf>
    <xf numFmtId="0" fontId="3" fillId="38" borderId="11" xfId="0" applyFont="1" applyFill="1" applyBorder="1" applyAlignment="1">
      <alignment vertical="top"/>
    </xf>
    <xf numFmtId="0" fontId="3" fillId="38" borderId="0" xfId="0" applyFont="1" applyFill="1" applyAlignment="1">
      <alignment vertical="top"/>
    </xf>
    <xf numFmtId="0" fontId="3" fillId="38" borderId="12"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6" fillId="0" borderId="11" xfId="0" applyFont="1" applyBorder="1" applyAlignment="1">
      <alignment horizontal="right" vertical="top"/>
    </xf>
    <xf numFmtId="0" fontId="3" fillId="0" borderId="11" xfId="0" applyFont="1" applyBorder="1" applyAlignment="1">
      <alignment horizontal="left" vertical="top"/>
    </xf>
    <xf numFmtId="0" fontId="5" fillId="0" borderId="0" xfId="0" applyFont="1" applyAlignment="1">
      <alignment vertical="top"/>
    </xf>
    <xf numFmtId="0" fontId="5" fillId="0" borderId="12" xfId="0" applyFont="1" applyBorder="1" applyAlignment="1">
      <alignment vertical="top"/>
    </xf>
    <xf numFmtId="0" fontId="3" fillId="0" borderId="11" xfId="0" applyFont="1" applyBorder="1" applyAlignment="1">
      <alignment vertical="top"/>
    </xf>
    <xf numFmtId="0" fontId="3" fillId="0" borderId="0" xfId="0" applyFont="1" applyAlignment="1">
      <alignment vertical="top"/>
    </xf>
    <xf numFmtId="0" fontId="3" fillId="0" borderId="12" xfId="0" applyFont="1" applyBorder="1" applyAlignment="1">
      <alignment vertical="top"/>
    </xf>
    <xf numFmtId="0" fontId="6" fillId="0" borderId="16" xfId="0" applyFont="1" applyBorder="1" applyAlignment="1">
      <alignment horizontal="right" vertical="top"/>
    </xf>
    <xf numFmtId="0" fontId="4" fillId="35" borderId="14" xfId="0" applyFont="1" applyFill="1" applyBorder="1"/>
    <xf numFmtId="0" fontId="4" fillId="35" borderId="11" xfId="0" applyFont="1" applyFill="1" applyBorder="1"/>
    <xf numFmtId="0" fontId="21" fillId="35" borderId="11" xfId="0" applyFont="1" applyFill="1" applyBorder="1"/>
    <xf numFmtId="0" fontId="3" fillId="0" borderId="14" xfId="0" applyFont="1" applyBorder="1" applyAlignment="1">
      <alignment horizontal="left" vertical="center" indent="1"/>
    </xf>
    <xf numFmtId="0" fontId="3" fillId="0" borderId="15" xfId="0" applyFont="1" applyBorder="1" applyAlignment="1">
      <alignment vertical="center"/>
    </xf>
    <xf numFmtId="0" fontId="6" fillId="0" borderId="11" xfId="0" applyFont="1" applyBorder="1" applyAlignment="1">
      <alignment horizontal="left" vertical="top" indent="1"/>
    </xf>
    <xf numFmtId="0" fontId="6" fillId="0" borderId="16" xfId="0" applyFont="1" applyBorder="1" applyAlignment="1">
      <alignment horizontal="left" vertical="top" indent="1"/>
    </xf>
    <xf numFmtId="0" fontId="5" fillId="0" borderId="0" xfId="0" applyFont="1" applyAlignment="1">
      <alignment vertical="top" wrapText="1"/>
    </xf>
    <xf numFmtId="0" fontId="6" fillId="0" borderId="0" xfId="0" applyFont="1" applyAlignment="1">
      <alignment vertical="center"/>
    </xf>
    <xf numFmtId="0" fontId="3" fillId="36" borderId="18" xfId="0" applyFont="1" applyFill="1" applyBorder="1"/>
    <xf numFmtId="0" fontId="3" fillId="36" borderId="19" xfId="0" applyFont="1" applyFill="1" applyBorder="1"/>
    <xf numFmtId="0" fontId="3" fillId="36" borderId="20" xfId="0" applyFont="1" applyFill="1" applyBorder="1"/>
    <xf numFmtId="0" fontId="7" fillId="37" borderId="21"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6" fillId="37" borderId="24" xfId="0" applyFont="1" applyFill="1" applyBorder="1" applyAlignment="1">
      <alignment vertical="center"/>
    </xf>
    <xf numFmtId="0" fontId="0" fillId="37" borderId="25" xfId="0" applyFill="1" applyBorder="1" applyAlignment="1">
      <alignment vertical="center"/>
    </xf>
    <xf numFmtId="0" fontId="7" fillId="37" borderId="26"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6" fillId="0" borderId="29" xfId="0" applyFont="1" applyBorder="1" applyAlignment="1">
      <alignment horizontal="center" vertical="center"/>
    </xf>
    <xf numFmtId="0" fontId="3" fillId="0" borderId="0" xfId="0" applyFont="1"/>
    <xf numFmtId="0" fontId="7" fillId="37" borderId="17" xfId="0" applyFont="1" applyFill="1" applyBorder="1" applyAlignment="1">
      <alignment horizontal="center" vertical="center"/>
    </xf>
    <xf numFmtId="0" fontId="7" fillId="41" borderId="0" xfId="0" applyFont="1" applyFill="1" applyAlignment="1">
      <alignment horizontal="center" vertical="center"/>
    </xf>
    <xf numFmtId="0" fontId="3" fillId="34" borderId="30" xfId="0" applyFont="1" applyFill="1" applyBorder="1"/>
    <xf numFmtId="0" fontId="3" fillId="0" borderId="31" xfId="0" applyFont="1" applyBorder="1" applyAlignment="1">
      <alignment vertical="center"/>
    </xf>
    <xf numFmtId="0" fontId="6" fillId="0" borderId="32" xfId="0" applyFont="1" applyBorder="1" applyAlignment="1">
      <alignment vertical="top"/>
    </xf>
    <xf numFmtId="0" fontId="0" fillId="0" borderId="0" xfId="0" applyAlignment="1">
      <alignment wrapText="1"/>
    </xf>
    <xf numFmtId="0" fontId="0" fillId="0" borderId="0" xfId="0" applyProtection="1">
      <protection locked="0"/>
    </xf>
    <xf numFmtId="0" fontId="3" fillId="37" borderId="34" xfId="0" applyFont="1" applyFill="1" applyBorder="1" applyAlignment="1" applyProtection="1">
      <alignment vertical="top" wrapText="1"/>
      <protection locked="0"/>
    </xf>
    <xf numFmtId="0" fontId="26" fillId="36" borderId="35" xfId="0" applyFont="1" applyFill="1" applyBorder="1" applyProtection="1">
      <protection locked="0"/>
    </xf>
    <xf numFmtId="0" fontId="26" fillId="36" borderId="35" xfId="0" applyFont="1" applyFill="1" applyBorder="1" applyAlignment="1" applyProtection="1">
      <alignment vertical="center"/>
      <protection locked="0"/>
    </xf>
    <xf numFmtId="0" fontId="6" fillId="41" borderId="36" xfId="0" applyFont="1" applyFill="1" applyBorder="1"/>
    <xf numFmtId="0" fontId="6" fillId="0" borderId="37" xfId="0" applyFont="1" applyBorder="1"/>
    <xf numFmtId="165" fontId="0" fillId="0" borderId="26" xfId="0" applyNumberFormat="1" applyBorder="1" applyAlignment="1">
      <alignment horizontal="left" vertical="top"/>
    </xf>
    <xf numFmtId="0" fontId="6" fillId="0" borderId="26" xfId="0" applyFont="1" applyBorder="1" applyAlignment="1">
      <alignment horizontal="left" vertical="top"/>
    </xf>
    <xf numFmtId="0" fontId="6" fillId="0" borderId="26" xfId="0" applyFont="1" applyBorder="1" applyAlignment="1">
      <alignment horizontal="left" vertical="top" wrapText="1"/>
    </xf>
    <xf numFmtId="2" fontId="3" fillId="0" borderId="33" xfId="0" applyNumberFormat="1" applyFont="1" applyBorder="1" applyAlignment="1">
      <alignment horizontal="center"/>
    </xf>
    <xf numFmtId="0" fontId="0" fillId="0" borderId="0" xfId="0" applyAlignment="1">
      <alignment vertical="top" wrapText="1"/>
    </xf>
    <xf numFmtId="0" fontId="3" fillId="37" borderId="30" xfId="0" applyFont="1" applyFill="1" applyBorder="1" applyAlignment="1">
      <alignment vertical="center"/>
    </xf>
    <xf numFmtId="0" fontId="3" fillId="37" borderId="25" xfId="0" applyFont="1" applyFill="1" applyBorder="1" applyAlignment="1">
      <alignment vertical="center"/>
    </xf>
    <xf numFmtId="0" fontId="6" fillId="0" borderId="0" xfId="0" applyFont="1"/>
    <xf numFmtId="0" fontId="3" fillId="38" borderId="31" xfId="0" applyFont="1" applyFill="1" applyBorder="1" applyAlignment="1">
      <alignment vertical="top"/>
    </xf>
    <xf numFmtId="0" fontId="6" fillId="41" borderId="14" xfId="0" applyFont="1" applyFill="1" applyBorder="1" applyAlignment="1">
      <alignment vertical="top"/>
    </xf>
    <xf numFmtId="0" fontId="6" fillId="41" borderId="31" xfId="0" applyFont="1" applyFill="1" applyBorder="1" applyAlignment="1">
      <alignment vertical="top"/>
    </xf>
    <xf numFmtId="0" fontId="6" fillId="41" borderId="15" xfId="0" applyFont="1" applyFill="1" applyBorder="1" applyAlignment="1">
      <alignment vertical="top"/>
    </xf>
    <xf numFmtId="0" fontId="3" fillId="38" borderId="32" xfId="0" applyFont="1" applyFill="1" applyBorder="1" applyAlignment="1">
      <alignment vertical="top"/>
    </xf>
    <xf numFmtId="0" fontId="6" fillId="41" borderId="16" xfId="0" applyFont="1" applyFill="1" applyBorder="1" applyAlignment="1">
      <alignment vertical="top"/>
    </xf>
    <xf numFmtId="0" fontId="6" fillId="41" borderId="32" xfId="0" applyFont="1" applyFill="1" applyBorder="1" applyAlignment="1">
      <alignment vertical="top"/>
    </xf>
    <xf numFmtId="0" fontId="6" fillId="41" borderId="13" xfId="0" applyFont="1" applyFill="1" applyBorder="1" applyAlignment="1">
      <alignment vertical="top"/>
    </xf>
    <xf numFmtId="0" fontId="3" fillId="38" borderId="30" xfId="0" applyFont="1" applyFill="1" applyBorder="1" applyAlignment="1">
      <alignment vertical="top"/>
    </xf>
    <xf numFmtId="0" fontId="3" fillId="38" borderId="25" xfId="0" applyFont="1" applyFill="1" applyBorder="1" applyAlignment="1">
      <alignment vertical="top"/>
    </xf>
    <xf numFmtId="0" fontId="6" fillId="41" borderId="10" xfId="0" applyFont="1" applyFill="1" applyBorder="1" applyAlignment="1">
      <alignment vertical="top"/>
    </xf>
    <xf numFmtId="0" fontId="6" fillId="41" borderId="30" xfId="0" applyFont="1" applyFill="1" applyBorder="1" applyAlignment="1">
      <alignment vertical="top"/>
    </xf>
    <xf numFmtId="0" fontId="6" fillId="41" borderId="25" xfId="0" applyFont="1" applyFill="1" applyBorder="1" applyAlignment="1">
      <alignment vertical="top"/>
    </xf>
    <xf numFmtId="0" fontId="3" fillId="38" borderId="36" xfId="0" applyFont="1" applyFill="1" applyBorder="1" applyAlignment="1">
      <alignment vertical="top"/>
    </xf>
    <xf numFmtId="0" fontId="3" fillId="38" borderId="37" xfId="0" applyFont="1" applyFill="1" applyBorder="1" applyAlignment="1">
      <alignment vertical="top"/>
    </xf>
    <xf numFmtId="0" fontId="3" fillId="38" borderId="38" xfId="0" applyFont="1" applyFill="1" applyBorder="1" applyAlignment="1">
      <alignment vertical="top"/>
    </xf>
    <xf numFmtId="0" fontId="6" fillId="41" borderId="39" xfId="0" applyFont="1" applyFill="1" applyBorder="1" applyAlignment="1">
      <alignment horizontal="left" vertical="top"/>
    </xf>
    <xf numFmtId="0" fontId="6" fillId="41" borderId="37" xfId="0" applyFont="1" applyFill="1" applyBorder="1" applyAlignment="1">
      <alignment horizontal="left" vertical="top"/>
    </xf>
    <xf numFmtId="0" fontId="6" fillId="41" borderId="33" xfId="0" applyFont="1" applyFill="1" applyBorder="1" applyAlignment="1">
      <alignment horizontal="left" vertical="top"/>
    </xf>
    <xf numFmtId="0" fontId="6" fillId="41" borderId="11" xfId="0" applyFont="1" applyFill="1" applyBorder="1" applyAlignment="1">
      <alignment vertical="top"/>
    </xf>
    <xf numFmtId="0" fontId="6" fillId="41" borderId="0" xfId="0" applyFont="1" applyFill="1" applyAlignment="1">
      <alignment vertical="top"/>
    </xf>
    <xf numFmtId="0" fontId="6" fillId="41" borderId="12" xfId="0" applyFont="1" applyFill="1" applyBorder="1" applyAlignment="1">
      <alignment vertical="top"/>
    </xf>
    <xf numFmtId="0" fontId="25" fillId="38" borderId="40" xfId="0" applyFont="1" applyFill="1" applyBorder="1" applyAlignment="1">
      <alignment vertical="top"/>
    </xf>
    <xf numFmtId="0" fontId="3" fillId="38" borderId="35" xfId="0" applyFont="1" applyFill="1" applyBorder="1" applyAlignment="1">
      <alignment vertical="top"/>
    </xf>
    <xf numFmtId="0" fontId="3" fillId="38" borderId="41" xfId="0" applyFont="1" applyFill="1" applyBorder="1" applyAlignment="1">
      <alignment vertical="top"/>
    </xf>
    <xf numFmtId="0" fontId="3" fillId="38" borderId="42" xfId="0" applyFont="1" applyFill="1" applyBorder="1" applyAlignment="1">
      <alignment vertical="top"/>
    </xf>
    <xf numFmtId="0" fontId="3" fillId="38" borderId="43" xfId="0" applyFont="1" applyFill="1" applyBorder="1" applyAlignment="1">
      <alignment vertical="top"/>
    </xf>
    <xf numFmtId="0" fontId="25" fillId="38" borderId="36" xfId="0" applyFont="1" applyFill="1" applyBorder="1" applyAlignment="1">
      <alignment vertical="top"/>
    </xf>
    <xf numFmtId="0" fontId="3" fillId="38" borderId="33" xfId="0" applyFont="1" applyFill="1" applyBorder="1" applyAlignment="1">
      <alignment vertical="top"/>
    </xf>
    <xf numFmtId="0" fontId="26" fillId="36" borderId="0" xfId="0" applyFont="1" applyFill="1" applyProtection="1">
      <protection locked="0"/>
    </xf>
    <xf numFmtId="0" fontId="6" fillId="35" borderId="48" xfId="0" applyFont="1" applyFill="1" applyBorder="1"/>
    <xf numFmtId="0" fontId="8" fillId="35" borderId="43" xfId="0" applyFont="1" applyFill="1" applyBorder="1"/>
    <xf numFmtId="0" fontId="6" fillId="35" borderId="43" xfId="0" applyFont="1" applyFill="1" applyBorder="1"/>
    <xf numFmtId="0" fontId="6" fillId="35" borderId="49" xfId="0" applyFont="1" applyFill="1" applyBorder="1"/>
    <xf numFmtId="0" fontId="3" fillId="36" borderId="48" xfId="0" applyFont="1" applyFill="1" applyBorder="1" applyAlignment="1">
      <alignment vertical="center"/>
    </xf>
    <xf numFmtId="0" fontId="0" fillId="36" borderId="43" xfId="0" applyFill="1" applyBorder="1" applyAlignment="1">
      <alignment vertical="top"/>
    </xf>
    <xf numFmtId="0" fontId="0" fillId="36" borderId="49" xfId="0" applyFill="1" applyBorder="1" applyAlignment="1">
      <alignment vertical="top"/>
    </xf>
    <xf numFmtId="0" fontId="3" fillId="34" borderId="47" xfId="0" applyFont="1" applyFill="1" applyBorder="1" applyAlignment="1">
      <alignment vertical="center"/>
    </xf>
    <xf numFmtId="0" fontId="0" fillId="37" borderId="47" xfId="0" applyFill="1" applyBorder="1" applyAlignment="1">
      <alignment vertical="center"/>
    </xf>
    <xf numFmtId="0" fontId="3" fillId="41" borderId="25" xfId="0" applyFont="1" applyFill="1" applyBorder="1" applyAlignment="1">
      <alignment vertical="center"/>
    </xf>
    <xf numFmtId="0" fontId="3" fillId="41" borderId="10" xfId="0" applyFont="1" applyFill="1" applyBorder="1" applyAlignment="1">
      <alignment horizontal="left" vertical="center"/>
    </xf>
    <xf numFmtId="0" fontId="3" fillId="0" borderId="10" xfId="0" applyFont="1" applyBorder="1" applyAlignment="1">
      <alignment horizontal="left" vertical="center"/>
    </xf>
    <xf numFmtId="0" fontId="1" fillId="41" borderId="0" xfId="0" applyFont="1" applyFill="1"/>
    <xf numFmtId="0" fontId="0" fillId="0" borderId="42" xfId="0" applyBorder="1"/>
    <xf numFmtId="0" fontId="0" fillId="0" borderId="43" xfId="0" applyBorder="1"/>
    <xf numFmtId="0" fontId="6" fillId="0" borderId="34" xfId="0" applyFont="1" applyBorder="1" applyAlignment="1">
      <alignment horizontal="center" vertical="top" wrapText="1"/>
    </xf>
    <xf numFmtId="0" fontId="27" fillId="0" borderId="34" xfId="0" applyFont="1" applyBorder="1" applyAlignment="1">
      <alignment horizontal="center"/>
    </xf>
    <xf numFmtId="0" fontId="6" fillId="0" borderId="52" xfId="0" applyFont="1" applyBorder="1" applyAlignment="1">
      <alignment horizontal="center" vertical="center"/>
    </xf>
    <xf numFmtId="0" fontId="3" fillId="38" borderId="44" xfId="0" applyFont="1" applyFill="1" applyBorder="1" applyAlignment="1">
      <alignment vertical="top"/>
    </xf>
    <xf numFmtId="0" fontId="3" fillId="38" borderId="45" xfId="0" applyFont="1" applyFill="1" applyBorder="1" applyAlignment="1">
      <alignment vertical="top"/>
    </xf>
    <xf numFmtId="0" fontId="3" fillId="38" borderId="46" xfId="0" applyFont="1" applyFill="1" applyBorder="1" applyAlignment="1">
      <alignment vertical="top"/>
    </xf>
    <xf numFmtId="0" fontId="3" fillId="34" borderId="33" xfId="0" applyFont="1" applyFill="1" applyBorder="1" applyProtection="1">
      <protection locked="0"/>
    </xf>
    <xf numFmtId="0" fontId="3" fillId="34" borderId="0" xfId="0" applyFont="1" applyFill="1" applyProtection="1">
      <protection locked="0"/>
    </xf>
    <xf numFmtId="0" fontId="3" fillId="34" borderId="30" xfId="0" applyFont="1" applyFill="1" applyBorder="1" applyProtection="1">
      <protection locked="0"/>
    </xf>
    <xf numFmtId="0" fontId="3" fillId="34" borderId="31" xfId="0" applyFont="1" applyFill="1" applyBorder="1" applyProtection="1">
      <protection locked="0"/>
    </xf>
    <xf numFmtId="0" fontId="0" fillId="39" borderId="53" xfId="0" applyFill="1" applyBorder="1" applyAlignment="1">
      <alignment wrapText="1"/>
    </xf>
    <xf numFmtId="0" fontId="0" fillId="41" borderId="0" xfId="0" applyFill="1" applyAlignment="1">
      <alignment wrapText="1"/>
    </xf>
    <xf numFmtId="0" fontId="0" fillId="41" borderId="0" xfId="0" applyFill="1" applyProtection="1">
      <protection locked="0"/>
    </xf>
    <xf numFmtId="0" fontId="0" fillId="41" borderId="0" xfId="0" applyFill="1"/>
    <xf numFmtId="0" fontId="6" fillId="41" borderId="0" xfId="0" applyFont="1" applyFill="1" applyAlignment="1">
      <alignment wrapText="1"/>
    </xf>
    <xf numFmtId="0" fontId="6" fillId="41" borderId="0" xfId="0" applyFont="1" applyFill="1" applyProtection="1">
      <protection locked="0"/>
    </xf>
    <xf numFmtId="0" fontId="30" fillId="41" borderId="0" xfId="0" applyFont="1" applyFill="1"/>
    <xf numFmtId="0" fontId="31" fillId="41" borderId="0" xfId="0" applyFont="1" applyFill="1"/>
    <xf numFmtId="165" fontId="0" fillId="0" borderId="26" xfId="0" applyNumberFormat="1" applyBorder="1" applyAlignment="1">
      <alignment horizontal="left" vertical="top" wrapText="1"/>
    </xf>
    <xf numFmtId="14" fontId="0" fillId="0" borderId="10" xfId="0" applyNumberFormat="1" applyBorder="1" applyAlignment="1">
      <alignment horizontal="left" vertical="top" wrapText="1"/>
    </xf>
    <xf numFmtId="0" fontId="6" fillId="0" borderId="54" xfId="0" applyFont="1" applyBorder="1" applyAlignment="1" applyProtection="1">
      <alignment vertical="top" wrapText="1"/>
      <protection locked="0"/>
    </xf>
    <xf numFmtId="0" fontId="6" fillId="0" borderId="51" xfId="0" applyFont="1" applyBorder="1" applyAlignment="1" applyProtection="1">
      <alignment horizontal="left" vertical="top" wrapText="1"/>
      <protection locked="0"/>
    </xf>
    <xf numFmtId="14" fontId="6" fillId="0" borderId="51" xfId="0" quotePrefix="1" applyNumberFormat="1" applyFont="1" applyBorder="1" applyAlignment="1" applyProtection="1">
      <alignment horizontal="left" vertical="top" wrapText="1"/>
      <protection locked="0"/>
    </xf>
    <xf numFmtId="166" fontId="6" fillId="0" borderId="51" xfId="0" applyNumberFormat="1" applyFont="1" applyBorder="1" applyAlignment="1" applyProtection="1">
      <alignment horizontal="left" vertical="top" wrapText="1"/>
      <protection locked="0"/>
    </xf>
    <xf numFmtId="14" fontId="6" fillId="0" borderId="50" xfId="0" applyNumberFormat="1" applyFont="1" applyBorder="1" applyAlignment="1" applyProtection="1">
      <alignment horizontal="left" vertical="top" wrapText="1"/>
      <protection locked="0"/>
    </xf>
    <xf numFmtId="0" fontId="3" fillId="39" borderId="55" xfId="0" applyFont="1" applyFill="1" applyBorder="1" applyAlignment="1">
      <alignment horizontal="left" vertical="top" wrapText="1"/>
    </xf>
    <xf numFmtId="0" fontId="3" fillId="42" borderId="54" xfId="0" applyFont="1" applyFill="1" applyBorder="1" applyAlignment="1">
      <alignment horizontal="left" vertical="top" wrapText="1"/>
    </xf>
    <xf numFmtId="0" fontId="3" fillId="42" borderId="54" xfId="740" applyFont="1" applyFill="1" applyBorder="1" applyAlignment="1">
      <alignment horizontal="left" vertical="top" wrapText="1"/>
    </xf>
    <xf numFmtId="0" fontId="26" fillId="0" borderId="54" xfId="0" applyFont="1" applyBorder="1" applyAlignment="1">
      <alignment horizontal="left" vertical="top" wrapText="1" readingOrder="1"/>
    </xf>
    <xf numFmtId="0" fontId="0" fillId="41" borderId="54" xfId="0" applyFill="1" applyBorder="1" applyAlignment="1">
      <alignment vertical="top" wrapText="1"/>
    </xf>
    <xf numFmtId="0" fontId="6" fillId="41" borderId="54" xfId="0" applyFont="1" applyFill="1" applyBorder="1" applyAlignment="1">
      <alignment vertical="top" wrapText="1"/>
    </xf>
    <xf numFmtId="0" fontId="6" fillId="0" borderId="54" xfId="0" applyFont="1" applyBorder="1" applyAlignment="1">
      <alignment horizontal="left" vertical="top" wrapText="1"/>
    </xf>
    <xf numFmtId="0" fontId="34" fillId="43" borderId="54" xfId="0" applyFont="1" applyFill="1" applyBorder="1" applyAlignment="1">
      <alignment wrapText="1"/>
    </xf>
    <xf numFmtId="0" fontId="28" fillId="41" borderId="54" xfId="0" applyFont="1" applyFill="1" applyBorder="1" applyAlignment="1">
      <alignment horizontal="left" vertical="center" wrapText="1"/>
    </xf>
    <xf numFmtId="0" fontId="28" fillId="41" borderId="54" xfId="0" applyFont="1" applyFill="1" applyBorder="1" applyAlignment="1">
      <alignment horizontal="center" wrapText="1"/>
    </xf>
    <xf numFmtId="0" fontId="6" fillId="0" borderId="54" xfId="0" applyFont="1" applyBorder="1" applyAlignment="1">
      <alignment vertical="top" wrapText="1"/>
    </xf>
    <xf numFmtId="0" fontId="0" fillId="0" borderId="54" xfId="0" applyBorder="1" applyAlignment="1">
      <alignment vertical="top" wrapText="1"/>
    </xf>
    <xf numFmtId="0" fontId="26" fillId="0" borderId="54" xfId="0" applyFont="1" applyBorder="1" applyAlignment="1" applyProtection="1">
      <alignment vertical="top" wrapText="1"/>
      <protection locked="0"/>
    </xf>
    <xf numFmtId="0" fontId="6" fillId="0" borderId="54" xfId="650" applyFont="1" applyBorder="1" applyAlignment="1">
      <alignment vertical="top" wrapText="1"/>
    </xf>
    <xf numFmtId="0" fontId="6" fillId="0" borderId="54" xfId="0" applyFont="1" applyBorder="1" applyAlignment="1" applyProtection="1">
      <alignment horizontal="left" vertical="top" wrapText="1"/>
      <protection locked="0"/>
    </xf>
    <xf numFmtId="0" fontId="35" fillId="0" borderId="54" xfId="695" applyFont="1" applyBorder="1" applyAlignment="1">
      <alignment horizontal="left" vertical="top" wrapText="1"/>
    </xf>
    <xf numFmtId="0" fontId="21" fillId="0" borderId="54" xfId="695" applyFont="1" applyBorder="1" applyAlignment="1">
      <alignment horizontal="left" vertical="top" wrapText="1"/>
    </xf>
    <xf numFmtId="0" fontId="6" fillId="0" borderId="54" xfId="0" applyFont="1" applyBorder="1" applyAlignment="1">
      <alignment horizontal="left" vertical="top"/>
    </xf>
    <xf numFmtId="0" fontId="6" fillId="0" borderId="56" xfId="650" applyFont="1" applyBorder="1" applyAlignment="1">
      <alignment vertical="top" wrapText="1"/>
    </xf>
    <xf numFmtId="0" fontId="6" fillId="0" borderId="54" xfId="695" applyFont="1" applyBorder="1" applyAlignment="1">
      <alignment horizontal="left" vertical="top" wrapText="1"/>
    </xf>
    <xf numFmtId="0" fontId="26" fillId="0" borderId="0" xfId="695" applyFont="1" applyAlignment="1">
      <alignment wrapText="1"/>
    </xf>
    <xf numFmtId="10" fontId="6" fillId="0" borderId="54" xfId="719" applyNumberFormat="1" applyFont="1" applyBorder="1" applyAlignment="1">
      <alignment horizontal="left" vertical="top" wrapText="1"/>
    </xf>
    <xf numFmtId="0" fontId="6" fillId="35" borderId="31" xfId="0" applyFont="1" applyFill="1" applyBorder="1"/>
    <xf numFmtId="0" fontId="6" fillId="35" borderId="32" xfId="0" applyFont="1" applyFill="1" applyBorder="1"/>
    <xf numFmtId="0" fontId="3" fillId="36" borderId="31" xfId="0" applyFont="1" applyFill="1" applyBorder="1" applyAlignment="1">
      <alignment vertical="center"/>
    </xf>
    <xf numFmtId="0" fontId="0" fillId="36" borderId="32" xfId="0" applyFill="1" applyBorder="1" applyAlignment="1">
      <alignment vertical="top"/>
    </xf>
    <xf numFmtId="0" fontId="3" fillId="34" borderId="30" xfId="0" applyFont="1" applyFill="1" applyBorder="1" applyAlignment="1">
      <alignment vertical="center"/>
    </xf>
    <xf numFmtId="0" fontId="0" fillId="37" borderId="30" xfId="0" applyFill="1" applyBorder="1" applyAlignment="1">
      <alignment vertical="center"/>
    </xf>
    <xf numFmtId="0" fontId="21" fillId="0" borderId="47" xfId="0" applyFont="1" applyBorder="1" applyAlignment="1">
      <alignment vertical="center" wrapText="1"/>
    </xf>
    <xf numFmtId="164" fontId="21" fillId="0" borderId="47" xfId="0" applyNumberFormat="1" applyFont="1" applyBorder="1" applyAlignment="1">
      <alignment vertical="center" wrapText="1"/>
    </xf>
    <xf numFmtId="0" fontId="3" fillId="34" borderId="25" xfId="0" applyFont="1" applyFill="1" applyBorder="1"/>
    <xf numFmtId="0" fontId="6" fillId="0" borderId="42" xfId="0" applyFont="1" applyBorder="1" applyAlignment="1">
      <alignment horizontal="left" vertical="top" indent="1"/>
    </xf>
    <xf numFmtId="0" fontId="0" fillId="0" borderId="40" xfId="0" applyBorder="1"/>
    <xf numFmtId="0" fontId="0" fillId="0" borderId="35" xfId="0" applyBorder="1"/>
    <xf numFmtId="0" fontId="0" fillId="0" borderId="41" xfId="0" applyBorder="1"/>
    <xf numFmtId="0" fontId="3" fillId="41" borderId="42" xfId="0" applyFont="1" applyFill="1" applyBorder="1"/>
    <xf numFmtId="0" fontId="3" fillId="37" borderId="40" xfId="0" applyFont="1" applyFill="1" applyBorder="1"/>
    <xf numFmtId="0" fontId="3" fillId="37" borderId="35" xfId="0" applyFont="1" applyFill="1" applyBorder="1"/>
    <xf numFmtId="0" fontId="3" fillId="37" borderId="41" xfId="0" applyFont="1" applyFill="1" applyBorder="1"/>
    <xf numFmtId="0" fontId="5" fillId="41" borderId="42" xfId="0" applyFont="1" applyFill="1" applyBorder="1"/>
    <xf numFmtId="0" fontId="3" fillId="36" borderId="36" xfId="0" applyFont="1" applyFill="1" applyBorder="1"/>
    <xf numFmtId="0" fontId="0" fillId="39" borderId="37" xfId="0" applyFill="1" applyBorder="1"/>
    <xf numFmtId="0" fontId="3" fillId="36" borderId="37" xfId="0" applyFont="1" applyFill="1" applyBorder="1"/>
    <xf numFmtId="0" fontId="0" fillId="39" borderId="33" xfId="0" applyFill="1" applyBorder="1"/>
    <xf numFmtId="0" fontId="0" fillId="41" borderId="42" xfId="0" applyFill="1" applyBorder="1"/>
    <xf numFmtId="0" fontId="7" fillId="37" borderId="51" xfId="0" applyFont="1" applyFill="1" applyBorder="1" applyAlignment="1">
      <alignment horizontal="center" vertical="center"/>
    </xf>
    <xf numFmtId="0" fontId="5" fillId="41" borderId="42" xfId="0" applyFont="1" applyFill="1" applyBorder="1" applyAlignment="1">
      <alignment vertical="top"/>
    </xf>
    <xf numFmtId="0" fontId="27" fillId="0" borderId="34" xfId="0" applyFont="1" applyBorder="1" applyAlignment="1">
      <alignment horizontal="center" vertical="center"/>
    </xf>
    <xf numFmtId="0" fontId="27" fillId="0" borderId="34" xfId="0" applyFont="1" applyBorder="1" applyAlignment="1">
      <alignment horizontal="center" vertical="center" wrapText="1"/>
    </xf>
    <xf numFmtId="9" fontId="27" fillId="0" borderId="34" xfId="0" applyNumberFormat="1" applyFont="1" applyBorder="1" applyAlignment="1">
      <alignment horizontal="center" vertical="center"/>
    </xf>
    <xf numFmtId="0" fontId="3" fillId="36" borderId="33" xfId="0" applyFont="1" applyFill="1" applyBorder="1"/>
    <xf numFmtId="0" fontId="6" fillId="0" borderId="34" xfId="0" applyFont="1" applyBorder="1" applyAlignment="1">
      <alignment horizontal="center" vertical="center"/>
    </xf>
    <xf numFmtId="0" fontId="5" fillId="0" borderId="34" xfId="0" applyFont="1" applyBorder="1" applyAlignment="1">
      <alignment horizontal="center" vertical="top" wrapText="1"/>
    </xf>
    <xf numFmtId="0" fontId="5" fillId="0" borderId="34" xfId="0" applyFont="1" applyBorder="1" applyAlignment="1">
      <alignment horizontal="center" vertical="center"/>
    </xf>
    <xf numFmtId="0" fontId="0" fillId="0" borderId="44" xfId="0" applyBorder="1"/>
    <xf numFmtId="0" fontId="0" fillId="0" borderId="45" xfId="0" applyBorder="1"/>
    <xf numFmtId="0" fontId="5" fillId="0" borderId="45" xfId="0" applyFont="1" applyBorder="1" applyAlignment="1">
      <alignment vertical="top" wrapText="1"/>
    </xf>
    <xf numFmtId="0" fontId="0" fillId="0" borderId="46" xfId="0" applyBorder="1"/>
    <xf numFmtId="0" fontId="22" fillId="0" borderId="31" xfId="0" applyFont="1" applyBorder="1" applyAlignment="1">
      <alignment vertical="top"/>
    </xf>
    <xf numFmtId="0" fontId="23" fillId="0" borderId="32" xfId="0" applyFont="1" applyBorder="1" applyAlignment="1">
      <alignment vertical="top"/>
    </xf>
    <xf numFmtId="0" fontId="3" fillId="0" borderId="31" xfId="0" applyFont="1" applyBorder="1" applyAlignment="1">
      <alignment vertical="top"/>
    </xf>
    <xf numFmtId="0" fontId="3" fillId="40" borderId="34" xfId="0" applyFont="1" applyFill="1" applyBorder="1" applyAlignment="1">
      <alignment vertical="top" wrapText="1"/>
    </xf>
    <xf numFmtId="0" fontId="3" fillId="42" borderId="34" xfId="0" applyFont="1" applyFill="1" applyBorder="1" applyAlignment="1">
      <alignment vertical="top" wrapText="1"/>
    </xf>
    <xf numFmtId="0" fontId="6" fillId="0" borderId="54" xfId="695" applyFont="1" applyBorder="1" applyAlignment="1" applyProtection="1">
      <alignment horizontal="left" vertical="top" wrapText="1"/>
      <protection locked="0"/>
    </xf>
    <xf numFmtId="0" fontId="0" fillId="0" borderId="54" xfId="0" applyBorder="1" applyAlignment="1" applyProtection="1">
      <alignment vertical="top" wrapText="1"/>
      <protection locked="0"/>
    </xf>
    <xf numFmtId="0" fontId="6" fillId="0" borderId="54" xfId="508" applyBorder="1" applyAlignment="1">
      <alignment horizontal="center" vertical="top"/>
    </xf>
    <xf numFmtId="0" fontId="3" fillId="0" borderId="54" xfId="0" applyFont="1" applyBorder="1" applyAlignment="1">
      <alignment vertical="top" wrapText="1"/>
    </xf>
    <xf numFmtId="0" fontId="26" fillId="0" borderId="54" xfId="0" applyFont="1" applyBorder="1" applyAlignment="1">
      <alignment horizontal="left" vertical="top" wrapText="1"/>
    </xf>
    <xf numFmtId="0" fontId="26" fillId="0" borderId="54" xfId="0" applyFont="1" applyBorder="1" applyAlignment="1">
      <alignment vertical="top" wrapText="1"/>
    </xf>
    <xf numFmtId="0" fontId="0" fillId="0" borderId="54" xfId="0" applyBorder="1" applyAlignment="1" applyProtection="1">
      <alignment horizontal="left" vertical="top" wrapText="1"/>
      <protection locked="0"/>
    </xf>
    <xf numFmtId="0" fontId="0" fillId="0" borderId="54" xfId="0" applyBorder="1" applyAlignment="1">
      <alignment horizontal="left" vertical="top"/>
    </xf>
    <xf numFmtId="0" fontId="33" fillId="0" borderId="54" xfId="0" applyFont="1" applyBorder="1" applyAlignment="1">
      <alignment horizontal="left" vertical="top" wrapText="1"/>
    </xf>
    <xf numFmtId="0" fontId="33" fillId="0" borderId="54" xfId="0" applyFont="1" applyBorder="1" applyAlignment="1">
      <alignment vertical="top" wrapText="1"/>
    </xf>
    <xf numFmtId="0" fontId="3" fillId="37" borderId="26" xfId="0" applyFont="1" applyFill="1" applyBorder="1" applyAlignment="1">
      <alignment horizontal="left" vertical="center" wrapText="1"/>
    </xf>
    <xf numFmtId="0" fontId="0" fillId="0" borderId="26" xfId="0" applyBorder="1" applyAlignment="1">
      <alignment horizontal="left" vertical="top" wrapText="1"/>
    </xf>
    <xf numFmtId="14" fontId="0" fillId="0" borderId="26" xfId="0" applyNumberFormat="1" applyBorder="1" applyAlignment="1">
      <alignment horizontal="left" vertical="top"/>
    </xf>
    <xf numFmtId="0" fontId="0" fillId="0" borderId="26" xfId="0" applyBorder="1" applyAlignment="1">
      <alignment horizontal="left" vertical="top"/>
    </xf>
    <xf numFmtId="0" fontId="6" fillId="0" borderId="31" xfId="0" applyFont="1" applyBorder="1" applyAlignment="1">
      <alignment vertical="top"/>
    </xf>
    <xf numFmtId="0" fontId="3" fillId="37" borderId="31" xfId="0" applyFont="1" applyFill="1" applyBorder="1" applyAlignment="1">
      <alignment vertical="center"/>
    </xf>
    <xf numFmtId="0" fontId="6" fillId="37" borderId="32" xfId="0" applyFont="1" applyFill="1" applyBorder="1" applyAlignment="1">
      <alignment vertical="center"/>
    </xf>
    <xf numFmtId="0" fontId="6" fillId="0" borderId="40" xfId="0" applyFont="1" applyBorder="1" applyAlignment="1">
      <alignment horizontal="left" vertical="top" wrapText="1"/>
    </xf>
    <xf numFmtId="0" fontId="6" fillId="0" borderId="35" xfId="0" applyFont="1" applyBorder="1" applyAlignment="1">
      <alignment horizontal="left" vertical="top" wrapText="1"/>
    </xf>
    <xf numFmtId="0" fontId="6" fillId="0" borderId="41"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41" borderId="14" xfId="0" applyFont="1" applyFill="1" applyBorder="1" applyAlignment="1">
      <alignment horizontal="left" vertical="top" wrapText="1"/>
    </xf>
    <xf numFmtId="0" fontId="6" fillId="41" borderId="31" xfId="0" applyFont="1" applyFill="1" applyBorder="1" applyAlignment="1">
      <alignment horizontal="left" vertical="top"/>
    </xf>
    <xf numFmtId="0" fontId="6" fillId="41" borderId="15" xfId="0" applyFont="1" applyFill="1" applyBorder="1" applyAlignment="1">
      <alignment horizontal="left" vertical="top"/>
    </xf>
    <xf numFmtId="0" fontId="6" fillId="41" borderId="11" xfId="0" applyFont="1" applyFill="1" applyBorder="1" applyAlignment="1">
      <alignment horizontal="left" vertical="top"/>
    </xf>
    <xf numFmtId="0" fontId="6" fillId="41" borderId="0" xfId="0" applyFont="1" applyFill="1" applyAlignment="1">
      <alignment horizontal="left" vertical="top"/>
    </xf>
    <xf numFmtId="0" fontId="6" fillId="41" borderId="12" xfId="0" applyFont="1" applyFill="1" applyBorder="1" applyAlignment="1">
      <alignment horizontal="left" vertical="top"/>
    </xf>
    <xf numFmtId="0" fontId="6" fillId="41" borderId="40" xfId="0" applyFont="1" applyFill="1" applyBorder="1" applyAlignment="1">
      <alignment horizontal="left" vertical="top" wrapText="1"/>
    </xf>
    <xf numFmtId="0" fontId="6" fillId="41" borderId="35" xfId="0" applyFont="1" applyFill="1" applyBorder="1" applyAlignment="1">
      <alignment horizontal="left" vertical="top" wrapText="1"/>
    </xf>
    <xf numFmtId="0" fontId="6" fillId="41" borderId="41" xfId="0" applyFont="1" applyFill="1" applyBorder="1" applyAlignment="1">
      <alignment horizontal="left" vertical="top" wrapText="1"/>
    </xf>
    <xf numFmtId="0" fontId="6" fillId="41" borderId="42" xfId="0" applyFont="1" applyFill="1" applyBorder="1" applyAlignment="1">
      <alignment horizontal="left" vertical="top" wrapText="1"/>
    </xf>
    <xf numFmtId="0" fontId="6" fillId="41" borderId="0" xfId="0" applyFont="1" applyFill="1" applyAlignment="1">
      <alignment horizontal="left" vertical="top" wrapText="1"/>
    </xf>
    <xf numFmtId="0" fontId="6" fillId="41" borderId="43" xfId="0" applyFont="1" applyFill="1" applyBorder="1" applyAlignment="1">
      <alignment horizontal="left" vertical="top" wrapText="1"/>
    </xf>
    <xf numFmtId="0" fontId="3" fillId="38" borderId="40" xfId="0" applyFont="1" applyFill="1" applyBorder="1" applyAlignment="1">
      <alignment horizontal="left" vertical="top"/>
    </xf>
    <xf numFmtId="0" fontId="3" fillId="38" borderId="35" xfId="0" applyFont="1" applyFill="1" applyBorder="1" applyAlignment="1">
      <alignment horizontal="left" vertical="top"/>
    </xf>
    <xf numFmtId="0" fontId="3" fillId="38" borderId="41" xfId="0" applyFont="1" applyFill="1" applyBorder="1" applyAlignment="1">
      <alignment horizontal="left" vertical="top"/>
    </xf>
    <xf numFmtId="0" fontId="3" fillId="38" borderId="44" xfId="0" applyFont="1" applyFill="1" applyBorder="1" applyAlignment="1">
      <alignment horizontal="left" vertical="top"/>
    </xf>
    <xf numFmtId="0" fontId="3" fillId="38" borderId="45" xfId="0" applyFont="1" applyFill="1" applyBorder="1" applyAlignment="1">
      <alignment horizontal="left" vertical="top"/>
    </xf>
    <xf numFmtId="0" fontId="3" fillId="38" borderId="46" xfId="0" applyFont="1" applyFill="1" applyBorder="1" applyAlignment="1">
      <alignment horizontal="left" vertical="top"/>
    </xf>
    <xf numFmtId="0" fontId="6" fillId="41" borderId="44" xfId="0" applyFont="1" applyFill="1" applyBorder="1" applyAlignment="1">
      <alignment horizontal="left" vertical="top" wrapText="1"/>
    </xf>
    <xf numFmtId="0" fontId="6" fillId="41" borderId="45" xfId="0" applyFont="1" applyFill="1" applyBorder="1" applyAlignment="1">
      <alignment horizontal="left" vertical="top" wrapText="1"/>
    </xf>
    <xf numFmtId="0" fontId="6" fillId="41" borderId="46" xfId="0" applyFont="1" applyFill="1" applyBorder="1" applyAlignment="1">
      <alignment horizontal="left" vertical="top" wrapText="1"/>
    </xf>
  </cellXfs>
  <cellStyles count="1645">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4" builtinId="9" hidden="1"/>
    <cellStyle name="Followed Hyperlink" xfId="1578" builtinId="9" hidden="1"/>
    <cellStyle name="Followed Hyperlink" xfId="1582" builtinId="9" hidden="1"/>
    <cellStyle name="Followed Hyperlink" xfId="1586" builtinId="9" hidden="1"/>
    <cellStyle name="Followed Hyperlink" xfId="1590" builtinId="9" hidden="1"/>
    <cellStyle name="Followed Hyperlink" xfId="1594" builtinId="9" hidden="1"/>
    <cellStyle name="Followed Hyperlink" xfId="1598" builtinId="9" hidden="1"/>
    <cellStyle name="Followed Hyperlink" xfId="1602" builtinId="9" hidden="1"/>
    <cellStyle name="Followed Hyperlink" xfId="1606" builtinId="9" hidden="1"/>
    <cellStyle name="Followed Hyperlink" xfId="1610" builtinId="9" hidden="1"/>
    <cellStyle name="Followed Hyperlink" xfId="1614" builtinId="9" hidden="1"/>
    <cellStyle name="Followed Hyperlink" xfId="1618" builtinId="9" hidden="1"/>
    <cellStyle name="Followed Hyperlink" xfId="1622" builtinId="9" hidden="1"/>
    <cellStyle name="Followed Hyperlink" xfId="1626" builtinId="9" hidden="1"/>
    <cellStyle name="Followed Hyperlink" xfId="1630" builtinId="9" hidden="1"/>
    <cellStyle name="Followed Hyperlink" xfId="1634" builtinId="9" hidden="1"/>
    <cellStyle name="Followed Hyperlink" xfId="1638" builtinId="9" hidden="1"/>
    <cellStyle name="Followed Hyperlink" xfId="1642" builtinId="9" hidden="1"/>
    <cellStyle name="Followed Hyperlink" xfId="1644" builtinId="9" hidden="1"/>
    <cellStyle name="Followed Hyperlink" xfId="1640" builtinId="9" hidden="1"/>
    <cellStyle name="Followed Hyperlink" xfId="1636" builtinId="9" hidden="1"/>
    <cellStyle name="Followed Hyperlink" xfId="1632" builtinId="9" hidden="1"/>
    <cellStyle name="Followed Hyperlink" xfId="1628" builtinId="9" hidden="1"/>
    <cellStyle name="Followed Hyperlink" xfId="1624" builtinId="9" hidden="1"/>
    <cellStyle name="Followed Hyperlink" xfId="1620" builtinId="9" hidden="1"/>
    <cellStyle name="Followed Hyperlink" xfId="1616" builtinId="9" hidden="1"/>
    <cellStyle name="Followed Hyperlink" xfId="1612" builtinId="9" hidden="1"/>
    <cellStyle name="Followed Hyperlink" xfId="1608" builtinId="9" hidden="1"/>
    <cellStyle name="Followed Hyperlink" xfId="1604" builtinId="9" hidden="1"/>
    <cellStyle name="Followed Hyperlink" xfId="1600" builtinId="9" hidden="1"/>
    <cellStyle name="Followed Hyperlink" xfId="1596" builtinId="9" hidden="1"/>
    <cellStyle name="Followed Hyperlink" xfId="1592" builtinId="9" hidden="1"/>
    <cellStyle name="Followed Hyperlink" xfId="1588" builtinId="9" hidden="1"/>
    <cellStyle name="Followed Hyperlink" xfId="1584" builtinId="9" hidden="1"/>
    <cellStyle name="Followed Hyperlink" xfId="1580" builtinId="9" hidden="1"/>
    <cellStyle name="Followed Hyperlink" xfId="1576" builtinId="9" hidden="1"/>
    <cellStyle name="Followed Hyperlink" xfId="1572" builtinId="9" hidden="1"/>
    <cellStyle name="Followed Hyperlink" xfId="1570" builtinId="9" hidden="1"/>
    <cellStyle name="Followed Hyperlink" xfId="1568" builtinId="9" hidden="1"/>
    <cellStyle name="Followed Hyperlink" xfId="1566" builtinId="9" hidden="1"/>
    <cellStyle name="Followed Hyperlink" xfId="1564" builtinId="9" hidden="1"/>
    <cellStyle name="Followed Hyperlink" xfId="1562" builtinId="9" hidden="1"/>
    <cellStyle name="Followed Hyperlink" xfId="1560" builtinId="9" hidden="1"/>
    <cellStyle name="Followed Hyperlink" xfId="1558" builtinId="9" hidden="1"/>
    <cellStyle name="Followed Hyperlink" xfId="1556" builtinId="9" hidden="1"/>
    <cellStyle name="Followed Hyperlink" xfId="1554" builtinId="9" hidden="1"/>
    <cellStyle name="Followed Hyperlink" xfId="1552" builtinId="9" hidden="1"/>
    <cellStyle name="Followed Hyperlink" xfId="1550" builtinId="9" hidden="1"/>
    <cellStyle name="Followed Hyperlink" xfId="1548" builtinId="9" hidden="1"/>
    <cellStyle name="Followed Hyperlink" xfId="1546" builtinId="9" hidden="1"/>
    <cellStyle name="Followed Hyperlink" xfId="1544" builtinId="9" hidden="1"/>
    <cellStyle name="Followed Hyperlink" xfId="1542" builtinId="9" hidden="1"/>
    <cellStyle name="Followed Hyperlink" xfId="1540" builtinId="9" hidden="1"/>
    <cellStyle name="Followed Hyperlink" xfId="1538" builtinId="9" hidden="1"/>
    <cellStyle name="Followed Hyperlink" xfId="1536" builtinId="9" hidden="1"/>
    <cellStyle name="Followed Hyperlink" xfId="1534" builtinId="9" hidden="1"/>
    <cellStyle name="Followed Hyperlink" xfId="1532" builtinId="9" hidden="1"/>
    <cellStyle name="Followed Hyperlink" xfId="1530" builtinId="9" hidden="1"/>
    <cellStyle name="Followed Hyperlink" xfId="1528" builtinId="9" hidden="1"/>
    <cellStyle name="Followed Hyperlink" xfId="1526" builtinId="9" hidden="1"/>
    <cellStyle name="Followed Hyperlink" xfId="1524" builtinId="9" hidden="1"/>
    <cellStyle name="Followed Hyperlink" xfId="1522" builtinId="9" hidden="1"/>
    <cellStyle name="Followed Hyperlink" xfId="1520" builtinId="9" hidden="1"/>
    <cellStyle name="Followed Hyperlink" xfId="1518" builtinId="9" hidden="1"/>
    <cellStyle name="Followed Hyperlink" xfId="1516" builtinId="9" hidden="1"/>
    <cellStyle name="Followed Hyperlink" xfId="1514" builtinId="9" hidden="1"/>
    <cellStyle name="Followed Hyperlink" xfId="1512" builtinId="9" hidden="1"/>
    <cellStyle name="Followed Hyperlink" xfId="1510" builtinId="9" hidden="1"/>
    <cellStyle name="Followed Hyperlink" xfId="1508" builtinId="9" hidden="1"/>
    <cellStyle name="Followed Hyperlink" xfId="1506" builtinId="9" hidden="1"/>
    <cellStyle name="Followed Hyperlink" xfId="1504" builtinId="9" hidden="1"/>
    <cellStyle name="Followed Hyperlink" xfId="1502" builtinId="9" hidden="1"/>
    <cellStyle name="Followed Hyperlink" xfId="1500" builtinId="9" hidden="1"/>
    <cellStyle name="Followed Hyperlink" xfId="1498" builtinId="9" hidden="1"/>
    <cellStyle name="Followed Hyperlink" xfId="1496" builtinId="9" hidden="1"/>
    <cellStyle name="Followed Hyperlink" xfId="1494" builtinId="9" hidden="1"/>
    <cellStyle name="Followed Hyperlink" xfId="1492" builtinId="9" hidden="1"/>
    <cellStyle name="Followed Hyperlink" xfId="1490" builtinId="9" hidden="1"/>
    <cellStyle name="Followed Hyperlink" xfId="1488" builtinId="9" hidden="1"/>
    <cellStyle name="Followed Hyperlink" xfId="1486" builtinId="9" hidden="1"/>
    <cellStyle name="Followed Hyperlink" xfId="1484" builtinId="9" hidden="1"/>
    <cellStyle name="Followed Hyperlink" xfId="1482" builtinId="9" hidden="1"/>
    <cellStyle name="Followed Hyperlink" xfId="1480" builtinId="9" hidden="1"/>
    <cellStyle name="Followed Hyperlink" xfId="1478" builtinId="9" hidden="1"/>
    <cellStyle name="Followed Hyperlink" xfId="1476" builtinId="9" hidden="1"/>
    <cellStyle name="Followed Hyperlink" xfId="1474" builtinId="9" hidden="1"/>
    <cellStyle name="Followed Hyperlink" xfId="1472" builtinId="9" hidden="1"/>
    <cellStyle name="Followed Hyperlink" xfId="1470" builtinId="9" hidden="1"/>
    <cellStyle name="Followed Hyperlink" xfId="1468" builtinId="9" hidden="1"/>
    <cellStyle name="Followed Hyperlink" xfId="1466" builtinId="9" hidden="1"/>
    <cellStyle name="Followed Hyperlink" xfId="1464" builtinId="9" hidden="1"/>
    <cellStyle name="Followed Hyperlink" xfId="1462" builtinId="9" hidden="1"/>
    <cellStyle name="Followed Hyperlink" xfId="1460" builtinId="9" hidden="1"/>
    <cellStyle name="Followed Hyperlink" xfId="1458" builtinId="9" hidden="1"/>
    <cellStyle name="Followed Hyperlink" xfId="1456" builtinId="9" hidden="1"/>
    <cellStyle name="Followed Hyperlink" xfId="1454" builtinId="9" hidden="1"/>
    <cellStyle name="Followed Hyperlink" xfId="1452" builtinId="9" hidden="1"/>
    <cellStyle name="Followed Hyperlink" xfId="1450" builtinId="9" hidden="1"/>
    <cellStyle name="Followed Hyperlink" xfId="1448" builtinId="9" hidden="1"/>
    <cellStyle name="Followed Hyperlink" xfId="1446" builtinId="9" hidden="1"/>
    <cellStyle name="Followed Hyperlink" xfId="1444" builtinId="9" hidden="1"/>
    <cellStyle name="Followed Hyperlink" xfId="1442" builtinId="9" hidden="1"/>
    <cellStyle name="Followed Hyperlink" xfId="1440" builtinId="9" hidden="1"/>
    <cellStyle name="Followed Hyperlink" xfId="1438" builtinId="9" hidden="1"/>
    <cellStyle name="Followed Hyperlink" xfId="1436" builtinId="9" hidden="1"/>
    <cellStyle name="Followed Hyperlink" xfId="1434" builtinId="9" hidden="1"/>
    <cellStyle name="Followed Hyperlink" xfId="1432" builtinId="9" hidden="1"/>
    <cellStyle name="Followed Hyperlink" xfId="1430" builtinId="9" hidden="1"/>
    <cellStyle name="Followed Hyperlink" xfId="1428" builtinId="9" hidden="1"/>
    <cellStyle name="Followed Hyperlink" xfId="1426" builtinId="9" hidden="1"/>
    <cellStyle name="Followed Hyperlink" xfId="1424" builtinId="9" hidden="1"/>
    <cellStyle name="Followed Hyperlink" xfId="1422" builtinId="9" hidden="1"/>
    <cellStyle name="Followed Hyperlink" xfId="1420" builtinId="9" hidden="1"/>
    <cellStyle name="Followed Hyperlink" xfId="1418" builtinId="9" hidden="1"/>
    <cellStyle name="Followed Hyperlink" xfId="1416" builtinId="9" hidden="1"/>
    <cellStyle name="Followed Hyperlink" xfId="1414" builtinId="9" hidden="1"/>
    <cellStyle name="Followed Hyperlink" xfId="1412" builtinId="9" hidden="1"/>
    <cellStyle name="Followed Hyperlink" xfId="1410" builtinId="9" hidden="1"/>
    <cellStyle name="Followed Hyperlink" xfId="1408" builtinId="9" hidden="1"/>
    <cellStyle name="Followed Hyperlink" xfId="1406" builtinId="9" hidden="1"/>
    <cellStyle name="Followed Hyperlink" xfId="1404" builtinId="9" hidden="1"/>
    <cellStyle name="Followed Hyperlink" xfId="1402" builtinId="9" hidden="1"/>
    <cellStyle name="Followed Hyperlink" xfId="1400" builtinId="9" hidden="1"/>
    <cellStyle name="Followed Hyperlink" xfId="1398" builtinId="9" hidden="1"/>
    <cellStyle name="Followed Hyperlink" xfId="1396" builtinId="9" hidden="1"/>
    <cellStyle name="Followed Hyperlink" xfId="1394" builtinId="9" hidden="1"/>
    <cellStyle name="Followed Hyperlink" xfId="1392" builtinId="9" hidden="1"/>
    <cellStyle name="Followed Hyperlink" xfId="1390" builtinId="9" hidden="1"/>
    <cellStyle name="Followed Hyperlink" xfId="1388" builtinId="9" hidden="1"/>
    <cellStyle name="Followed Hyperlink" xfId="1386" builtinId="9" hidden="1"/>
    <cellStyle name="Followed Hyperlink" xfId="1384" builtinId="9" hidden="1"/>
    <cellStyle name="Followed Hyperlink" xfId="1382" builtinId="9" hidden="1"/>
    <cellStyle name="Followed Hyperlink" xfId="1380" builtinId="9" hidden="1"/>
    <cellStyle name="Followed Hyperlink" xfId="1378" builtinId="9" hidden="1"/>
    <cellStyle name="Followed Hyperlink" xfId="1376" builtinId="9" hidden="1"/>
    <cellStyle name="Followed Hyperlink" xfId="1374" builtinId="9" hidden="1"/>
    <cellStyle name="Followed Hyperlink" xfId="1372" builtinId="9" hidden="1"/>
    <cellStyle name="Followed Hyperlink" xfId="1370" builtinId="9" hidden="1"/>
    <cellStyle name="Followed Hyperlink" xfId="1368" builtinId="9" hidden="1"/>
    <cellStyle name="Followed Hyperlink" xfId="1366" builtinId="9" hidden="1"/>
    <cellStyle name="Followed Hyperlink" xfId="1364" builtinId="9" hidden="1"/>
    <cellStyle name="Followed Hyperlink" xfId="1362" builtinId="9" hidden="1"/>
    <cellStyle name="Followed Hyperlink" xfId="1360" builtinId="9" hidden="1"/>
    <cellStyle name="Followed Hyperlink" xfId="1358" builtinId="9" hidden="1"/>
    <cellStyle name="Followed Hyperlink" xfId="1356" builtinId="9" hidden="1"/>
    <cellStyle name="Followed Hyperlink" xfId="1354" builtinId="9" hidden="1"/>
    <cellStyle name="Followed Hyperlink" xfId="1352" builtinId="9" hidden="1"/>
    <cellStyle name="Followed Hyperlink" xfId="1350" builtinId="9" hidden="1"/>
    <cellStyle name="Followed Hyperlink" xfId="1348" builtinId="9" hidden="1"/>
    <cellStyle name="Followed Hyperlink" xfId="1346" builtinId="9" hidden="1"/>
    <cellStyle name="Followed Hyperlink" xfId="1344" builtinId="9" hidden="1"/>
    <cellStyle name="Followed Hyperlink" xfId="1342" builtinId="9" hidden="1"/>
    <cellStyle name="Followed Hyperlink" xfId="1340" builtinId="9" hidden="1"/>
    <cellStyle name="Followed Hyperlink" xfId="1338" builtinId="9" hidden="1"/>
    <cellStyle name="Followed Hyperlink" xfId="1336" builtinId="9" hidden="1"/>
    <cellStyle name="Followed Hyperlink" xfId="1334" builtinId="9" hidden="1"/>
    <cellStyle name="Followed Hyperlink" xfId="1332" builtinId="9" hidden="1"/>
    <cellStyle name="Followed Hyperlink" xfId="1330" builtinId="9" hidden="1"/>
    <cellStyle name="Followed Hyperlink" xfId="1328" builtinId="9" hidden="1"/>
    <cellStyle name="Followed Hyperlink" xfId="1326" builtinId="9" hidden="1"/>
    <cellStyle name="Followed Hyperlink" xfId="1324" builtinId="9" hidden="1"/>
    <cellStyle name="Followed Hyperlink" xfId="1322" builtinId="9" hidden="1"/>
    <cellStyle name="Followed Hyperlink" xfId="1320" builtinId="9" hidden="1"/>
    <cellStyle name="Followed Hyperlink" xfId="1318" builtinId="9" hidden="1"/>
    <cellStyle name="Followed Hyperlink" xfId="1316" builtinId="9" hidden="1"/>
    <cellStyle name="Followed Hyperlink" xfId="1314" builtinId="9" hidden="1"/>
    <cellStyle name="Followed Hyperlink" xfId="1312" builtinId="9" hidden="1"/>
    <cellStyle name="Followed Hyperlink" xfId="1310" builtinId="9" hidden="1"/>
    <cellStyle name="Followed Hyperlink" xfId="1308" builtinId="9" hidden="1"/>
    <cellStyle name="Followed Hyperlink" xfId="1306" builtinId="9" hidden="1"/>
    <cellStyle name="Followed Hyperlink" xfId="1304" builtinId="9" hidden="1"/>
    <cellStyle name="Followed Hyperlink" xfId="1302" builtinId="9" hidden="1"/>
    <cellStyle name="Followed Hyperlink" xfId="1300" builtinId="9" hidden="1"/>
    <cellStyle name="Followed Hyperlink" xfId="1298" builtinId="9" hidden="1"/>
    <cellStyle name="Followed Hyperlink" xfId="1296" builtinId="9" hidden="1"/>
    <cellStyle name="Followed Hyperlink" xfId="1294" builtinId="9" hidden="1"/>
    <cellStyle name="Followed Hyperlink" xfId="1292" builtinId="9" hidden="1"/>
    <cellStyle name="Followed Hyperlink" xfId="1290" builtinId="9" hidden="1"/>
    <cellStyle name="Followed Hyperlink" xfId="1288" builtinId="9" hidden="1"/>
    <cellStyle name="Followed Hyperlink" xfId="1286" builtinId="9" hidden="1"/>
    <cellStyle name="Followed Hyperlink" xfId="1284" builtinId="9" hidden="1"/>
    <cellStyle name="Followed Hyperlink" xfId="1282" builtinId="9" hidden="1"/>
    <cellStyle name="Followed Hyperlink" xfId="1280" builtinId="9" hidden="1"/>
    <cellStyle name="Followed Hyperlink" xfId="1278" builtinId="9" hidden="1"/>
    <cellStyle name="Followed Hyperlink" xfId="1276" builtinId="9" hidden="1"/>
    <cellStyle name="Followed Hyperlink" xfId="1274" builtinId="9" hidden="1"/>
    <cellStyle name="Followed Hyperlink" xfId="1272" builtinId="9" hidden="1"/>
    <cellStyle name="Followed Hyperlink" xfId="1270" builtinId="9" hidden="1"/>
    <cellStyle name="Followed Hyperlink" xfId="1268" builtinId="9" hidden="1"/>
    <cellStyle name="Followed Hyperlink" xfId="1266" builtinId="9" hidden="1"/>
    <cellStyle name="Followed Hyperlink" xfId="1264" builtinId="9" hidden="1"/>
    <cellStyle name="Followed Hyperlink" xfId="1262" builtinId="9" hidden="1"/>
    <cellStyle name="Followed Hyperlink" xfId="1260" builtinId="9" hidden="1"/>
    <cellStyle name="Followed Hyperlink" xfId="1258" builtinId="9" hidden="1"/>
    <cellStyle name="Followed Hyperlink" xfId="1256" builtinId="9" hidden="1"/>
    <cellStyle name="Followed Hyperlink" xfId="1254" builtinId="9" hidden="1"/>
    <cellStyle name="Followed Hyperlink" xfId="1252" builtinId="9" hidden="1"/>
    <cellStyle name="Followed Hyperlink" xfId="1250" builtinId="9" hidden="1"/>
    <cellStyle name="Followed Hyperlink" xfId="1248" builtinId="9" hidden="1"/>
    <cellStyle name="Followed Hyperlink" xfId="1246" builtinId="9" hidden="1"/>
    <cellStyle name="Followed Hyperlink" xfId="1244" builtinId="9" hidden="1"/>
    <cellStyle name="Followed Hyperlink" xfId="1242" builtinId="9" hidden="1"/>
    <cellStyle name="Followed Hyperlink" xfId="1240" builtinId="9" hidden="1"/>
    <cellStyle name="Followed Hyperlink" xfId="1238" builtinId="9" hidden="1"/>
    <cellStyle name="Followed Hyperlink" xfId="1236" builtinId="9" hidden="1"/>
    <cellStyle name="Followed Hyperlink" xfId="1234" builtinId="9" hidden="1"/>
    <cellStyle name="Followed Hyperlink" xfId="1232" builtinId="9" hidden="1"/>
    <cellStyle name="Followed Hyperlink" xfId="1230" builtinId="9" hidden="1"/>
    <cellStyle name="Followed Hyperlink" xfId="1228" builtinId="9" hidden="1"/>
    <cellStyle name="Followed Hyperlink" xfId="1226" builtinId="9" hidden="1"/>
    <cellStyle name="Followed Hyperlink" xfId="1224" builtinId="9" hidden="1"/>
    <cellStyle name="Followed Hyperlink" xfId="1222" builtinId="9" hidden="1"/>
    <cellStyle name="Followed Hyperlink" xfId="1220" builtinId="9" hidden="1"/>
    <cellStyle name="Followed Hyperlink" xfId="1218" builtinId="9" hidden="1"/>
    <cellStyle name="Followed Hyperlink" xfId="1216" builtinId="9" hidden="1"/>
    <cellStyle name="Followed Hyperlink" xfId="1214" builtinId="9" hidden="1"/>
    <cellStyle name="Followed Hyperlink" xfId="1212" builtinId="9" hidden="1"/>
    <cellStyle name="Followed Hyperlink" xfId="1210" builtinId="9" hidden="1"/>
    <cellStyle name="Followed Hyperlink" xfId="1208" builtinId="9" hidden="1"/>
    <cellStyle name="Followed Hyperlink" xfId="1206" builtinId="9" hidden="1"/>
    <cellStyle name="Followed Hyperlink" xfId="1204" builtinId="9" hidden="1"/>
    <cellStyle name="Followed Hyperlink" xfId="1202" builtinId="9" hidden="1"/>
    <cellStyle name="Followed Hyperlink" xfId="1200" builtinId="9" hidden="1"/>
    <cellStyle name="Followed Hyperlink" xfId="1198" builtinId="9" hidden="1"/>
    <cellStyle name="Followed Hyperlink" xfId="1196" builtinId="9" hidden="1"/>
    <cellStyle name="Followed Hyperlink" xfId="1194" builtinId="9" hidden="1"/>
    <cellStyle name="Followed Hyperlink" xfId="1192" builtinId="9" hidden="1"/>
    <cellStyle name="Followed Hyperlink" xfId="1190" builtinId="9" hidden="1"/>
    <cellStyle name="Followed Hyperlink" xfId="1188" builtinId="9" hidden="1"/>
    <cellStyle name="Followed Hyperlink" xfId="1186" builtinId="9" hidden="1"/>
    <cellStyle name="Followed Hyperlink" xfId="1184" builtinId="9" hidden="1"/>
    <cellStyle name="Followed Hyperlink" xfId="1182" builtinId="9" hidden="1"/>
    <cellStyle name="Followed Hyperlink" xfId="1180" builtinId="9" hidden="1"/>
    <cellStyle name="Followed Hyperlink" xfId="1178" builtinId="9" hidden="1"/>
    <cellStyle name="Followed Hyperlink" xfId="1176" builtinId="9" hidden="1"/>
    <cellStyle name="Followed Hyperlink" xfId="1174" builtinId="9" hidden="1"/>
    <cellStyle name="Followed Hyperlink" xfId="1172" builtinId="9" hidden="1"/>
    <cellStyle name="Followed Hyperlink" xfId="1170" builtinId="9" hidden="1"/>
    <cellStyle name="Followed Hyperlink" xfId="1168" builtinId="9" hidden="1"/>
    <cellStyle name="Followed Hyperlink" xfId="1166" builtinId="9" hidden="1"/>
    <cellStyle name="Followed Hyperlink" xfId="1164" builtinId="9" hidden="1"/>
    <cellStyle name="Followed Hyperlink" xfId="1162" builtinId="9" hidden="1"/>
    <cellStyle name="Followed Hyperlink" xfId="1160" builtinId="9" hidden="1"/>
    <cellStyle name="Followed Hyperlink" xfId="1158" builtinId="9" hidden="1"/>
    <cellStyle name="Followed Hyperlink" xfId="1156" builtinId="9" hidden="1"/>
    <cellStyle name="Followed Hyperlink" xfId="1154" builtinId="9" hidden="1"/>
    <cellStyle name="Followed Hyperlink" xfId="1152" builtinId="9" hidden="1"/>
    <cellStyle name="Followed Hyperlink" xfId="1150" builtinId="9" hidden="1"/>
    <cellStyle name="Followed Hyperlink" xfId="1148" builtinId="9" hidden="1"/>
    <cellStyle name="Followed Hyperlink" xfId="1146" builtinId="9" hidden="1"/>
    <cellStyle name="Followed Hyperlink" xfId="1144" builtinId="9" hidden="1"/>
    <cellStyle name="Followed Hyperlink" xfId="1142" builtinId="9" hidden="1"/>
    <cellStyle name="Followed Hyperlink" xfId="1140" builtinId="9" hidden="1"/>
    <cellStyle name="Followed Hyperlink" xfId="1138" builtinId="9" hidden="1"/>
    <cellStyle name="Followed Hyperlink" xfId="1136" builtinId="9" hidden="1"/>
    <cellStyle name="Followed Hyperlink" xfId="1134" builtinId="9" hidden="1"/>
    <cellStyle name="Followed Hyperlink" xfId="1132" builtinId="9" hidden="1"/>
    <cellStyle name="Followed Hyperlink" xfId="1130" builtinId="9" hidden="1"/>
    <cellStyle name="Followed Hyperlink" xfId="1128" builtinId="9" hidden="1"/>
    <cellStyle name="Followed Hyperlink" xfId="1126" builtinId="9" hidden="1"/>
    <cellStyle name="Followed Hyperlink" xfId="1124" builtinId="9" hidden="1"/>
    <cellStyle name="Followed Hyperlink" xfId="1122" builtinId="9" hidden="1"/>
    <cellStyle name="Followed Hyperlink" xfId="1120" builtinId="9" hidden="1"/>
    <cellStyle name="Followed Hyperlink" xfId="1118" builtinId="9" hidden="1"/>
    <cellStyle name="Followed Hyperlink" xfId="1116" builtinId="9" hidden="1"/>
    <cellStyle name="Followed Hyperlink" xfId="1114" builtinId="9" hidden="1"/>
    <cellStyle name="Followed Hyperlink" xfId="1112" builtinId="9" hidden="1"/>
    <cellStyle name="Followed Hyperlink" xfId="1110" builtinId="9" hidden="1"/>
    <cellStyle name="Followed Hyperlink" xfId="1108" builtinId="9" hidden="1"/>
    <cellStyle name="Followed Hyperlink" xfId="1106" builtinId="9" hidden="1"/>
    <cellStyle name="Followed Hyperlink" xfId="1104" builtinId="9" hidden="1"/>
    <cellStyle name="Followed Hyperlink" xfId="939" builtinId="9" hidden="1"/>
    <cellStyle name="Followed Hyperlink" xfId="940" builtinId="9" hidden="1"/>
    <cellStyle name="Followed Hyperlink" xfId="941" builtinId="9" hidden="1"/>
    <cellStyle name="Followed Hyperlink" xfId="943" builtinId="9" hidden="1"/>
    <cellStyle name="Followed Hyperlink" xfId="944"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8"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7"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7" builtinId="9" hidden="1"/>
    <cellStyle name="Followed Hyperlink" xfId="988" builtinId="9" hidden="1"/>
    <cellStyle name="Followed Hyperlink" xfId="989"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999" builtinId="9" hidden="1"/>
    <cellStyle name="Followed Hyperlink" xfId="1000"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09" builtinId="9" hidden="1"/>
    <cellStyle name="Followed Hyperlink" xfId="1011"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3" builtinId="9" hidden="1"/>
    <cellStyle name="Followed Hyperlink" xfId="1024" builtinId="9" hidden="1"/>
    <cellStyle name="Followed Hyperlink" xfId="1025" builtinId="9" hidden="1"/>
    <cellStyle name="Followed Hyperlink" xfId="1027" builtinId="9" hidden="1"/>
    <cellStyle name="Followed Hyperlink" xfId="1028" builtinId="9" hidden="1"/>
    <cellStyle name="Followed Hyperlink" xfId="1029" builtinId="9" hidden="1"/>
    <cellStyle name="Followed Hyperlink" xfId="1031" builtinId="9" hidden="1"/>
    <cellStyle name="Followed Hyperlink" xfId="1032" builtinId="9" hidden="1"/>
    <cellStyle name="Followed Hyperlink" xfId="1033" builtinId="9" hidden="1"/>
    <cellStyle name="Followed Hyperlink" xfId="1035" builtinId="9" hidden="1"/>
    <cellStyle name="Followed Hyperlink" xfId="1036" builtinId="9" hidden="1"/>
    <cellStyle name="Followed Hyperlink" xfId="1037" builtinId="9" hidden="1"/>
    <cellStyle name="Followed Hyperlink" xfId="1039" builtinId="9" hidden="1"/>
    <cellStyle name="Followed Hyperlink" xfId="1040" builtinId="9" hidden="1"/>
    <cellStyle name="Followed Hyperlink" xfId="1041" builtinId="9" hidden="1"/>
    <cellStyle name="Followed Hyperlink" xfId="1043" builtinId="9" hidden="1"/>
    <cellStyle name="Followed Hyperlink" xfId="1044" builtinId="9" hidden="1"/>
    <cellStyle name="Followed Hyperlink" xfId="1045" builtinId="9" hidden="1"/>
    <cellStyle name="Followed Hyperlink" xfId="1047" builtinId="9" hidden="1"/>
    <cellStyle name="Followed Hyperlink" xfId="1048" builtinId="9" hidden="1"/>
    <cellStyle name="Followed Hyperlink" xfId="1049" builtinId="9" hidden="1"/>
    <cellStyle name="Followed Hyperlink" xfId="1051" builtinId="9" hidden="1"/>
    <cellStyle name="Followed Hyperlink" xfId="1052" builtinId="9" hidden="1"/>
    <cellStyle name="Followed Hyperlink" xfId="1053" builtinId="9" hidden="1"/>
    <cellStyle name="Followed Hyperlink" xfId="1055" builtinId="9" hidden="1"/>
    <cellStyle name="Followed Hyperlink" xfId="1056" builtinId="9" hidden="1"/>
    <cellStyle name="Followed Hyperlink" xfId="1057" builtinId="9" hidden="1"/>
    <cellStyle name="Followed Hyperlink" xfId="1059" builtinId="9" hidden="1"/>
    <cellStyle name="Followed Hyperlink" xfId="1060" builtinId="9" hidden="1"/>
    <cellStyle name="Followed Hyperlink" xfId="1061" builtinId="9" hidden="1"/>
    <cellStyle name="Followed Hyperlink" xfId="1063" builtinId="9" hidden="1"/>
    <cellStyle name="Followed Hyperlink" xfId="1064" builtinId="9" hidden="1"/>
    <cellStyle name="Followed Hyperlink" xfId="1065" builtinId="9" hidden="1"/>
    <cellStyle name="Followed Hyperlink" xfId="1067" builtinId="9" hidden="1"/>
    <cellStyle name="Followed Hyperlink" xfId="1068" builtinId="9" hidden="1"/>
    <cellStyle name="Followed Hyperlink" xfId="1069" builtinId="9" hidden="1"/>
    <cellStyle name="Followed Hyperlink" xfId="1071" builtinId="9" hidden="1"/>
    <cellStyle name="Followed Hyperlink" xfId="1072" builtinId="9" hidden="1"/>
    <cellStyle name="Followed Hyperlink" xfId="1073" builtinId="9" hidden="1"/>
    <cellStyle name="Followed Hyperlink" xfId="1075" builtinId="9" hidden="1"/>
    <cellStyle name="Followed Hyperlink" xfId="1076" builtinId="9" hidden="1"/>
    <cellStyle name="Followed Hyperlink" xfId="1077" builtinId="9" hidden="1"/>
    <cellStyle name="Followed Hyperlink" xfId="1079" builtinId="9" hidden="1"/>
    <cellStyle name="Followed Hyperlink" xfId="1080" builtinId="9" hidden="1"/>
    <cellStyle name="Followed Hyperlink" xfId="1081" builtinId="9" hidden="1"/>
    <cellStyle name="Followed Hyperlink" xfId="1083" builtinId="9" hidden="1"/>
    <cellStyle name="Followed Hyperlink" xfId="1084" builtinId="9" hidden="1"/>
    <cellStyle name="Followed Hyperlink" xfId="1085" builtinId="9" hidden="1"/>
    <cellStyle name="Followed Hyperlink" xfId="1087" builtinId="9" hidden="1"/>
    <cellStyle name="Followed Hyperlink" xfId="1088" builtinId="9" hidden="1"/>
    <cellStyle name="Followed Hyperlink" xfId="1089" builtinId="9" hidden="1"/>
    <cellStyle name="Followed Hyperlink" xfId="1091" builtinId="9" hidden="1"/>
    <cellStyle name="Followed Hyperlink" xfId="1092" builtinId="9" hidden="1"/>
    <cellStyle name="Followed Hyperlink" xfId="1093" builtinId="9" hidden="1"/>
    <cellStyle name="Followed Hyperlink" xfId="1095" builtinId="9" hidden="1"/>
    <cellStyle name="Followed Hyperlink" xfId="1096" builtinId="9" hidden="1"/>
    <cellStyle name="Followed Hyperlink" xfId="1097" builtinId="9" hidden="1"/>
    <cellStyle name="Followed Hyperlink" xfId="1099" builtinId="9" hidden="1"/>
    <cellStyle name="Followed Hyperlink" xfId="1100" builtinId="9" hidden="1"/>
    <cellStyle name="Followed Hyperlink" xfId="1101" builtinId="9" hidden="1"/>
    <cellStyle name="Followed Hyperlink" xfId="1103" builtinId="9" hidden="1"/>
    <cellStyle name="Followed Hyperlink" xfId="1102" builtinId="9" hidden="1"/>
    <cellStyle name="Followed Hyperlink" xfId="1098" builtinId="9" hidden="1"/>
    <cellStyle name="Followed Hyperlink" xfId="1094" builtinId="9" hidden="1"/>
    <cellStyle name="Followed Hyperlink" xfId="1090" builtinId="9" hidden="1"/>
    <cellStyle name="Followed Hyperlink" xfId="1086" builtinId="9" hidden="1"/>
    <cellStyle name="Followed Hyperlink" xfId="1082" builtinId="9" hidden="1"/>
    <cellStyle name="Followed Hyperlink" xfId="1078" builtinId="9" hidden="1"/>
    <cellStyle name="Followed Hyperlink" xfId="1074" builtinId="9" hidden="1"/>
    <cellStyle name="Followed Hyperlink" xfId="1070" builtinId="9" hidden="1"/>
    <cellStyle name="Followed Hyperlink" xfId="1066" builtinId="9" hidden="1"/>
    <cellStyle name="Followed Hyperlink" xfId="1062" builtinId="9" hidden="1"/>
    <cellStyle name="Followed Hyperlink" xfId="1058" builtinId="9" hidden="1"/>
    <cellStyle name="Followed Hyperlink" xfId="1054" builtinId="9" hidden="1"/>
    <cellStyle name="Followed Hyperlink" xfId="1050" builtinId="9" hidden="1"/>
    <cellStyle name="Followed Hyperlink" xfId="1046" builtinId="9" hidden="1"/>
    <cellStyle name="Followed Hyperlink" xfId="1042" builtinId="9" hidden="1"/>
    <cellStyle name="Followed Hyperlink" xfId="1038" builtinId="9" hidden="1"/>
    <cellStyle name="Followed Hyperlink" xfId="1034" builtinId="9" hidden="1"/>
    <cellStyle name="Followed Hyperlink" xfId="1030" builtinId="9" hidden="1"/>
    <cellStyle name="Followed Hyperlink" xfId="1026" builtinId="9" hidden="1"/>
    <cellStyle name="Followed Hyperlink" xfId="1022" builtinId="9" hidden="1"/>
    <cellStyle name="Followed Hyperlink" xfId="1018" builtinId="9" hidden="1"/>
    <cellStyle name="Followed Hyperlink" xfId="1014" builtinId="9" hidden="1"/>
    <cellStyle name="Followed Hyperlink" xfId="1010" builtinId="9" hidden="1"/>
    <cellStyle name="Followed Hyperlink" xfId="1006" builtinId="9" hidden="1"/>
    <cellStyle name="Followed Hyperlink" xfId="1002" builtinId="9" hidden="1"/>
    <cellStyle name="Followed Hyperlink" xfId="998" builtinId="9" hidden="1"/>
    <cellStyle name="Followed Hyperlink" xfId="994" builtinId="9" hidden="1"/>
    <cellStyle name="Followed Hyperlink" xfId="990" builtinId="9" hidden="1"/>
    <cellStyle name="Followed Hyperlink" xfId="986" builtinId="9" hidden="1"/>
    <cellStyle name="Followed Hyperlink" xfId="982" builtinId="9" hidden="1"/>
    <cellStyle name="Followed Hyperlink" xfId="978" builtinId="9" hidden="1"/>
    <cellStyle name="Followed Hyperlink" xfId="974" builtinId="9" hidden="1"/>
    <cellStyle name="Followed Hyperlink" xfId="970" builtinId="9" hidden="1"/>
    <cellStyle name="Followed Hyperlink" xfId="966" builtinId="9" hidden="1"/>
    <cellStyle name="Followed Hyperlink" xfId="962" builtinId="9" hidden="1"/>
    <cellStyle name="Followed Hyperlink" xfId="958" builtinId="9" hidden="1"/>
    <cellStyle name="Followed Hyperlink" xfId="954" builtinId="9" hidden="1"/>
    <cellStyle name="Followed Hyperlink" xfId="950" builtinId="9" hidden="1"/>
    <cellStyle name="Followed Hyperlink" xfId="946" builtinId="9" hidden="1"/>
    <cellStyle name="Followed Hyperlink" xfId="942" builtinId="9" hidden="1"/>
    <cellStyle name="Followed Hyperlink" xfId="938" builtinId="9" hidden="1"/>
    <cellStyle name="Followed Hyperlink" xfId="891" builtinId="9" hidden="1"/>
    <cellStyle name="Followed Hyperlink" xfId="892" builtinId="9" hidden="1"/>
    <cellStyle name="Followed Hyperlink" xfId="893"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5" builtinId="9" hidden="1"/>
    <cellStyle name="Followed Hyperlink" xfId="936" builtinId="9" hidden="1"/>
    <cellStyle name="Followed Hyperlink" xfId="937" builtinId="9" hidden="1"/>
    <cellStyle name="Followed Hyperlink" xfId="934" builtinId="9" hidden="1"/>
    <cellStyle name="Followed Hyperlink" xfId="926" builtinId="9" hidden="1"/>
    <cellStyle name="Followed Hyperlink" xfId="918" builtinId="9" hidden="1"/>
    <cellStyle name="Followed Hyperlink" xfId="910" builtinId="9" hidden="1"/>
    <cellStyle name="Followed Hyperlink" xfId="902" builtinId="9" hidden="1"/>
    <cellStyle name="Followed Hyperlink" xfId="894"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78"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59" builtinId="9" hidden="1"/>
    <cellStyle name="Followed Hyperlink" xfId="860" builtinId="9" hidden="1"/>
    <cellStyle name="Followed Hyperlink" xfId="861" builtinId="9" hidden="1"/>
    <cellStyle name="Followed Hyperlink" xfId="863" builtinId="9" hidden="1"/>
    <cellStyle name="Followed Hyperlink" xfId="862" builtinId="9" hidden="1"/>
    <cellStyle name="Followed Hyperlink" xfId="857" builtinId="9" hidden="1"/>
    <cellStyle name="Followed Hyperlink" xfId="858" builtinId="9" hidden="1"/>
    <cellStyle name="Followed Hyperlink" xfId="856" builtinId="9" hidden="1"/>
    <cellStyle name="Good 2" xfId="217" xr:uid="{00000000-0005-0000-0000-0000C9030000}"/>
    <cellStyle name="Good 2 2" xfId="218" xr:uid="{00000000-0005-0000-0000-0000CA030000}"/>
    <cellStyle name="Good 3" xfId="219" xr:uid="{00000000-0005-0000-0000-0000CB030000}"/>
    <cellStyle name="Good 3 2" xfId="220" xr:uid="{00000000-0005-0000-0000-0000CC030000}"/>
    <cellStyle name="Good 4" xfId="221" xr:uid="{00000000-0005-0000-0000-0000CD030000}"/>
    <cellStyle name="Good 4 2" xfId="222" xr:uid="{00000000-0005-0000-0000-0000CE030000}"/>
    <cellStyle name="Good 5" xfId="223" xr:uid="{00000000-0005-0000-0000-0000CF030000}"/>
    <cellStyle name="Good 5 2" xfId="224" xr:uid="{00000000-0005-0000-0000-0000D0030000}"/>
    <cellStyle name="Good 6" xfId="225" xr:uid="{00000000-0005-0000-0000-0000D1030000}"/>
    <cellStyle name="Good 6 2" xfId="226" xr:uid="{00000000-0005-0000-0000-0000D2030000}"/>
    <cellStyle name="Heading 1 2" xfId="227" xr:uid="{00000000-0005-0000-0000-0000D3030000}"/>
    <cellStyle name="Heading 1 3" xfId="228" xr:uid="{00000000-0005-0000-0000-0000D4030000}"/>
    <cellStyle name="Heading 1 4" xfId="229" xr:uid="{00000000-0005-0000-0000-0000D5030000}"/>
    <cellStyle name="Heading 1 5" xfId="230" xr:uid="{00000000-0005-0000-0000-0000D6030000}"/>
    <cellStyle name="Heading 1 6" xfId="231" xr:uid="{00000000-0005-0000-0000-0000D7030000}"/>
    <cellStyle name="Heading 2 2" xfId="232" xr:uid="{00000000-0005-0000-0000-0000D8030000}"/>
    <cellStyle name="Heading 2 3" xfId="233" xr:uid="{00000000-0005-0000-0000-0000D9030000}"/>
    <cellStyle name="Heading 2 4" xfId="234" xr:uid="{00000000-0005-0000-0000-0000DA030000}"/>
    <cellStyle name="Heading 2 5" xfId="235" xr:uid="{00000000-0005-0000-0000-0000DB030000}"/>
    <cellStyle name="Heading 2 6" xfId="236" xr:uid="{00000000-0005-0000-0000-0000DC030000}"/>
    <cellStyle name="Heading 3 2" xfId="237" xr:uid="{00000000-0005-0000-0000-0000DD030000}"/>
    <cellStyle name="Heading 3 3" xfId="238" xr:uid="{00000000-0005-0000-0000-0000DE030000}"/>
    <cellStyle name="Heading 3 4" xfId="239" xr:uid="{00000000-0005-0000-0000-0000DF030000}"/>
    <cellStyle name="Heading 3 5" xfId="240" xr:uid="{00000000-0005-0000-0000-0000E0030000}"/>
    <cellStyle name="Heading 3 6" xfId="241" xr:uid="{00000000-0005-0000-0000-0000E1030000}"/>
    <cellStyle name="Heading 4 2" xfId="242" xr:uid="{00000000-0005-0000-0000-0000E2030000}"/>
    <cellStyle name="Heading 4 3" xfId="243" xr:uid="{00000000-0005-0000-0000-0000E3030000}"/>
    <cellStyle name="Heading 4 4" xfId="244" xr:uid="{00000000-0005-0000-0000-0000E4030000}"/>
    <cellStyle name="Heading 4 5" xfId="245" xr:uid="{00000000-0005-0000-0000-0000E5030000}"/>
    <cellStyle name="Heading 4 6" xfId="246" xr:uid="{00000000-0005-0000-0000-0000E6030000}"/>
    <cellStyle name="Hyperlink" xfId="1639" builtinId="8" hidden="1"/>
    <cellStyle name="Hyperlink" xfId="1641" builtinId="8" hidden="1"/>
    <cellStyle name="Hyperlink" xfId="164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581" builtinId="8" hidden="1"/>
    <cellStyle name="Hyperlink" xfId="1583" builtinId="8" hidden="1"/>
    <cellStyle name="Hyperlink" xfId="1585" builtinId="8" hidden="1"/>
    <cellStyle name="Hyperlink" xfId="1587" builtinId="8" hidden="1"/>
    <cellStyle name="Hyperlink" xfId="1577" builtinId="8" hidden="1"/>
    <cellStyle name="Hyperlink" xfId="1579" builtinId="8" hidden="1"/>
    <cellStyle name="Hyperlink" xfId="1575" builtinId="8" hidden="1"/>
    <cellStyle name="Hyperlink" xfId="1573" builtinId="8" hidden="1"/>
    <cellStyle name="Hyperlink 2" xfId="247" xr:uid="{00000000-0005-0000-0000-00000B040000}"/>
    <cellStyle name="Hyperlink 3" xfId="248" xr:uid="{00000000-0005-0000-0000-00000C040000}"/>
    <cellStyle name="Input 2" xfId="249" xr:uid="{00000000-0005-0000-0000-00000D040000}"/>
    <cellStyle name="Input 3" xfId="250" xr:uid="{00000000-0005-0000-0000-00000E040000}"/>
    <cellStyle name="Input 4" xfId="251" xr:uid="{00000000-0005-0000-0000-00000F040000}"/>
    <cellStyle name="Input 5" xfId="252" xr:uid="{00000000-0005-0000-0000-000010040000}"/>
    <cellStyle name="Input 6" xfId="253" xr:uid="{00000000-0005-0000-0000-000011040000}"/>
    <cellStyle name="Linked Cell 2" xfId="254" xr:uid="{00000000-0005-0000-0000-000012040000}"/>
    <cellStyle name="Linked Cell 2 2" xfId="255" xr:uid="{00000000-0005-0000-0000-000013040000}"/>
    <cellStyle name="Linked Cell 3" xfId="256" xr:uid="{00000000-0005-0000-0000-000014040000}"/>
    <cellStyle name="Linked Cell 3 2" xfId="257" xr:uid="{00000000-0005-0000-0000-000015040000}"/>
    <cellStyle name="Linked Cell 4" xfId="258" xr:uid="{00000000-0005-0000-0000-000016040000}"/>
    <cellStyle name="Linked Cell 4 2" xfId="259" xr:uid="{00000000-0005-0000-0000-000017040000}"/>
    <cellStyle name="Linked Cell 5" xfId="260" xr:uid="{00000000-0005-0000-0000-000018040000}"/>
    <cellStyle name="Linked Cell 5 2" xfId="261" xr:uid="{00000000-0005-0000-0000-000019040000}"/>
    <cellStyle name="Linked Cell 6" xfId="262" xr:uid="{00000000-0005-0000-0000-00001A040000}"/>
    <cellStyle name="Linked Cell 6 2" xfId="263" xr:uid="{00000000-0005-0000-0000-00001B040000}"/>
    <cellStyle name="My Normal" xfId="264" xr:uid="{00000000-0005-0000-0000-00001C040000}"/>
    <cellStyle name="Neutral 2" xfId="265" xr:uid="{00000000-0005-0000-0000-00001D040000}"/>
    <cellStyle name="Neutral 3" xfId="266" xr:uid="{00000000-0005-0000-0000-00001E040000}"/>
    <cellStyle name="Neutral 4" xfId="267" xr:uid="{00000000-0005-0000-0000-00001F040000}"/>
    <cellStyle name="Neutral 5" xfId="268" xr:uid="{00000000-0005-0000-0000-000020040000}"/>
    <cellStyle name="Neutral 6" xfId="269" xr:uid="{00000000-0005-0000-0000-000021040000}"/>
    <cellStyle name="Normal" xfId="0" builtinId="0"/>
    <cellStyle name="Normal 10" xfId="270" xr:uid="{00000000-0005-0000-0000-000023040000}"/>
    <cellStyle name="Normal 10 2" xfId="271" xr:uid="{00000000-0005-0000-0000-000024040000}"/>
    <cellStyle name="Normal 10 3" xfId="272" xr:uid="{00000000-0005-0000-0000-000025040000}"/>
    <cellStyle name="Normal 10 4" xfId="273" xr:uid="{00000000-0005-0000-0000-000026040000}"/>
    <cellStyle name="Normal 10 5" xfId="274" xr:uid="{00000000-0005-0000-0000-000027040000}"/>
    <cellStyle name="Normal 100" xfId="275" xr:uid="{00000000-0005-0000-0000-000028040000}"/>
    <cellStyle name="Normal 100 2" xfId="276" xr:uid="{00000000-0005-0000-0000-000029040000}"/>
    <cellStyle name="Normal 101" xfId="277" xr:uid="{00000000-0005-0000-0000-00002A040000}"/>
    <cellStyle name="Normal 101 2" xfId="278" xr:uid="{00000000-0005-0000-0000-00002B040000}"/>
    <cellStyle name="Normal 102" xfId="279" xr:uid="{00000000-0005-0000-0000-00002C040000}"/>
    <cellStyle name="Normal 102 2" xfId="280" xr:uid="{00000000-0005-0000-0000-00002D040000}"/>
    <cellStyle name="Normal 103" xfId="281" xr:uid="{00000000-0005-0000-0000-00002E040000}"/>
    <cellStyle name="Normal 103 2" xfId="282" xr:uid="{00000000-0005-0000-0000-00002F040000}"/>
    <cellStyle name="Normal 104" xfId="283" xr:uid="{00000000-0005-0000-0000-000030040000}"/>
    <cellStyle name="Normal 104 2" xfId="284" xr:uid="{00000000-0005-0000-0000-000031040000}"/>
    <cellStyle name="Normal 105" xfId="285" xr:uid="{00000000-0005-0000-0000-000032040000}"/>
    <cellStyle name="Normal 105 2" xfId="286" xr:uid="{00000000-0005-0000-0000-000033040000}"/>
    <cellStyle name="Normal 106" xfId="287" xr:uid="{00000000-0005-0000-0000-000034040000}"/>
    <cellStyle name="Normal 106 2" xfId="288" xr:uid="{00000000-0005-0000-0000-000035040000}"/>
    <cellStyle name="Normal 107" xfId="289" xr:uid="{00000000-0005-0000-0000-000036040000}"/>
    <cellStyle name="Normal 107 2" xfId="290" xr:uid="{00000000-0005-0000-0000-000037040000}"/>
    <cellStyle name="Normal 108" xfId="291" xr:uid="{00000000-0005-0000-0000-000038040000}"/>
    <cellStyle name="Normal 108 2" xfId="292" xr:uid="{00000000-0005-0000-0000-000039040000}"/>
    <cellStyle name="Normal 109" xfId="293" xr:uid="{00000000-0005-0000-0000-00003A040000}"/>
    <cellStyle name="Normal 109 2" xfId="294" xr:uid="{00000000-0005-0000-0000-00003B040000}"/>
    <cellStyle name="Normal 11" xfId="295" xr:uid="{00000000-0005-0000-0000-00003C040000}"/>
    <cellStyle name="Normal 11 2" xfId="296" xr:uid="{00000000-0005-0000-0000-00003D040000}"/>
    <cellStyle name="Normal 110" xfId="297" xr:uid="{00000000-0005-0000-0000-00003E040000}"/>
    <cellStyle name="Normal 110 2" xfId="298" xr:uid="{00000000-0005-0000-0000-00003F040000}"/>
    <cellStyle name="Normal 111" xfId="299" xr:uid="{00000000-0005-0000-0000-000040040000}"/>
    <cellStyle name="Normal 111 2" xfId="300" xr:uid="{00000000-0005-0000-0000-000041040000}"/>
    <cellStyle name="Normal 112" xfId="301" xr:uid="{00000000-0005-0000-0000-000042040000}"/>
    <cellStyle name="Normal 112 2" xfId="302" xr:uid="{00000000-0005-0000-0000-000043040000}"/>
    <cellStyle name="Normal 113" xfId="303" xr:uid="{00000000-0005-0000-0000-000044040000}"/>
    <cellStyle name="Normal 113 2" xfId="304" xr:uid="{00000000-0005-0000-0000-000045040000}"/>
    <cellStyle name="Normal 114" xfId="305" xr:uid="{00000000-0005-0000-0000-000046040000}"/>
    <cellStyle name="Normal 114 2" xfId="306" xr:uid="{00000000-0005-0000-0000-000047040000}"/>
    <cellStyle name="Normal 115" xfId="307" xr:uid="{00000000-0005-0000-0000-000048040000}"/>
    <cellStyle name="Normal 115 2" xfId="308" xr:uid="{00000000-0005-0000-0000-000049040000}"/>
    <cellStyle name="Normal 116" xfId="309" xr:uid="{00000000-0005-0000-0000-00004A040000}"/>
    <cellStyle name="Normal 116 2" xfId="310" xr:uid="{00000000-0005-0000-0000-00004B040000}"/>
    <cellStyle name="Normal 117" xfId="311" xr:uid="{00000000-0005-0000-0000-00004C040000}"/>
    <cellStyle name="Normal 117 2" xfId="312" xr:uid="{00000000-0005-0000-0000-00004D040000}"/>
    <cellStyle name="Normal 118" xfId="313" xr:uid="{00000000-0005-0000-0000-00004E040000}"/>
    <cellStyle name="Normal 118 2" xfId="314" xr:uid="{00000000-0005-0000-0000-00004F040000}"/>
    <cellStyle name="Normal 119" xfId="315" xr:uid="{00000000-0005-0000-0000-000050040000}"/>
    <cellStyle name="Normal 119 2" xfId="316" xr:uid="{00000000-0005-0000-0000-000051040000}"/>
    <cellStyle name="Normal 12" xfId="317" xr:uid="{00000000-0005-0000-0000-000052040000}"/>
    <cellStyle name="Normal 12 2" xfId="318" xr:uid="{00000000-0005-0000-0000-000053040000}"/>
    <cellStyle name="Normal 12 3" xfId="319" xr:uid="{00000000-0005-0000-0000-000054040000}"/>
    <cellStyle name="Normal 12 4" xfId="320" xr:uid="{00000000-0005-0000-0000-000055040000}"/>
    <cellStyle name="Normal 12 5" xfId="321" xr:uid="{00000000-0005-0000-0000-000056040000}"/>
    <cellStyle name="Normal 120" xfId="322" xr:uid="{00000000-0005-0000-0000-000057040000}"/>
    <cellStyle name="Normal 120 2" xfId="323" xr:uid="{00000000-0005-0000-0000-000058040000}"/>
    <cellStyle name="Normal 121" xfId="324" xr:uid="{00000000-0005-0000-0000-000059040000}"/>
    <cellStyle name="Normal 121 2" xfId="325" xr:uid="{00000000-0005-0000-0000-00005A040000}"/>
    <cellStyle name="Normal 122" xfId="326" xr:uid="{00000000-0005-0000-0000-00005B040000}"/>
    <cellStyle name="Normal 122 2" xfId="327" xr:uid="{00000000-0005-0000-0000-00005C040000}"/>
    <cellStyle name="Normal 123" xfId="328" xr:uid="{00000000-0005-0000-0000-00005D040000}"/>
    <cellStyle name="Normal 123 2" xfId="329" xr:uid="{00000000-0005-0000-0000-00005E040000}"/>
    <cellStyle name="Normal 124" xfId="330" xr:uid="{00000000-0005-0000-0000-00005F040000}"/>
    <cellStyle name="Normal 124 2" xfId="331" xr:uid="{00000000-0005-0000-0000-000060040000}"/>
    <cellStyle name="Normal 125" xfId="332" xr:uid="{00000000-0005-0000-0000-000061040000}"/>
    <cellStyle name="Normal 125 2" xfId="333" xr:uid="{00000000-0005-0000-0000-000062040000}"/>
    <cellStyle name="Normal 126" xfId="334" xr:uid="{00000000-0005-0000-0000-000063040000}"/>
    <cellStyle name="Normal 126 2" xfId="335" xr:uid="{00000000-0005-0000-0000-000064040000}"/>
    <cellStyle name="Normal 127" xfId="336" xr:uid="{00000000-0005-0000-0000-000065040000}"/>
    <cellStyle name="Normal 127 2" xfId="337" xr:uid="{00000000-0005-0000-0000-000066040000}"/>
    <cellStyle name="Normal 128" xfId="338" xr:uid="{00000000-0005-0000-0000-000067040000}"/>
    <cellStyle name="Normal 128 2" xfId="339" xr:uid="{00000000-0005-0000-0000-000068040000}"/>
    <cellStyle name="Normal 129" xfId="340" xr:uid="{00000000-0005-0000-0000-000069040000}"/>
    <cellStyle name="Normal 129 2" xfId="341" xr:uid="{00000000-0005-0000-0000-00006A040000}"/>
    <cellStyle name="Normal 13" xfId="342" xr:uid="{00000000-0005-0000-0000-00006B040000}"/>
    <cellStyle name="Normal 13 2" xfId="343" xr:uid="{00000000-0005-0000-0000-00006C040000}"/>
    <cellStyle name="Normal 13 3" xfId="344" xr:uid="{00000000-0005-0000-0000-00006D040000}"/>
    <cellStyle name="Normal 13 4" xfId="345" xr:uid="{00000000-0005-0000-0000-00006E040000}"/>
    <cellStyle name="Normal 13 5" xfId="346" xr:uid="{00000000-0005-0000-0000-00006F040000}"/>
    <cellStyle name="Normal 130" xfId="347" xr:uid="{00000000-0005-0000-0000-000070040000}"/>
    <cellStyle name="Normal 130 2" xfId="348" xr:uid="{00000000-0005-0000-0000-000071040000}"/>
    <cellStyle name="Normal 131" xfId="349" xr:uid="{00000000-0005-0000-0000-000072040000}"/>
    <cellStyle name="Normal 131 2" xfId="350" xr:uid="{00000000-0005-0000-0000-000073040000}"/>
    <cellStyle name="Normal 132" xfId="351" xr:uid="{00000000-0005-0000-0000-000074040000}"/>
    <cellStyle name="Normal 132 2" xfId="352" xr:uid="{00000000-0005-0000-0000-000075040000}"/>
    <cellStyle name="Normal 133" xfId="353" xr:uid="{00000000-0005-0000-0000-000076040000}"/>
    <cellStyle name="Normal 133 2" xfId="354" xr:uid="{00000000-0005-0000-0000-000077040000}"/>
    <cellStyle name="Normal 134" xfId="355" xr:uid="{00000000-0005-0000-0000-000078040000}"/>
    <cellStyle name="Normal 134 2" xfId="356" xr:uid="{00000000-0005-0000-0000-000079040000}"/>
    <cellStyle name="Normal 135" xfId="357" xr:uid="{00000000-0005-0000-0000-00007A040000}"/>
    <cellStyle name="Normal 135 2" xfId="358" xr:uid="{00000000-0005-0000-0000-00007B040000}"/>
    <cellStyle name="Normal 136" xfId="359" xr:uid="{00000000-0005-0000-0000-00007C040000}"/>
    <cellStyle name="Normal 136 2" xfId="360" xr:uid="{00000000-0005-0000-0000-00007D040000}"/>
    <cellStyle name="Normal 137" xfId="361" xr:uid="{00000000-0005-0000-0000-00007E040000}"/>
    <cellStyle name="Normal 137 2" xfId="362" xr:uid="{00000000-0005-0000-0000-00007F040000}"/>
    <cellStyle name="Normal 138" xfId="363" xr:uid="{00000000-0005-0000-0000-000080040000}"/>
    <cellStyle name="Normal 138 2" xfId="364" xr:uid="{00000000-0005-0000-0000-000081040000}"/>
    <cellStyle name="Normal 139" xfId="365" xr:uid="{00000000-0005-0000-0000-000082040000}"/>
    <cellStyle name="Normal 139 2" xfId="366" xr:uid="{00000000-0005-0000-0000-000083040000}"/>
    <cellStyle name="Normal 14" xfId="367" xr:uid="{00000000-0005-0000-0000-000084040000}"/>
    <cellStyle name="Normal 14 2" xfId="368" xr:uid="{00000000-0005-0000-0000-000085040000}"/>
    <cellStyle name="Normal 14 3" xfId="369" xr:uid="{00000000-0005-0000-0000-000086040000}"/>
    <cellStyle name="Normal 14 4" xfId="370" xr:uid="{00000000-0005-0000-0000-000087040000}"/>
    <cellStyle name="Normal 14 5" xfId="371" xr:uid="{00000000-0005-0000-0000-000088040000}"/>
    <cellStyle name="Normal 140" xfId="372" xr:uid="{00000000-0005-0000-0000-000089040000}"/>
    <cellStyle name="Normal 140 2" xfId="373" xr:uid="{00000000-0005-0000-0000-00008A040000}"/>
    <cellStyle name="Normal 141" xfId="374" xr:uid="{00000000-0005-0000-0000-00008B040000}"/>
    <cellStyle name="Normal 141 2" xfId="375" xr:uid="{00000000-0005-0000-0000-00008C040000}"/>
    <cellStyle name="Normal 142" xfId="376" xr:uid="{00000000-0005-0000-0000-00008D040000}"/>
    <cellStyle name="Normal 142 2" xfId="377" xr:uid="{00000000-0005-0000-0000-00008E040000}"/>
    <cellStyle name="Normal 143" xfId="378" xr:uid="{00000000-0005-0000-0000-00008F040000}"/>
    <cellStyle name="Normal 143 2" xfId="379" xr:uid="{00000000-0005-0000-0000-000090040000}"/>
    <cellStyle name="Normal 144" xfId="380" xr:uid="{00000000-0005-0000-0000-000091040000}"/>
    <cellStyle name="Normal 144 2" xfId="381" xr:uid="{00000000-0005-0000-0000-000092040000}"/>
    <cellStyle name="Normal 145" xfId="382" xr:uid="{00000000-0005-0000-0000-000093040000}"/>
    <cellStyle name="Normal 145 2" xfId="383" xr:uid="{00000000-0005-0000-0000-000094040000}"/>
    <cellStyle name="Normal 146" xfId="384" xr:uid="{00000000-0005-0000-0000-000095040000}"/>
    <cellStyle name="Normal 146 2" xfId="385" xr:uid="{00000000-0005-0000-0000-000096040000}"/>
    <cellStyle name="Normal 147" xfId="386" xr:uid="{00000000-0005-0000-0000-000097040000}"/>
    <cellStyle name="Normal 147 2" xfId="387" xr:uid="{00000000-0005-0000-0000-000098040000}"/>
    <cellStyle name="Normal 148" xfId="388" xr:uid="{00000000-0005-0000-0000-000099040000}"/>
    <cellStyle name="Normal 148 2" xfId="389" xr:uid="{00000000-0005-0000-0000-00009A040000}"/>
    <cellStyle name="Normal 149" xfId="390" xr:uid="{00000000-0005-0000-0000-00009B040000}"/>
    <cellStyle name="Normal 149 2" xfId="391" xr:uid="{00000000-0005-0000-0000-00009C040000}"/>
    <cellStyle name="Normal 15" xfId="392" xr:uid="{00000000-0005-0000-0000-00009D040000}"/>
    <cellStyle name="Normal 15 2" xfId="393" xr:uid="{00000000-0005-0000-0000-00009E040000}"/>
    <cellStyle name="Normal 15 3" xfId="394" xr:uid="{00000000-0005-0000-0000-00009F040000}"/>
    <cellStyle name="Normal 15 4" xfId="395" xr:uid="{00000000-0005-0000-0000-0000A0040000}"/>
    <cellStyle name="Normal 15 5" xfId="396" xr:uid="{00000000-0005-0000-0000-0000A1040000}"/>
    <cellStyle name="Normal 150" xfId="397" xr:uid="{00000000-0005-0000-0000-0000A2040000}"/>
    <cellStyle name="Normal 150 2" xfId="398" xr:uid="{00000000-0005-0000-0000-0000A3040000}"/>
    <cellStyle name="Normal 151" xfId="399" xr:uid="{00000000-0005-0000-0000-0000A4040000}"/>
    <cellStyle name="Normal 151 2" xfId="400" xr:uid="{00000000-0005-0000-0000-0000A5040000}"/>
    <cellStyle name="Normal 152" xfId="401" xr:uid="{00000000-0005-0000-0000-0000A6040000}"/>
    <cellStyle name="Normal 152 2" xfId="402" xr:uid="{00000000-0005-0000-0000-0000A7040000}"/>
    <cellStyle name="Normal 153" xfId="403" xr:uid="{00000000-0005-0000-0000-0000A8040000}"/>
    <cellStyle name="Normal 153 2" xfId="404" xr:uid="{00000000-0005-0000-0000-0000A9040000}"/>
    <cellStyle name="Normal 154" xfId="405" xr:uid="{00000000-0005-0000-0000-0000AA040000}"/>
    <cellStyle name="Normal 154 2" xfId="406" xr:uid="{00000000-0005-0000-0000-0000AB040000}"/>
    <cellStyle name="Normal 155" xfId="407" xr:uid="{00000000-0005-0000-0000-0000AC040000}"/>
    <cellStyle name="Normal 155 2" xfId="408" xr:uid="{00000000-0005-0000-0000-0000AD040000}"/>
    <cellStyle name="Normal 156" xfId="409" xr:uid="{00000000-0005-0000-0000-0000AE040000}"/>
    <cellStyle name="Normal 156 2" xfId="410" xr:uid="{00000000-0005-0000-0000-0000AF040000}"/>
    <cellStyle name="Normal 157" xfId="411" xr:uid="{00000000-0005-0000-0000-0000B0040000}"/>
    <cellStyle name="Normal 157 2" xfId="412" xr:uid="{00000000-0005-0000-0000-0000B1040000}"/>
    <cellStyle name="Normal 158" xfId="413" xr:uid="{00000000-0005-0000-0000-0000B2040000}"/>
    <cellStyle name="Normal 158 2" xfId="414" xr:uid="{00000000-0005-0000-0000-0000B3040000}"/>
    <cellStyle name="Normal 159" xfId="415" xr:uid="{00000000-0005-0000-0000-0000B4040000}"/>
    <cellStyle name="Normal 159 2" xfId="416" xr:uid="{00000000-0005-0000-0000-0000B5040000}"/>
    <cellStyle name="Normal 16" xfId="417" xr:uid="{00000000-0005-0000-0000-0000B6040000}"/>
    <cellStyle name="Normal 16 2" xfId="418" xr:uid="{00000000-0005-0000-0000-0000B7040000}"/>
    <cellStyle name="Normal 160" xfId="419" xr:uid="{00000000-0005-0000-0000-0000B8040000}"/>
    <cellStyle name="Normal 160 2" xfId="420" xr:uid="{00000000-0005-0000-0000-0000B9040000}"/>
    <cellStyle name="Normal 161" xfId="421" xr:uid="{00000000-0005-0000-0000-0000BA040000}"/>
    <cellStyle name="Normal 161 2" xfId="422" xr:uid="{00000000-0005-0000-0000-0000BB040000}"/>
    <cellStyle name="Normal 162" xfId="423" xr:uid="{00000000-0005-0000-0000-0000BC040000}"/>
    <cellStyle name="Normal 162 2" xfId="424" xr:uid="{00000000-0005-0000-0000-0000BD040000}"/>
    <cellStyle name="Normal 163" xfId="425" xr:uid="{00000000-0005-0000-0000-0000BE040000}"/>
    <cellStyle name="Normal 163 2" xfId="426" xr:uid="{00000000-0005-0000-0000-0000BF040000}"/>
    <cellStyle name="Normal 164" xfId="427" xr:uid="{00000000-0005-0000-0000-0000C0040000}"/>
    <cellStyle name="Normal 164 2" xfId="428" xr:uid="{00000000-0005-0000-0000-0000C1040000}"/>
    <cellStyle name="Normal 165" xfId="429" xr:uid="{00000000-0005-0000-0000-0000C2040000}"/>
    <cellStyle name="Normal 165 2" xfId="430" xr:uid="{00000000-0005-0000-0000-0000C3040000}"/>
    <cellStyle name="Normal 166" xfId="431" xr:uid="{00000000-0005-0000-0000-0000C4040000}"/>
    <cellStyle name="Normal 166 2" xfId="432" xr:uid="{00000000-0005-0000-0000-0000C5040000}"/>
    <cellStyle name="Normal 167" xfId="433" xr:uid="{00000000-0005-0000-0000-0000C6040000}"/>
    <cellStyle name="Normal 167 2" xfId="434" xr:uid="{00000000-0005-0000-0000-0000C7040000}"/>
    <cellStyle name="Normal 168" xfId="435" xr:uid="{00000000-0005-0000-0000-0000C8040000}"/>
    <cellStyle name="Normal 168 2" xfId="436" xr:uid="{00000000-0005-0000-0000-0000C9040000}"/>
    <cellStyle name="Normal 169" xfId="437" xr:uid="{00000000-0005-0000-0000-0000CA040000}"/>
    <cellStyle name="Normal 169 2" xfId="438" xr:uid="{00000000-0005-0000-0000-0000CB040000}"/>
    <cellStyle name="Normal 17" xfId="439" xr:uid="{00000000-0005-0000-0000-0000CC040000}"/>
    <cellStyle name="Normal 17 2" xfId="440" xr:uid="{00000000-0005-0000-0000-0000CD040000}"/>
    <cellStyle name="Normal 170" xfId="441" xr:uid="{00000000-0005-0000-0000-0000CE040000}"/>
    <cellStyle name="Normal 170 2" xfId="442" xr:uid="{00000000-0005-0000-0000-0000CF040000}"/>
    <cellStyle name="Normal 171" xfId="443" xr:uid="{00000000-0005-0000-0000-0000D0040000}"/>
    <cellStyle name="Normal 171 2" xfId="444" xr:uid="{00000000-0005-0000-0000-0000D1040000}"/>
    <cellStyle name="Normal 172" xfId="445" xr:uid="{00000000-0005-0000-0000-0000D2040000}"/>
    <cellStyle name="Normal 172 2" xfId="446" xr:uid="{00000000-0005-0000-0000-0000D3040000}"/>
    <cellStyle name="Normal 173" xfId="447" xr:uid="{00000000-0005-0000-0000-0000D4040000}"/>
    <cellStyle name="Normal 173 2" xfId="448" xr:uid="{00000000-0005-0000-0000-0000D5040000}"/>
    <cellStyle name="Normal 174" xfId="449" xr:uid="{00000000-0005-0000-0000-0000D6040000}"/>
    <cellStyle name="Normal 174 2" xfId="450" xr:uid="{00000000-0005-0000-0000-0000D7040000}"/>
    <cellStyle name="Normal 175" xfId="451" xr:uid="{00000000-0005-0000-0000-0000D8040000}"/>
    <cellStyle name="Normal 175 2" xfId="452" xr:uid="{00000000-0005-0000-0000-0000D9040000}"/>
    <cellStyle name="Normal 176" xfId="453" xr:uid="{00000000-0005-0000-0000-0000DA040000}"/>
    <cellStyle name="Normal 176 2" xfId="454" xr:uid="{00000000-0005-0000-0000-0000DB040000}"/>
    <cellStyle name="Normal 177" xfId="455" xr:uid="{00000000-0005-0000-0000-0000DC040000}"/>
    <cellStyle name="Normal 177 2" xfId="456" xr:uid="{00000000-0005-0000-0000-0000DD040000}"/>
    <cellStyle name="Normal 178" xfId="457" xr:uid="{00000000-0005-0000-0000-0000DE040000}"/>
    <cellStyle name="Normal 178 2" xfId="458" xr:uid="{00000000-0005-0000-0000-0000DF040000}"/>
    <cellStyle name="Normal 179" xfId="459" xr:uid="{00000000-0005-0000-0000-0000E0040000}"/>
    <cellStyle name="Normal 179 2" xfId="460" xr:uid="{00000000-0005-0000-0000-0000E1040000}"/>
    <cellStyle name="Normal 18" xfId="461" xr:uid="{00000000-0005-0000-0000-0000E2040000}"/>
    <cellStyle name="Normal 18 2" xfId="462" xr:uid="{00000000-0005-0000-0000-0000E3040000}"/>
    <cellStyle name="Normal 18 3" xfId="463" xr:uid="{00000000-0005-0000-0000-0000E4040000}"/>
    <cellStyle name="Normal 18 4" xfId="464" xr:uid="{00000000-0005-0000-0000-0000E5040000}"/>
    <cellStyle name="Normal 18 5" xfId="465" xr:uid="{00000000-0005-0000-0000-0000E6040000}"/>
    <cellStyle name="Normal 180" xfId="466" xr:uid="{00000000-0005-0000-0000-0000E7040000}"/>
    <cellStyle name="Normal 180 2" xfId="467" xr:uid="{00000000-0005-0000-0000-0000E8040000}"/>
    <cellStyle name="Normal 181" xfId="468" xr:uid="{00000000-0005-0000-0000-0000E9040000}"/>
    <cellStyle name="Normal 181 2" xfId="469" xr:uid="{00000000-0005-0000-0000-0000EA040000}"/>
    <cellStyle name="Normal 182" xfId="470" xr:uid="{00000000-0005-0000-0000-0000EB040000}"/>
    <cellStyle name="Normal 182 2" xfId="471" xr:uid="{00000000-0005-0000-0000-0000EC040000}"/>
    <cellStyle name="Normal 183" xfId="472" xr:uid="{00000000-0005-0000-0000-0000ED040000}"/>
    <cellStyle name="Normal 183 2" xfId="473" xr:uid="{00000000-0005-0000-0000-0000EE040000}"/>
    <cellStyle name="Normal 184" xfId="474" xr:uid="{00000000-0005-0000-0000-0000EF040000}"/>
    <cellStyle name="Normal 184 2" xfId="475" xr:uid="{00000000-0005-0000-0000-0000F0040000}"/>
    <cellStyle name="Normal 185" xfId="476" xr:uid="{00000000-0005-0000-0000-0000F1040000}"/>
    <cellStyle name="Normal 185 2" xfId="477" xr:uid="{00000000-0005-0000-0000-0000F2040000}"/>
    <cellStyle name="Normal 186" xfId="478" xr:uid="{00000000-0005-0000-0000-0000F3040000}"/>
    <cellStyle name="Normal 186 2" xfId="479" xr:uid="{00000000-0005-0000-0000-0000F4040000}"/>
    <cellStyle name="Normal 187" xfId="480" xr:uid="{00000000-0005-0000-0000-0000F5040000}"/>
    <cellStyle name="Normal 187 2" xfId="481" xr:uid="{00000000-0005-0000-0000-0000F6040000}"/>
    <cellStyle name="Normal 188" xfId="482" xr:uid="{00000000-0005-0000-0000-0000F7040000}"/>
    <cellStyle name="Normal 188 2" xfId="483" xr:uid="{00000000-0005-0000-0000-0000F8040000}"/>
    <cellStyle name="Normal 189" xfId="484" xr:uid="{00000000-0005-0000-0000-0000F9040000}"/>
    <cellStyle name="Normal 189 2" xfId="485" xr:uid="{00000000-0005-0000-0000-0000FA040000}"/>
    <cellStyle name="Normal 19" xfId="486" xr:uid="{00000000-0005-0000-0000-0000FB040000}"/>
    <cellStyle name="Normal 19 2" xfId="487" xr:uid="{00000000-0005-0000-0000-0000FC040000}"/>
    <cellStyle name="Normal 190" xfId="488" xr:uid="{00000000-0005-0000-0000-0000FD040000}"/>
    <cellStyle name="Normal 190 2" xfId="489" xr:uid="{00000000-0005-0000-0000-0000FE040000}"/>
    <cellStyle name="Normal 191" xfId="490" xr:uid="{00000000-0005-0000-0000-0000FF040000}"/>
    <cellStyle name="Normal 191 2" xfId="491" xr:uid="{00000000-0005-0000-0000-000000050000}"/>
    <cellStyle name="Normal 192" xfId="492" xr:uid="{00000000-0005-0000-0000-000001050000}"/>
    <cellStyle name="Normal 192 2" xfId="493" xr:uid="{00000000-0005-0000-0000-000002050000}"/>
    <cellStyle name="Normal 193" xfId="494" xr:uid="{00000000-0005-0000-0000-000003050000}"/>
    <cellStyle name="Normal 193 2" xfId="495" xr:uid="{00000000-0005-0000-0000-000004050000}"/>
    <cellStyle name="Normal 194" xfId="496" xr:uid="{00000000-0005-0000-0000-000005050000}"/>
    <cellStyle name="Normal 194 2" xfId="497" xr:uid="{00000000-0005-0000-0000-000006050000}"/>
    <cellStyle name="Normal 195" xfId="498" xr:uid="{00000000-0005-0000-0000-000007050000}"/>
    <cellStyle name="Normal 195 2" xfId="499" xr:uid="{00000000-0005-0000-0000-000008050000}"/>
    <cellStyle name="Normal 196" xfId="500" xr:uid="{00000000-0005-0000-0000-000009050000}"/>
    <cellStyle name="Normal 196 2" xfId="501" xr:uid="{00000000-0005-0000-0000-00000A050000}"/>
    <cellStyle name="Normal 197" xfId="502" xr:uid="{00000000-0005-0000-0000-00000B050000}"/>
    <cellStyle name="Normal 197 2" xfId="503" xr:uid="{00000000-0005-0000-0000-00000C050000}"/>
    <cellStyle name="Normal 198" xfId="504" xr:uid="{00000000-0005-0000-0000-00000D050000}"/>
    <cellStyle name="Normal 198 2" xfId="505" xr:uid="{00000000-0005-0000-0000-00000E050000}"/>
    <cellStyle name="Normal 199" xfId="506" xr:uid="{00000000-0005-0000-0000-00000F050000}"/>
    <cellStyle name="Normal 199 2" xfId="507" xr:uid="{00000000-0005-0000-0000-000010050000}"/>
    <cellStyle name="Normal 2" xfId="508" xr:uid="{00000000-0005-0000-0000-000011050000}"/>
    <cellStyle name="Normal 2 2" xfId="509" xr:uid="{00000000-0005-0000-0000-000012050000}"/>
    <cellStyle name="Normal 2 2 2" xfId="510" xr:uid="{00000000-0005-0000-0000-000013050000}"/>
    <cellStyle name="Normal 2 2 2 50" xfId="511" xr:uid="{00000000-0005-0000-0000-000014050000}"/>
    <cellStyle name="Normal 2 2 3" xfId="512" xr:uid="{00000000-0005-0000-0000-000015050000}"/>
    <cellStyle name="Normal 2 2 76" xfId="513" xr:uid="{00000000-0005-0000-0000-000016050000}"/>
    <cellStyle name="Normal 2 3" xfId="514" xr:uid="{00000000-0005-0000-0000-000017050000}"/>
    <cellStyle name="Normal 20" xfId="515" xr:uid="{00000000-0005-0000-0000-000018050000}"/>
    <cellStyle name="Normal 20 2" xfId="516" xr:uid="{00000000-0005-0000-0000-000019050000}"/>
    <cellStyle name="Normal 20 3" xfId="517" xr:uid="{00000000-0005-0000-0000-00001A050000}"/>
    <cellStyle name="Normal 20 4" xfId="518" xr:uid="{00000000-0005-0000-0000-00001B050000}"/>
    <cellStyle name="Normal 20 5" xfId="519" xr:uid="{00000000-0005-0000-0000-00001C050000}"/>
    <cellStyle name="Normal 200" xfId="520" xr:uid="{00000000-0005-0000-0000-00001D050000}"/>
    <cellStyle name="Normal 200 2" xfId="521" xr:uid="{00000000-0005-0000-0000-00001E050000}"/>
    <cellStyle name="Normal 201" xfId="522" xr:uid="{00000000-0005-0000-0000-00001F050000}"/>
    <cellStyle name="Normal 201 2" xfId="523" xr:uid="{00000000-0005-0000-0000-000020050000}"/>
    <cellStyle name="Normal 202" xfId="524" xr:uid="{00000000-0005-0000-0000-000021050000}"/>
    <cellStyle name="Normal 202 2" xfId="525" xr:uid="{00000000-0005-0000-0000-000022050000}"/>
    <cellStyle name="Normal 203" xfId="526" xr:uid="{00000000-0005-0000-0000-000023050000}"/>
    <cellStyle name="Normal 203 2" xfId="527" xr:uid="{00000000-0005-0000-0000-000024050000}"/>
    <cellStyle name="Normal 204" xfId="528" xr:uid="{00000000-0005-0000-0000-000025050000}"/>
    <cellStyle name="Normal 204 2" xfId="529" xr:uid="{00000000-0005-0000-0000-000026050000}"/>
    <cellStyle name="Normal 205" xfId="530" xr:uid="{00000000-0005-0000-0000-000027050000}"/>
    <cellStyle name="Normal 205 2" xfId="531" xr:uid="{00000000-0005-0000-0000-000028050000}"/>
    <cellStyle name="Normal 206" xfId="532" xr:uid="{00000000-0005-0000-0000-000029050000}"/>
    <cellStyle name="Normal 206 2" xfId="533" xr:uid="{00000000-0005-0000-0000-00002A050000}"/>
    <cellStyle name="Normal 207" xfId="534" xr:uid="{00000000-0005-0000-0000-00002B050000}"/>
    <cellStyle name="Normal 207 2" xfId="535" xr:uid="{00000000-0005-0000-0000-00002C050000}"/>
    <cellStyle name="Normal 208" xfId="536" xr:uid="{00000000-0005-0000-0000-00002D050000}"/>
    <cellStyle name="Normal 208 2" xfId="537" xr:uid="{00000000-0005-0000-0000-00002E050000}"/>
    <cellStyle name="Normal 209" xfId="538" xr:uid="{00000000-0005-0000-0000-00002F050000}"/>
    <cellStyle name="Normal 209 2" xfId="539" xr:uid="{00000000-0005-0000-0000-000030050000}"/>
    <cellStyle name="Normal 21" xfId="540" xr:uid="{00000000-0005-0000-0000-000031050000}"/>
    <cellStyle name="Normal 21 2" xfId="541" xr:uid="{00000000-0005-0000-0000-000032050000}"/>
    <cellStyle name="Normal 21 3" xfId="542" xr:uid="{00000000-0005-0000-0000-000033050000}"/>
    <cellStyle name="Normal 21 4" xfId="543" xr:uid="{00000000-0005-0000-0000-000034050000}"/>
    <cellStyle name="Normal 21 5" xfId="544" xr:uid="{00000000-0005-0000-0000-000035050000}"/>
    <cellStyle name="Normal 210" xfId="545" xr:uid="{00000000-0005-0000-0000-000036050000}"/>
    <cellStyle name="Normal 210 2" xfId="546" xr:uid="{00000000-0005-0000-0000-000037050000}"/>
    <cellStyle name="Normal 211" xfId="547" xr:uid="{00000000-0005-0000-0000-000038050000}"/>
    <cellStyle name="Normal 211 2" xfId="548" xr:uid="{00000000-0005-0000-0000-000039050000}"/>
    <cellStyle name="Normal 212" xfId="549" xr:uid="{00000000-0005-0000-0000-00003A050000}"/>
    <cellStyle name="Normal 212 2" xfId="550" xr:uid="{00000000-0005-0000-0000-00003B050000}"/>
    <cellStyle name="Normal 213" xfId="551" xr:uid="{00000000-0005-0000-0000-00003C050000}"/>
    <cellStyle name="Normal 213 2" xfId="552" xr:uid="{00000000-0005-0000-0000-00003D050000}"/>
    <cellStyle name="Normal 214" xfId="553" xr:uid="{00000000-0005-0000-0000-00003E050000}"/>
    <cellStyle name="Normal 214 2" xfId="554" xr:uid="{00000000-0005-0000-0000-00003F050000}"/>
    <cellStyle name="Normal 215" xfId="555" xr:uid="{00000000-0005-0000-0000-000040050000}"/>
    <cellStyle name="Normal 215 2" xfId="556" xr:uid="{00000000-0005-0000-0000-000041050000}"/>
    <cellStyle name="Normal 216" xfId="557" xr:uid="{00000000-0005-0000-0000-000042050000}"/>
    <cellStyle name="Normal 216 2" xfId="558" xr:uid="{00000000-0005-0000-0000-000043050000}"/>
    <cellStyle name="Normal 217" xfId="559" xr:uid="{00000000-0005-0000-0000-000044050000}"/>
    <cellStyle name="Normal 217 2" xfId="560" xr:uid="{00000000-0005-0000-0000-000045050000}"/>
    <cellStyle name="Normal 218" xfId="561" xr:uid="{00000000-0005-0000-0000-000046050000}"/>
    <cellStyle name="Normal 218 2" xfId="562" xr:uid="{00000000-0005-0000-0000-000047050000}"/>
    <cellStyle name="Normal 219" xfId="563" xr:uid="{00000000-0005-0000-0000-000048050000}"/>
    <cellStyle name="Normal 219 2" xfId="564" xr:uid="{00000000-0005-0000-0000-000049050000}"/>
    <cellStyle name="Normal 22" xfId="565" xr:uid="{00000000-0005-0000-0000-00004A050000}"/>
    <cellStyle name="Normal 22 2" xfId="566" xr:uid="{00000000-0005-0000-0000-00004B050000}"/>
    <cellStyle name="Normal 220" xfId="567" xr:uid="{00000000-0005-0000-0000-00004C050000}"/>
    <cellStyle name="Normal 220 2" xfId="568" xr:uid="{00000000-0005-0000-0000-00004D050000}"/>
    <cellStyle name="Normal 221" xfId="569" xr:uid="{00000000-0005-0000-0000-00004E050000}"/>
    <cellStyle name="Normal 221 2" xfId="570" xr:uid="{00000000-0005-0000-0000-00004F050000}"/>
    <cellStyle name="Normal 222" xfId="571" xr:uid="{00000000-0005-0000-0000-000050050000}"/>
    <cellStyle name="Normal 222 2" xfId="572" xr:uid="{00000000-0005-0000-0000-000051050000}"/>
    <cellStyle name="Normal 223" xfId="573" xr:uid="{00000000-0005-0000-0000-000052050000}"/>
    <cellStyle name="Normal 223 2" xfId="574" xr:uid="{00000000-0005-0000-0000-000053050000}"/>
    <cellStyle name="Normal 224" xfId="575" xr:uid="{00000000-0005-0000-0000-000054050000}"/>
    <cellStyle name="Normal 224 2" xfId="576" xr:uid="{00000000-0005-0000-0000-000055050000}"/>
    <cellStyle name="Normal 225" xfId="577" xr:uid="{00000000-0005-0000-0000-000056050000}"/>
    <cellStyle name="Normal 225 2" xfId="578" xr:uid="{00000000-0005-0000-0000-000057050000}"/>
    <cellStyle name="Normal 226" xfId="579" xr:uid="{00000000-0005-0000-0000-000058050000}"/>
    <cellStyle name="Normal 226 2" xfId="580" xr:uid="{00000000-0005-0000-0000-000059050000}"/>
    <cellStyle name="Normal 227" xfId="581" xr:uid="{00000000-0005-0000-0000-00005A050000}"/>
    <cellStyle name="Normal 227 2" xfId="582" xr:uid="{00000000-0005-0000-0000-00005B050000}"/>
    <cellStyle name="Normal 228" xfId="583" xr:uid="{00000000-0005-0000-0000-00005C050000}"/>
    <cellStyle name="Normal 228 2" xfId="584" xr:uid="{00000000-0005-0000-0000-00005D050000}"/>
    <cellStyle name="Normal 229" xfId="585" xr:uid="{00000000-0005-0000-0000-00005E050000}"/>
    <cellStyle name="Normal 229 2" xfId="586" xr:uid="{00000000-0005-0000-0000-00005F050000}"/>
    <cellStyle name="Normal 23" xfId="587" xr:uid="{00000000-0005-0000-0000-000060050000}"/>
    <cellStyle name="Normal 23 2" xfId="588" xr:uid="{00000000-0005-0000-0000-000061050000}"/>
    <cellStyle name="Normal 23 3" xfId="589" xr:uid="{00000000-0005-0000-0000-000062050000}"/>
    <cellStyle name="Normal 23 4" xfId="590" xr:uid="{00000000-0005-0000-0000-000063050000}"/>
    <cellStyle name="Normal 23 5" xfId="591" xr:uid="{00000000-0005-0000-0000-000064050000}"/>
    <cellStyle name="Normal 230" xfId="592" xr:uid="{00000000-0005-0000-0000-000065050000}"/>
    <cellStyle name="Normal 230 2" xfId="593" xr:uid="{00000000-0005-0000-0000-000066050000}"/>
    <cellStyle name="Normal 231" xfId="594" xr:uid="{00000000-0005-0000-0000-000067050000}"/>
    <cellStyle name="Normal 231 2" xfId="595" xr:uid="{00000000-0005-0000-0000-000068050000}"/>
    <cellStyle name="Normal 232" xfId="596" xr:uid="{00000000-0005-0000-0000-000069050000}"/>
    <cellStyle name="Normal 232 2" xfId="597" xr:uid="{00000000-0005-0000-0000-00006A050000}"/>
    <cellStyle name="Normal 233" xfId="598" xr:uid="{00000000-0005-0000-0000-00006B050000}"/>
    <cellStyle name="Normal 233 2" xfId="599" xr:uid="{00000000-0005-0000-0000-00006C050000}"/>
    <cellStyle name="Normal 234" xfId="600" xr:uid="{00000000-0005-0000-0000-00006D050000}"/>
    <cellStyle name="Normal 234 2" xfId="601" xr:uid="{00000000-0005-0000-0000-00006E050000}"/>
    <cellStyle name="Normal 235" xfId="602" xr:uid="{00000000-0005-0000-0000-00006F050000}"/>
    <cellStyle name="Normal 235 2" xfId="603" xr:uid="{00000000-0005-0000-0000-000070050000}"/>
    <cellStyle name="Normal 236" xfId="604" xr:uid="{00000000-0005-0000-0000-000071050000}"/>
    <cellStyle name="Normal 236 2" xfId="605" xr:uid="{00000000-0005-0000-0000-000072050000}"/>
    <cellStyle name="Normal 237" xfId="606" xr:uid="{00000000-0005-0000-0000-000073050000}"/>
    <cellStyle name="Normal 237 2" xfId="607" xr:uid="{00000000-0005-0000-0000-000074050000}"/>
    <cellStyle name="Normal 238" xfId="608" xr:uid="{00000000-0005-0000-0000-000075050000}"/>
    <cellStyle name="Normal 238 2" xfId="609" xr:uid="{00000000-0005-0000-0000-000076050000}"/>
    <cellStyle name="Normal 239" xfId="610" xr:uid="{00000000-0005-0000-0000-000077050000}"/>
    <cellStyle name="Normal 239 2" xfId="611" xr:uid="{00000000-0005-0000-0000-000078050000}"/>
    <cellStyle name="Normal 24" xfId="612" xr:uid="{00000000-0005-0000-0000-000079050000}"/>
    <cellStyle name="Normal 24 2" xfId="613" xr:uid="{00000000-0005-0000-0000-00007A050000}"/>
    <cellStyle name="Normal 240" xfId="614" xr:uid="{00000000-0005-0000-0000-00007B050000}"/>
    <cellStyle name="Normal 240 2" xfId="615" xr:uid="{00000000-0005-0000-0000-00007C050000}"/>
    <cellStyle name="Normal 241" xfId="616" xr:uid="{00000000-0005-0000-0000-00007D050000}"/>
    <cellStyle name="Normal 241 2" xfId="617" xr:uid="{00000000-0005-0000-0000-00007E050000}"/>
    <cellStyle name="Normal 242" xfId="618" xr:uid="{00000000-0005-0000-0000-00007F050000}"/>
    <cellStyle name="Normal 242 2" xfId="619" xr:uid="{00000000-0005-0000-0000-000080050000}"/>
    <cellStyle name="Normal 243" xfId="620" xr:uid="{00000000-0005-0000-0000-000081050000}"/>
    <cellStyle name="Normal 243 2" xfId="621" xr:uid="{00000000-0005-0000-0000-000082050000}"/>
    <cellStyle name="Normal 244" xfId="622" xr:uid="{00000000-0005-0000-0000-000083050000}"/>
    <cellStyle name="Normal 244 2" xfId="623" xr:uid="{00000000-0005-0000-0000-000084050000}"/>
    <cellStyle name="Normal 245" xfId="624" xr:uid="{00000000-0005-0000-0000-000085050000}"/>
    <cellStyle name="Normal 245 2" xfId="625" xr:uid="{00000000-0005-0000-0000-000086050000}"/>
    <cellStyle name="Normal 246" xfId="626" xr:uid="{00000000-0005-0000-0000-000087050000}"/>
    <cellStyle name="Normal 246 2" xfId="627" xr:uid="{00000000-0005-0000-0000-000088050000}"/>
    <cellStyle name="Normal 247" xfId="628" xr:uid="{00000000-0005-0000-0000-000089050000}"/>
    <cellStyle name="Normal 247 2" xfId="629" xr:uid="{00000000-0005-0000-0000-00008A050000}"/>
    <cellStyle name="Normal 248" xfId="630" xr:uid="{00000000-0005-0000-0000-00008B050000}"/>
    <cellStyle name="Normal 248 2" xfId="631" xr:uid="{00000000-0005-0000-0000-00008C050000}"/>
    <cellStyle name="Normal 249" xfId="632" xr:uid="{00000000-0005-0000-0000-00008D050000}"/>
    <cellStyle name="Normal 249 2" xfId="633" xr:uid="{00000000-0005-0000-0000-00008E050000}"/>
    <cellStyle name="Normal 25" xfId="634" xr:uid="{00000000-0005-0000-0000-00008F050000}"/>
    <cellStyle name="Normal 25 2" xfId="635" xr:uid="{00000000-0005-0000-0000-000090050000}"/>
    <cellStyle name="Normal 250" xfId="636" xr:uid="{00000000-0005-0000-0000-000091050000}"/>
    <cellStyle name="Normal 250 2" xfId="637" xr:uid="{00000000-0005-0000-0000-000092050000}"/>
    <cellStyle name="Normal 251" xfId="638" xr:uid="{00000000-0005-0000-0000-000093050000}"/>
    <cellStyle name="Normal 251 2" xfId="639" xr:uid="{00000000-0005-0000-0000-000094050000}"/>
    <cellStyle name="Normal 252" xfId="640" xr:uid="{00000000-0005-0000-0000-000095050000}"/>
    <cellStyle name="Normal 252 2" xfId="641" xr:uid="{00000000-0005-0000-0000-000096050000}"/>
    <cellStyle name="Normal 253" xfId="642" xr:uid="{00000000-0005-0000-0000-000097050000}"/>
    <cellStyle name="Normal 253 2" xfId="643" xr:uid="{00000000-0005-0000-0000-000098050000}"/>
    <cellStyle name="Normal 254" xfId="644" xr:uid="{00000000-0005-0000-0000-000099050000}"/>
    <cellStyle name="Normal 254 2" xfId="645" xr:uid="{00000000-0005-0000-0000-00009A050000}"/>
    <cellStyle name="Normal 255" xfId="646" xr:uid="{00000000-0005-0000-0000-00009B050000}"/>
    <cellStyle name="Normal 255 2" xfId="647" xr:uid="{00000000-0005-0000-0000-00009C050000}"/>
    <cellStyle name="Normal 256" xfId="648" xr:uid="{00000000-0005-0000-0000-00009D050000}"/>
    <cellStyle name="Normal 256 2" xfId="649" xr:uid="{00000000-0005-0000-0000-00009E050000}"/>
    <cellStyle name="Normal 257" xfId="650" xr:uid="{00000000-0005-0000-0000-00009F050000}"/>
    <cellStyle name="Normal 257 2" xfId="651" xr:uid="{00000000-0005-0000-0000-0000A0050000}"/>
    <cellStyle name="Normal 258" xfId="652" xr:uid="{00000000-0005-0000-0000-0000A1050000}"/>
    <cellStyle name="Normal 258 2" xfId="653" xr:uid="{00000000-0005-0000-0000-0000A2050000}"/>
    <cellStyle name="Normal 258 3" xfId="654" xr:uid="{00000000-0005-0000-0000-0000A3050000}"/>
    <cellStyle name="Normal 26" xfId="655" xr:uid="{00000000-0005-0000-0000-0000A4050000}"/>
    <cellStyle name="Normal 26 2" xfId="656" xr:uid="{00000000-0005-0000-0000-0000A5050000}"/>
    <cellStyle name="Normal 27" xfId="657" xr:uid="{00000000-0005-0000-0000-0000A6050000}"/>
    <cellStyle name="Normal 27 2" xfId="658" xr:uid="{00000000-0005-0000-0000-0000A7050000}"/>
    <cellStyle name="Normal 28" xfId="659" xr:uid="{00000000-0005-0000-0000-0000A8050000}"/>
    <cellStyle name="Normal 28 2" xfId="660" xr:uid="{00000000-0005-0000-0000-0000A9050000}"/>
    <cellStyle name="Normal 28 3" xfId="661" xr:uid="{00000000-0005-0000-0000-0000AA050000}"/>
    <cellStyle name="Normal 28 4" xfId="662" xr:uid="{00000000-0005-0000-0000-0000AB050000}"/>
    <cellStyle name="Normal 28 5" xfId="663" xr:uid="{00000000-0005-0000-0000-0000AC050000}"/>
    <cellStyle name="Normal 29" xfId="664" xr:uid="{00000000-0005-0000-0000-0000AD050000}"/>
    <cellStyle name="Normal 29 2" xfId="665" xr:uid="{00000000-0005-0000-0000-0000AE050000}"/>
    <cellStyle name="Normal 29 3" xfId="666" xr:uid="{00000000-0005-0000-0000-0000AF050000}"/>
    <cellStyle name="Normal 29 4" xfId="667" xr:uid="{00000000-0005-0000-0000-0000B0050000}"/>
    <cellStyle name="Normal 29 5" xfId="668" xr:uid="{00000000-0005-0000-0000-0000B1050000}"/>
    <cellStyle name="Normal 3" xfId="669" xr:uid="{00000000-0005-0000-0000-0000B2050000}"/>
    <cellStyle name="Normal 3 2" xfId="670" xr:uid="{00000000-0005-0000-0000-0000B3050000}"/>
    <cellStyle name="Normal 3 3" xfId="671" xr:uid="{00000000-0005-0000-0000-0000B4050000}"/>
    <cellStyle name="Normal 3 4" xfId="672" xr:uid="{00000000-0005-0000-0000-0000B5050000}"/>
    <cellStyle name="Normal 3 5" xfId="673" xr:uid="{00000000-0005-0000-0000-0000B6050000}"/>
    <cellStyle name="Normal 3 6" xfId="674" xr:uid="{00000000-0005-0000-0000-0000B7050000}"/>
    <cellStyle name="Normal 30" xfId="675" xr:uid="{00000000-0005-0000-0000-0000B8050000}"/>
    <cellStyle name="Normal 30 2" xfId="676" xr:uid="{00000000-0005-0000-0000-0000B9050000}"/>
    <cellStyle name="Normal 31" xfId="677" xr:uid="{00000000-0005-0000-0000-0000BA050000}"/>
    <cellStyle name="Normal 31 2" xfId="678" xr:uid="{00000000-0005-0000-0000-0000BB050000}"/>
    <cellStyle name="Normal 32" xfId="679" xr:uid="{00000000-0005-0000-0000-0000BC050000}"/>
    <cellStyle name="Normal 32 2" xfId="680" xr:uid="{00000000-0005-0000-0000-0000BD050000}"/>
    <cellStyle name="Normal 33" xfId="681" xr:uid="{00000000-0005-0000-0000-0000BE050000}"/>
    <cellStyle name="Normal 33 2" xfId="682" xr:uid="{00000000-0005-0000-0000-0000BF050000}"/>
    <cellStyle name="Normal 34" xfId="683" xr:uid="{00000000-0005-0000-0000-0000C0050000}"/>
    <cellStyle name="Normal 34 2" xfId="684" xr:uid="{00000000-0005-0000-0000-0000C1050000}"/>
    <cellStyle name="Normal 35" xfId="685" xr:uid="{00000000-0005-0000-0000-0000C2050000}"/>
    <cellStyle name="Normal 35 2" xfId="686" xr:uid="{00000000-0005-0000-0000-0000C3050000}"/>
    <cellStyle name="Normal 36" xfId="687" xr:uid="{00000000-0005-0000-0000-0000C4050000}"/>
    <cellStyle name="Normal 36 2" xfId="688" xr:uid="{00000000-0005-0000-0000-0000C5050000}"/>
    <cellStyle name="Normal 37" xfId="689" xr:uid="{00000000-0005-0000-0000-0000C6050000}"/>
    <cellStyle name="Normal 37 2" xfId="690" xr:uid="{00000000-0005-0000-0000-0000C7050000}"/>
    <cellStyle name="Normal 38" xfId="691" xr:uid="{00000000-0005-0000-0000-0000C8050000}"/>
    <cellStyle name="Normal 38 2" xfId="692" xr:uid="{00000000-0005-0000-0000-0000C9050000}"/>
    <cellStyle name="Normal 39" xfId="693" xr:uid="{00000000-0005-0000-0000-0000CA050000}"/>
    <cellStyle name="Normal 39 2" xfId="694" xr:uid="{00000000-0005-0000-0000-0000CB050000}"/>
    <cellStyle name="Normal 4" xfId="695" xr:uid="{00000000-0005-0000-0000-0000CC050000}"/>
    <cellStyle name="Normal 4 2" xfId="696" xr:uid="{00000000-0005-0000-0000-0000CD050000}"/>
    <cellStyle name="Normal 4 3" xfId="697" xr:uid="{00000000-0005-0000-0000-0000CE050000}"/>
    <cellStyle name="Normal 4 4" xfId="698" xr:uid="{00000000-0005-0000-0000-0000CF050000}"/>
    <cellStyle name="Normal 40" xfId="699" xr:uid="{00000000-0005-0000-0000-0000D0050000}"/>
    <cellStyle name="Normal 40 2" xfId="700" xr:uid="{00000000-0005-0000-0000-0000D1050000}"/>
    <cellStyle name="Normal 41" xfId="701" xr:uid="{00000000-0005-0000-0000-0000D2050000}"/>
    <cellStyle name="Normal 41 2" xfId="702" xr:uid="{00000000-0005-0000-0000-0000D3050000}"/>
    <cellStyle name="Normal 42" xfId="703" xr:uid="{00000000-0005-0000-0000-0000D4050000}"/>
    <cellStyle name="Normal 42 2" xfId="704" xr:uid="{00000000-0005-0000-0000-0000D5050000}"/>
    <cellStyle name="Normal 43" xfId="705" xr:uid="{00000000-0005-0000-0000-0000D6050000}"/>
    <cellStyle name="Normal 43 2" xfId="706" xr:uid="{00000000-0005-0000-0000-0000D7050000}"/>
    <cellStyle name="Normal 44" xfId="707" xr:uid="{00000000-0005-0000-0000-0000D8050000}"/>
    <cellStyle name="Normal 44 2" xfId="708" xr:uid="{00000000-0005-0000-0000-0000D9050000}"/>
    <cellStyle name="Normal 45" xfId="709" xr:uid="{00000000-0005-0000-0000-0000DA050000}"/>
    <cellStyle name="Normal 45 2" xfId="710" xr:uid="{00000000-0005-0000-0000-0000DB050000}"/>
    <cellStyle name="Normal 46" xfId="711" xr:uid="{00000000-0005-0000-0000-0000DC050000}"/>
    <cellStyle name="Normal 46 2" xfId="712" xr:uid="{00000000-0005-0000-0000-0000DD050000}"/>
    <cellStyle name="Normal 47" xfId="713" xr:uid="{00000000-0005-0000-0000-0000DE050000}"/>
    <cellStyle name="Normal 47 2" xfId="714" xr:uid="{00000000-0005-0000-0000-0000DF050000}"/>
    <cellStyle name="Normal 48" xfId="715" xr:uid="{00000000-0005-0000-0000-0000E0050000}"/>
    <cellStyle name="Normal 48 2" xfId="716" xr:uid="{00000000-0005-0000-0000-0000E1050000}"/>
    <cellStyle name="Normal 49" xfId="717" xr:uid="{00000000-0005-0000-0000-0000E2050000}"/>
    <cellStyle name="Normal 49 2" xfId="718" xr:uid="{00000000-0005-0000-0000-0000E3050000}"/>
    <cellStyle name="Normal 5" xfId="719" xr:uid="{00000000-0005-0000-0000-0000E4050000}"/>
    <cellStyle name="Normal 50" xfId="720" xr:uid="{00000000-0005-0000-0000-0000E5050000}"/>
    <cellStyle name="Normal 50 2" xfId="721" xr:uid="{00000000-0005-0000-0000-0000E6050000}"/>
    <cellStyle name="Normal 51" xfId="722" xr:uid="{00000000-0005-0000-0000-0000E7050000}"/>
    <cellStyle name="Normal 51 2" xfId="723" xr:uid="{00000000-0005-0000-0000-0000E8050000}"/>
    <cellStyle name="Normal 52" xfId="724" xr:uid="{00000000-0005-0000-0000-0000E9050000}"/>
    <cellStyle name="Normal 52 2" xfId="725" xr:uid="{00000000-0005-0000-0000-0000EA050000}"/>
    <cellStyle name="Normal 53" xfId="726" xr:uid="{00000000-0005-0000-0000-0000EB050000}"/>
    <cellStyle name="Normal 53 2" xfId="727" xr:uid="{00000000-0005-0000-0000-0000EC050000}"/>
    <cellStyle name="Normal 54" xfId="728" xr:uid="{00000000-0005-0000-0000-0000ED050000}"/>
    <cellStyle name="Normal 54 2" xfId="729" xr:uid="{00000000-0005-0000-0000-0000EE050000}"/>
    <cellStyle name="Normal 55" xfId="730" xr:uid="{00000000-0005-0000-0000-0000EF050000}"/>
    <cellStyle name="Normal 55 2" xfId="731" xr:uid="{00000000-0005-0000-0000-0000F0050000}"/>
    <cellStyle name="Normal 56" xfId="732" xr:uid="{00000000-0005-0000-0000-0000F1050000}"/>
    <cellStyle name="Normal 56 2" xfId="733" xr:uid="{00000000-0005-0000-0000-0000F2050000}"/>
    <cellStyle name="Normal 57" xfId="734" xr:uid="{00000000-0005-0000-0000-0000F3050000}"/>
    <cellStyle name="Normal 57 2" xfId="735" xr:uid="{00000000-0005-0000-0000-0000F4050000}"/>
    <cellStyle name="Normal 58" xfId="736" xr:uid="{00000000-0005-0000-0000-0000F5050000}"/>
    <cellStyle name="Normal 58 2" xfId="737" xr:uid="{00000000-0005-0000-0000-0000F6050000}"/>
    <cellStyle name="Normal 59" xfId="738" xr:uid="{00000000-0005-0000-0000-0000F7050000}"/>
    <cellStyle name="Normal 59 2" xfId="739" xr:uid="{00000000-0005-0000-0000-0000F8050000}"/>
    <cellStyle name="Normal 6" xfId="740" xr:uid="{00000000-0005-0000-0000-0000F9050000}"/>
    <cellStyle name="Normal 6 2" xfId="741" xr:uid="{00000000-0005-0000-0000-0000FA050000}"/>
    <cellStyle name="Normal 60" xfId="742" xr:uid="{00000000-0005-0000-0000-0000FB050000}"/>
    <cellStyle name="Normal 60 2" xfId="743" xr:uid="{00000000-0005-0000-0000-0000FC050000}"/>
    <cellStyle name="Normal 61" xfId="744" xr:uid="{00000000-0005-0000-0000-0000FD050000}"/>
    <cellStyle name="Normal 61 2" xfId="745" xr:uid="{00000000-0005-0000-0000-0000FE050000}"/>
    <cellStyle name="Normal 62" xfId="746" xr:uid="{00000000-0005-0000-0000-0000FF050000}"/>
    <cellStyle name="Normal 62 2" xfId="747" xr:uid="{00000000-0005-0000-0000-000000060000}"/>
    <cellStyle name="Normal 63" xfId="748" xr:uid="{00000000-0005-0000-0000-000001060000}"/>
    <cellStyle name="Normal 63 2" xfId="749" xr:uid="{00000000-0005-0000-0000-000002060000}"/>
    <cellStyle name="Normal 64" xfId="750" xr:uid="{00000000-0005-0000-0000-000003060000}"/>
    <cellStyle name="Normal 64 2" xfId="751" xr:uid="{00000000-0005-0000-0000-000004060000}"/>
    <cellStyle name="Normal 65" xfId="752" xr:uid="{00000000-0005-0000-0000-000005060000}"/>
    <cellStyle name="Normal 65 2" xfId="753" xr:uid="{00000000-0005-0000-0000-000006060000}"/>
    <cellStyle name="Normal 66" xfId="754" xr:uid="{00000000-0005-0000-0000-000007060000}"/>
    <cellStyle name="Normal 66 2" xfId="755" xr:uid="{00000000-0005-0000-0000-000008060000}"/>
    <cellStyle name="Normal 67" xfId="756" xr:uid="{00000000-0005-0000-0000-000009060000}"/>
    <cellStyle name="Normal 67 2" xfId="757" xr:uid="{00000000-0005-0000-0000-00000A060000}"/>
    <cellStyle name="Normal 68" xfId="758" xr:uid="{00000000-0005-0000-0000-00000B060000}"/>
    <cellStyle name="Normal 68 2" xfId="759" xr:uid="{00000000-0005-0000-0000-00000C060000}"/>
    <cellStyle name="Normal 69" xfId="760" xr:uid="{00000000-0005-0000-0000-00000D060000}"/>
    <cellStyle name="Normal 69 2" xfId="761" xr:uid="{00000000-0005-0000-0000-00000E060000}"/>
    <cellStyle name="Normal 7" xfId="762" xr:uid="{00000000-0005-0000-0000-00000F060000}"/>
    <cellStyle name="Normal 7 2" xfId="763" xr:uid="{00000000-0005-0000-0000-000010060000}"/>
    <cellStyle name="Normal 7 3" xfId="764" xr:uid="{00000000-0005-0000-0000-000011060000}"/>
    <cellStyle name="Normal 7 4" xfId="765" xr:uid="{00000000-0005-0000-0000-000012060000}"/>
    <cellStyle name="Normal 7 5" xfId="766" xr:uid="{00000000-0005-0000-0000-000013060000}"/>
    <cellStyle name="Normal 70" xfId="767" xr:uid="{00000000-0005-0000-0000-000014060000}"/>
    <cellStyle name="Normal 70 2" xfId="768" xr:uid="{00000000-0005-0000-0000-000015060000}"/>
    <cellStyle name="Normal 71" xfId="769" xr:uid="{00000000-0005-0000-0000-000016060000}"/>
    <cellStyle name="Normal 71 2" xfId="770" xr:uid="{00000000-0005-0000-0000-000017060000}"/>
    <cellStyle name="Normal 72" xfId="771" xr:uid="{00000000-0005-0000-0000-000018060000}"/>
    <cellStyle name="Normal 72 2" xfId="772" xr:uid="{00000000-0005-0000-0000-000019060000}"/>
    <cellStyle name="Normal 73" xfId="773" xr:uid="{00000000-0005-0000-0000-00001A060000}"/>
    <cellStyle name="Normal 73 2" xfId="774" xr:uid="{00000000-0005-0000-0000-00001B060000}"/>
    <cellStyle name="Normal 74" xfId="775" xr:uid="{00000000-0005-0000-0000-00001C060000}"/>
    <cellStyle name="Normal 74 2" xfId="776" xr:uid="{00000000-0005-0000-0000-00001D060000}"/>
    <cellStyle name="Normal 75" xfId="777" xr:uid="{00000000-0005-0000-0000-00001E060000}"/>
    <cellStyle name="Normal 75 2" xfId="778" xr:uid="{00000000-0005-0000-0000-00001F060000}"/>
    <cellStyle name="Normal 76" xfId="779" xr:uid="{00000000-0005-0000-0000-000020060000}"/>
    <cellStyle name="Normal 76 2" xfId="780" xr:uid="{00000000-0005-0000-0000-000021060000}"/>
    <cellStyle name="Normal 77" xfId="781" xr:uid="{00000000-0005-0000-0000-000022060000}"/>
    <cellStyle name="Normal 77 2" xfId="782" xr:uid="{00000000-0005-0000-0000-000023060000}"/>
    <cellStyle name="Normal 78" xfId="783" xr:uid="{00000000-0005-0000-0000-000024060000}"/>
    <cellStyle name="Normal 78 2" xfId="784" xr:uid="{00000000-0005-0000-0000-000025060000}"/>
    <cellStyle name="Normal 79" xfId="785" xr:uid="{00000000-0005-0000-0000-000026060000}"/>
    <cellStyle name="Normal 79 2" xfId="786" xr:uid="{00000000-0005-0000-0000-000027060000}"/>
    <cellStyle name="Normal 8" xfId="787" xr:uid="{00000000-0005-0000-0000-000028060000}"/>
    <cellStyle name="Normal 80" xfId="788" xr:uid="{00000000-0005-0000-0000-000029060000}"/>
    <cellStyle name="Normal 80 2" xfId="789" xr:uid="{00000000-0005-0000-0000-00002A060000}"/>
    <cellStyle name="Normal 81" xfId="790" xr:uid="{00000000-0005-0000-0000-00002B060000}"/>
    <cellStyle name="Normal 81 2" xfId="791" xr:uid="{00000000-0005-0000-0000-00002C060000}"/>
    <cellStyle name="Normal 82" xfId="792" xr:uid="{00000000-0005-0000-0000-00002D060000}"/>
    <cellStyle name="Normal 82 2" xfId="793" xr:uid="{00000000-0005-0000-0000-00002E060000}"/>
    <cellStyle name="Normal 83" xfId="794" xr:uid="{00000000-0005-0000-0000-00002F060000}"/>
    <cellStyle name="Normal 83 2" xfId="795" xr:uid="{00000000-0005-0000-0000-000030060000}"/>
    <cellStyle name="Normal 84" xfId="796" xr:uid="{00000000-0005-0000-0000-000031060000}"/>
    <cellStyle name="Normal 84 2" xfId="797" xr:uid="{00000000-0005-0000-0000-000032060000}"/>
    <cellStyle name="Normal 85" xfId="798" xr:uid="{00000000-0005-0000-0000-000033060000}"/>
    <cellStyle name="Normal 85 2" xfId="799" xr:uid="{00000000-0005-0000-0000-000034060000}"/>
    <cellStyle name="Normal 86" xfId="800" xr:uid="{00000000-0005-0000-0000-000035060000}"/>
    <cellStyle name="Normal 86 2" xfId="801" xr:uid="{00000000-0005-0000-0000-000036060000}"/>
    <cellStyle name="Normal 87" xfId="802" xr:uid="{00000000-0005-0000-0000-000037060000}"/>
    <cellStyle name="Normal 87 2" xfId="803" xr:uid="{00000000-0005-0000-0000-000038060000}"/>
    <cellStyle name="Normal 88" xfId="804" xr:uid="{00000000-0005-0000-0000-000039060000}"/>
    <cellStyle name="Normal 88 2" xfId="805" xr:uid="{00000000-0005-0000-0000-00003A060000}"/>
    <cellStyle name="Normal 89" xfId="806" xr:uid="{00000000-0005-0000-0000-00003B060000}"/>
    <cellStyle name="Normal 89 2" xfId="807" xr:uid="{00000000-0005-0000-0000-00003C060000}"/>
    <cellStyle name="Normal 9" xfId="808" xr:uid="{00000000-0005-0000-0000-00003D060000}"/>
    <cellStyle name="Normal 9 2" xfId="809" xr:uid="{00000000-0005-0000-0000-00003E060000}"/>
    <cellStyle name="Normal 9 3" xfId="810" xr:uid="{00000000-0005-0000-0000-00003F060000}"/>
    <cellStyle name="Normal 9 4" xfId="811" xr:uid="{00000000-0005-0000-0000-000040060000}"/>
    <cellStyle name="Normal 9 5" xfId="812" xr:uid="{00000000-0005-0000-0000-000041060000}"/>
    <cellStyle name="Normal 90" xfId="813" xr:uid="{00000000-0005-0000-0000-000042060000}"/>
    <cellStyle name="Normal 90 2" xfId="814" xr:uid="{00000000-0005-0000-0000-000043060000}"/>
    <cellStyle name="Normal 91" xfId="815" xr:uid="{00000000-0005-0000-0000-000044060000}"/>
    <cellStyle name="Normal 91 2" xfId="816" xr:uid="{00000000-0005-0000-0000-000045060000}"/>
    <cellStyle name="Normal 92" xfId="817" xr:uid="{00000000-0005-0000-0000-000046060000}"/>
    <cellStyle name="Normal 92 2" xfId="818" xr:uid="{00000000-0005-0000-0000-000047060000}"/>
    <cellStyle name="Normal 93" xfId="819" xr:uid="{00000000-0005-0000-0000-000048060000}"/>
    <cellStyle name="Normal 93 2" xfId="820" xr:uid="{00000000-0005-0000-0000-000049060000}"/>
    <cellStyle name="Normal 94" xfId="821" xr:uid="{00000000-0005-0000-0000-00004A060000}"/>
    <cellStyle name="Normal 94 2" xfId="822" xr:uid="{00000000-0005-0000-0000-00004B060000}"/>
    <cellStyle name="Normal 95" xfId="823" xr:uid="{00000000-0005-0000-0000-00004C060000}"/>
    <cellStyle name="Normal 95 2" xfId="824" xr:uid="{00000000-0005-0000-0000-00004D060000}"/>
    <cellStyle name="Normal 96" xfId="825" xr:uid="{00000000-0005-0000-0000-00004E060000}"/>
    <cellStyle name="Normal 96 2" xfId="826" xr:uid="{00000000-0005-0000-0000-00004F060000}"/>
    <cellStyle name="Normal 97" xfId="827" xr:uid="{00000000-0005-0000-0000-000050060000}"/>
    <cellStyle name="Normal 97 2" xfId="828" xr:uid="{00000000-0005-0000-0000-000051060000}"/>
    <cellStyle name="Normal 98" xfId="829" xr:uid="{00000000-0005-0000-0000-000052060000}"/>
    <cellStyle name="Normal 98 2" xfId="830" xr:uid="{00000000-0005-0000-0000-000053060000}"/>
    <cellStyle name="Normal 99" xfId="831" xr:uid="{00000000-0005-0000-0000-000054060000}"/>
    <cellStyle name="Normal 99 2" xfId="832" xr:uid="{00000000-0005-0000-0000-000055060000}"/>
    <cellStyle name="Note 2" xfId="833" xr:uid="{00000000-0005-0000-0000-000056060000}"/>
    <cellStyle name="Note 2 2" xfId="834" xr:uid="{00000000-0005-0000-0000-000057060000}"/>
    <cellStyle name="Note 2 3" xfId="835" xr:uid="{00000000-0005-0000-0000-000058060000}"/>
    <cellStyle name="Note 2 4" xfId="836" xr:uid="{00000000-0005-0000-0000-000059060000}"/>
    <cellStyle name="Note 3" xfId="837" xr:uid="{00000000-0005-0000-0000-00005A060000}"/>
    <cellStyle name="Note 3 2" xfId="838" xr:uid="{00000000-0005-0000-0000-00005B060000}"/>
    <cellStyle name="Note 4" xfId="839" xr:uid="{00000000-0005-0000-0000-00005C060000}"/>
    <cellStyle name="Output 2" xfId="840" xr:uid="{00000000-0005-0000-0000-00005D060000}"/>
    <cellStyle name="Sheet Title" xfId="841" xr:uid="{00000000-0005-0000-0000-00005E060000}"/>
    <cellStyle name="Title 2" xfId="842" xr:uid="{00000000-0005-0000-0000-00005F060000}"/>
    <cellStyle name="Total 2" xfId="843" xr:uid="{00000000-0005-0000-0000-000060060000}"/>
    <cellStyle name="Total 2 2" xfId="844" xr:uid="{00000000-0005-0000-0000-000061060000}"/>
    <cellStyle name="Warning Text 2" xfId="845" xr:uid="{00000000-0005-0000-0000-000062060000}"/>
    <cellStyle name="Warning Text 2 2" xfId="846" xr:uid="{00000000-0005-0000-0000-000063060000}"/>
    <cellStyle name="Warning Text 2 2 2" xfId="847" xr:uid="{00000000-0005-0000-0000-000064060000}"/>
    <cellStyle name="Warning Text 2 3" xfId="848" xr:uid="{00000000-0005-0000-0000-000065060000}"/>
    <cellStyle name="Warning Text 2 3 2" xfId="849" xr:uid="{00000000-0005-0000-0000-000066060000}"/>
    <cellStyle name="Warning Text 3" xfId="850" xr:uid="{00000000-0005-0000-0000-000067060000}"/>
    <cellStyle name="Warning Text 3 2" xfId="851" xr:uid="{00000000-0005-0000-0000-000068060000}"/>
    <cellStyle name="Warning Text 3 2 2" xfId="852" xr:uid="{00000000-0005-0000-0000-000069060000}"/>
    <cellStyle name="Warning Text 3 3" xfId="853" xr:uid="{00000000-0005-0000-0000-00006A060000}"/>
    <cellStyle name="Warning Text 4" xfId="854" xr:uid="{00000000-0005-0000-0000-00006B060000}"/>
    <cellStyle name="Warning Text 4 2" xfId="855" xr:uid="{00000000-0005-0000-0000-00006C060000}"/>
  </cellStyles>
  <dxfs count="18">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6049168</xdr:colOff>
      <xdr:row>0</xdr:row>
      <xdr:rowOff>88106</xdr:rowOff>
    </xdr:from>
    <xdr:to>
      <xdr:col>2</xdr:col>
      <xdr:colOff>7149053</xdr:colOff>
      <xdr:row>6</xdr:row>
      <xdr:rowOff>78581</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263606" y="88106"/>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election activeCell="H21" sqref="H21"/>
    </sheetView>
  </sheetViews>
  <sheetFormatPr defaultColWidth="9.26953125" defaultRowHeight="12.5" x14ac:dyDescent="0.25"/>
  <cols>
    <col min="2" max="2" width="9.7265625" customWidth="1"/>
    <col min="3" max="3" width="108.26953125" customWidth="1"/>
  </cols>
  <sheetData>
    <row r="1" spans="1:3" ht="15.5" x14ac:dyDescent="0.35">
      <c r="A1" s="50" t="s">
        <v>0</v>
      </c>
      <c r="B1" s="184"/>
      <c r="C1" s="122"/>
    </row>
    <row r="2" spans="1:3" ht="15.5" x14ac:dyDescent="0.35">
      <c r="A2" s="51" t="s">
        <v>1</v>
      </c>
      <c r="B2" s="16"/>
      <c r="C2" s="123"/>
    </row>
    <row r="3" spans="1:3" x14ac:dyDescent="0.25">
      <c r="A3" s="52"/>
      <c r="B3" s="17"/>
      <c r="C3" s="124"/>
    </row>
    <row r="4" spans="1:3" x14ac:dyDescent="0.25">
      <c r="A4" s="52" t="s">
        <v>2</v>
      </c>
      <c r="B4" s="17"/>
      <c r="C4" s="124"/>
    </row>
    <row r="5" spans="1:3" x14ac:dyDescent="0.25">
      <c r="A5" s="52" t="s">
        <v>3680</v>
      </c>
      <c r="B5" s="17"/>
      <c r="C5" s="124"/>
    </row>
    <row r="6" spans="1:3" x14ac:dyDescent="0.25">
      <c r="A6" s="52" t="s">
        <v>3</v>
      </c>
      <c r="B6" s="17"/>
      <c r="C6" s="124"/>
    </row>
    <row r="7" spans="1:3" x14ac:dyDescent="0.25">
      <c r="A7" s="18"/>
      <c r="B7" s="185"/>
      <c r="C7" s="125"/>
    </row>
    <row r="8" spans="1:3" ht="18" customHeight="1" x14ac:dyDescent="0.25">
      <c r="A8" s="19" t="s">
        <v>4</v>
      </c>
      <c r="B8" s="186"/>
      <c r="C8" s="126"/>
    </row>
    <row r="9" spans="1:3" ht="12.75" customHeight="1" x14ac:dyDescent="0.25">
      <c r="A9" s="20" t="s">
        <v>5</v>
      </c>
      <c r="B9" s="21"/>
      <c r="C9" s="127"/>
    </row>
    <row r="10" spans="1:3" x14ac:dyDescent="0.25">
      <c r="A10" s="20" t="s">
        <v>6</v>
      </c>
      <c r="B10" s="21"/>
      <c r="C10" s="127"/>
    </row>
    <row r="11" spans="1:3" x14ac:dyDescent="0.25">
      <c r="A11" s="20" t="s">
        <v>7</v>
      </c>
      <c r="B11" s="21"/>
      <c r="C11" s="127"/>
    </row>
    <row r="12" spans="1:3" x14ac:dyDescent="0.25">
      <c r="A12" s="20" t="s">
        <v>8</v>
      </c>
      <c r="B12" s="21"/>
      <c r="C12" s="127"/>
    </row>
    <row r="13" spans="1:3" x14ac:dyDescent="0.25">
      <c r="A13" s="20" t="s">
        <v>9</v>
      </c>
      <c r="B13" s="21"/>
      <c r="C13" s="127"/>
    </row>
    <row r="14" spans="1:3" x14ac:dyDescent="0.25">
      <c r="A14" s="22"/>
      <c r="B14" s="187"/>
      <c r="C14" s="128"/>
    </row>
    <row r="16" spans="1:3" ht="13" x14ac:dyDescent="0.25">
      <c r="A16" s="23" t="s">
        <v>10</v>
      </c>
      <c r="B16" s="188"/>
      <c r="C16" s="129"/>
    </row>
    <row r="17" spans="1:3" ht="13" x14ac:dyDescent="0.25">
      <c r="A17" s="132" t="s">
        <v>11</v>
      </c>
      <c r="B17" s="131"/>
      <c r="C17" s="158"/>
    </row>
    <row r="18" spans="1:3" ht="13" x14ac:dyDescent="0.25">
      <c r="A18" s="132" t="s">
        <v>12</v>
      </c>
      <c r="B18" s="131"/>
      <c r="C18" s="158"/>
    </row>
    <row r="19" spans="1:3" ht="13" x14ac:dyDescent="0.25">
      <c r="A19" s="132" t="s">
        <v>13</v>
      </c>
      <c r="B19" s="131"/>
      <c r="C19" s="158"/>
    </row>
    <row r="20" spans="1:3" ht="13" x14ac:dyDescent="0.25">
      <c r="A20" s="132" t="s">
        <v>14</v>
      </c>
      <c r="B20" s="131"/>
      <c r="C20" s="159"/>
    </row>
    <row r="21" spans="1:3" ht="13" x14ac:dyDescent="0.25">
      <c r="A21" s="132" t="s">
        <v>15</v>
      </c>
      <c r="B21" s="131"/>
      <c r="C21" s="160"/>
    </row>
    <row r="22" spans="1:3" ht="13" x14ac:dyDescent="0.25">
      <c r="A22" s="132" t="s">
        <v>16</v>
      </c>
      <c r="B22" s="131"/>
      <c r="C22" s="158"/>
    </row>
    <row r="23" spans="1:3" ht="13" x14ac:dyDescent="0.25">
      <c r="A23" s="132" t="s">
        <v>17</v>
      </c>
      <c r="B23" s="131"/>
      <c r="C23" s="158"/>
    </row>
    <row r="24" spans="1:3" ht="13" x14ac:dyDescent="0.25">
      <c r="A24" s="132" t="s">
        <v>18</v>
      </c>
      <c r="B24" s="131"/>
      <c r="C24" s="158"/>
    </row>
    <row r="25" spans="1:3" ht="13" x14ac:dyDescent="0.25">
      <c r="A25" s="132" t="s">
        <v>19</v>
      </c>
      <c r="B25" s="131"/>
      <c r="C25" s="158"/>
    </row>
    <row r="26" spans="1:3" ht="13" x14ac:dyDescent="0.25">
      <c r="A26" s="133" t="s">
        <v>20</v>
      </c>
      <c r="B26" s="131"/>
      <c r="C26" s="158"/>
    </row>
    <row r="27" spans="1:3" ht="13" x14ac:dyDescent="0.25">
      <c r="A27" s="133" t="s">
        <v>21</v>
      </c>
      <c r="B27" s="131"/>
      <c r="C27" s="158"/>
    </row>
    <row r="29" spans="1:3" ht="13" x14ac:dyDescent="0.25">
      <c r="A29" s="23" t="s">
        <v>22</v>
      </c>
      <c r="B29" s="188"/>
      <c r="C29" s="129"/>
    </row>
    <row r="30" spans="1:3" x14ac:dyDescent="0.25">
      <c r="A30" s="25"/>
      <c r="B30" s="189"/>
      <c r="C30" s="130"/>
    </row>
    <row r="31" spans="1:3" ht="13" x14ac:dyDescent="0.25">
      <c r="A31" s="24" t="s">
        <v>23</v>
      </c>
      <c r="B31" s="190"/>
      <c r="C31" s="161"/>
    </row>
    <row r="32" spans="1:3" ht="13" x14ac:dyDescent="0.25">
      <c r="A32" s="24" t="s">
        <v>24</v>
      </c>
      <c r="B32" s="190"/>
      <c r="C32" s="161"/>
    </row>
    <row r="33" spans="1:3" ht="12.75" customHeight="1" x14ac:dyDescent="0.25">
      <c r="A33" s="24" t="s">
        <v>25</v>
      </c>
      <c r="B33" s="190"/>
      <c r="C33" s="161"/>
    </row>
    <row r="34" spans="1:3" ht="12.75" customHeight="1" x14ac:dyDescent="0.25">
      <c r="A34" s="24" t="s">
        <v>26</v>
      </c>
      <c r="B34" s="191"/>
      <c r="C34" s="161"/>
    </row>
    <row r="35" spans="1:3" ht="13" x14ac:dyDescent="0.25">
      <c r="A35" s="24" t="s">
        <v>27</v>
      </c>
      <c r="B35" s="190"/>
      <c r="C35" s="161"/>
    </row>
    <row r="36" spans="1:3" x14ac:dyDescent="0.25">
      <c r="A36" s="25"/>
      <c r="B36" s="189"/>
      <c r="C36" s="130"/>
    </row>
    <row r="37" spans="1:3" ht="13" x14ac:dyDescent="0.25">
      <c r="A37" s="24" t="s">
        <v>23</v>
      </c>
      <c r="B37" s="190"/>
      <c r="C37" s="161"/>
    </row>
    <row r="38" spans="1:3" ht="13" x14ac:dyDescent="0.25">
      <c r="A38" s="24" t="s">
        <v>24</v>
      </c>
      <c r="B38" s="190"/>
      <c r="C38" s="161"/>
    </row>
    <row r="39" spans="1:3" ht="13" x14ac:dyDescent="0.25">
      <c r="A39" s="24" t="s">
        <v>25</v>
      </c>
      <c r="B39" s="190"/>
      <c r="C39" s="161"/>
    </row>
    <row r="40" spans="1:3" ht="13" x14ac:dyDescent="0.25">
      <c r="A40" s="24" t="s">
        <v>26</v>
      </c>
      <c r="B40" s="191"/>
      <c r="C40" s="161"/>
    </row>
    <row r="41" spans="1:3" ht="13" x14ac:dyDescent="0.25">
      <c r="A41" s="24" t="s">
        <v>27</v>
      </c>
      <c r="B41" s="190"/>
      <c r="C41" s="161"/>
    </row>
    <row r="43" spans="1:3" x14ac:dyDescent="0.25">
      <c r="A43" s="58" t="s">
        <v>28</v>
      </c>
    </row>
    <row r="44" spans="1:3" x14ac:dyDescent="0.25">
      <c r="A44" s="58" t="s">
        <v>29</v>
      </c>
    </row>
    <row r="45" spans="1:3" x14ac:dyDescent="0.25">
      <c r="A45" s="58" t="s">
        <v>30</v>
      </c>
    </row>
    <row r="47" spans="1:3" ht="12.75" hidden="1" customHeight="1" x14ac:dyDescent="0.35">
      <c r="A47" s="134" t="s">
        <v>31</v>
      </c>
    </row>
    <row r="48" spans="1:3" ht="12.75" hidden="1" customHeight="1" x14ac:dyDescent="0.35">
      <c r="A48" s="134" t="s">
        <v>32</v>
      </c>
    </row>
    <row r="49" spans="1:1" ht="12.75" hidden="1" customHeight="1" x14ac:dyDescent="0.35">
      <c r="A49" s="134" t="s">
        <v>33</v>
      </c>
    </row>
  </sheetData>
  <sheetProtection sort="0" autoFilter="0"/>
  <customSheetViews>
    <customSheetView guid="{49FE20BB-FBAE-4179-A770-21772DC36366}" showGridLines="0" fitToPage="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s>
  <phoneticPr fontId="2"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 right="0.7" top="0.75" bottom="0.75" header="0.3" footer="0.3"/>
  <pageSetup scale="90"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9"/>
  <sheetViews>
    <sheetView showGridLines="0" zoomScale="90" zoomScaleNormal="90" zoomScalePageLayoutView="90" workbookViewId="0">
      <selection activeCell="B27" sqref="B27"/>
    </sheetView>
  </sheetViews>
  <sheetFormatPr defaultColWidth="8.7265625" defaultRowHeight="12.5" x14ac:dyDescent="0.25"/>
  <cols>
    <col min="2" max="2" width="10.453125" customWidth="1"/>
    <col min="3" max="3" width="10.7265625" bestFit="1" customWidth="1"/>
    <col min="4" max="4" width="11.453125" customWidth="1"/>
    <col min="5" max="5" width="10.453125" customWidth="1"/>
    <col min="6" max="6" width="12.54296875" customWidth="1"/>
    <col min="7" max="7" width="10.7265625" customWidth="1"/>
    <col min="8" max="9" width="14.26953125" hidden="1" customWidth="1"/>
    <col min="14" max="14" width="9.26953125" customWidth="1"/>
    <col min="15" max="15" width="10.26953125" customWidth="1"/>
  </cols>
  <sheetData>
    <row r="1" spans="1:16" ht="13" x14ac:dyDescent="0.3">
      <c r="A1" s="3" t="s">
        <v>34</v>
      </c>
      <c r="B1" s="74"/>
      <c r="C1" s="74"/>
      <c r="D1" s="74"/>
      <c r="E1" s="74"/>
      <c r="F1" s="74"/>
      <c r="G1" s="74"/>
      <c r="H1" s="74"/>
      <c r="I1" s="74"/>
      <c r="J1" s="74"/>
      <c r="K1" s="74"/>
      <c r="L1" s="74"/>
      <c r="M1" s="74"/>
      <c r="N1" s="74"/>
      <c r="O1" s="74"/>
      <c r="P1" s="192"/>
    </row>
    <row r="2" spans="1:16" ht="18" customHeight="1" x14ac:dyDescent="0.25">
      <c r="A2" s="53" t="s">
        <v>35</v>
      </c>
      <c r="B2" s="75"/>
      <c r="C2" s="75"/>
      <c r="D2" s="75"/>
      <c r="E2" s="75"/>
      <c r="F2" s="75"/>
      <c r="G2" s="75"/>
      <c r="H2" s="75"/>
      <c r="I2" s="75"/>
      <c r="J2" s="75"/>
      <c r="K2" s="75"/>
      <c r="L2" s="75"/>
      <c r="M2" s="75"/>
      <c r="N2" s="75"/>
      <c r="O2" s="75"/>
      <c r="P2" s="54"/>
    </row>
    <row r="3" spans="1:16" ht="12.75" customHeight="1" x14ac:dyDescent="0.25">
      <c r="A3" s="193" t="s">
        <v>36</v>
      </c>
      <c r="B3" s="5"/>
      <c r="C3" s="5"/>
      <c r="D3" s="5"/>
      <c r="E3" s="5"/>
      <c r="F3" s="5"/>
      <c r="G3" s="5"/>
      <c r="H3" s="5"/>
      <c r="I3" s="5"/>
      <c r="J3" s="5"/>
      <c r="K3" s="5"/>
      <c r="L3" s="5"/>
      <c r="M3" s="5"/>
      <c r="N3" s="5"/>
      <c r="O3" s="5"/>
      <c r="P3" s="6"/>
    </row>
    <row r="4" spans="1:16" x14ac:dyDescent="0.25">
      <c r="A4" s="55"/>
      <c r="B4" s="5"/>
      <c r="C4" s="5"/>
      <c r="D4" s="5"/>
      <c r="E4" s="5"/>
      <c r="F4" s="5"/>
      <c r="G4" s="5"/>
      <c r="H4" s="5"/>
      <c r="I4" s="5"/>
      <c r="J4" s="5"/>
      <c r="K4" s="5"/>
      <c r="L4" s="5"/>
      <c r="M4" s="5"/>
      <c r="N4" s="5"/>
      <c r="O4" s="5"/>
      <c r="P4" s="6"/>
    </row>
    <row r="5" spans="1:16" x14ac:dyDescent="0.25">
      <c r="A5" s="55" t="s">
        <v>37</v>
      </c>
      <c r="B5" s="5"/>
      <c r="C5" s="5"/>
      <c r="D5" s="5"/>
      <c r="E5" s="5"/>
      <c r="F5" s="5"/>
      <c r="G5" s="5"/>
      <c r="H5" s="5"/>
      <c r="I5" s="5"/>
      <c r="J5" s="5"/>
      <c r="K5" s="5"/>
      <c r="L5" s="5"/>
      <c r="M5" s="5"/>
      <c r="N5" s="5"/>
      <c r="O5" s="5"/>
      <c r="P5" s="6"/>
    </row>
    <row r="6" spans="1:16" x14ac:dyDescent="0.25">
      <c r="A6" s="55" t="s">
        <v>38</v>
      </c>
      <c r="B6" s="5"/>
      <c r="C6" s="5"/>
      <c r="D6" s="5"/>
      <c r="E6" s="5"/>
      <c r="F6" s="5"/>
      <c r="G6" s="5"/>
      <c r="H6" s="5"/>
      <c r="I6" s="5"/>
      <c r="J6" s="5"/>
      <c r="K6" s="5"/>
      <c r="L6" s="5"/>
      <c r="M6" s="5"/>
      <c r="N6" s="5"/>
      <c r="O6" s="5"/>
      <c r="P6" s="6"/>
    </row>
    <row r="7" spans="1:16" x14ac:dyDescent="0.25">
      <c r="A7" s="56"/>
      <c r="B7" s="76"/>
      <c r="C7" s="76"/>
      <c r="D7" s="76"/>
      <c r="E7" s="76"/>
      <c r="F7" s="76"/>
      <c r="G7" s="76"/>
      <c r="H7" s="76"/>
      <c r="I7" s="76"/>
      <c r="J7" s="76"/>
      <c r="K7" s="76"/>
      <c r="L7" s="76"/>
      <c r="M7" s="76"/>
      <c r="N7" s="76"/>
      <c r="O7" s="76"/>
      <c r="P7" s="7"/>
    </row>
    <row r="8" spans="1:16" ht="12.75" customHeight="1" x14ac:dyDescent="0.25">
      <c r="A8" s="194"/>
      <c r="B8" s="195"/>
      <c r="C8" s="195"/>
      <c r="D8" s="195"/>
      <c r="E8" s="195"/>
      <c r="F8" s="195"/>
      <c r="G8" s="195"/>
      <c r="H8" s="195"/>
      <c r="I8" s="195"/>
      <c r="J8" s="195"/>
      <c r="K8" s="195"/>
      <c r="L8" s="195"/>
      <c r="M8" s="195"/>
      <c r="N8" s="195"/>
      <c r="O8" s="195"/>
      <c r="P8" s="196"/>
    </row>
    <row r="9" spans="1:16" ht="12.75" customHeight="1" x14ac:dyDescent="0.3">
      <c r="A9" s="197"/>
      <c r="B9" s="198" t="s">
        <v>39</v>
      </c>
      <c r="C9" s="199"/>
      <c r="D9" s="199"/>
      <c r="E9" s="199"/>
      <c r="F9" s="199"/>
      <c r="G9" s="200"/>
      <c r="P9" s="136"/>
    </row>
    <row r="10" spans="1:16" ht="12.75" customHeight="1" x14ac:dyDescent="0.3">
      <c r="A10" s="201" t="s">
        <v>40</v>
      </c>
      <c r="B10" s="202" t="s">
        <v>41</v>
      </c>
      <c r="C10" s="203"/>
      <c r="D10" s="204"/>
      <c r="E10" s="204"/>
      <c r="F10" s="204"/>
      <c r="G10" s="205"/>
      <c r="K10" s="59" t="s">
        <v>42</v>
      </c>
      <c r="L10" s="60"/>
      <c r="M10" s="60"/>
      <c r="N10" s="60"/>
      <c r="O10" s="61"/>
      <c r="P10" s="136"/>
    </row>
    <row r="11" spans="1:16" ht="36" x14ac:dyDescent="0.25">
      <c r="A11" s="206"/>
      <c r="B11" s="62" t="s">
        <v>43</v>
      </c>
      <c r="C11" s="63" t="s">
        <v>44</v>
      </c>
      <c r="D11" s="63" t="s">
        <v>45</v>
      </c>
      <c r="E11" s="63" t="s">
        <v>46</v>
      </c>
      <c r="F11" s="63" t="s">
        <v>47</v>
      </c>
      <c r="G11" s="64" t="s">
        <v>48</v>
      </c>
      <c r="K11" s="65" t="s">
        <v>49</v>
      </c>
      <c r="L11" s="66"/>
      <c r="M11" s="67" t="s">
        <v>50</v>
      </c>
      <c r="N11" s="67" t="s">
        <v>51</v>
      </c>
      <c r="O11" s="207" t="s">
        <v>52</v>
      </c>
      <c r="P11" s="136"/>
    </row>
    <row r="12" spans="1:16" ht="12.75" customHeight="1" x14ac:dyDescent="0.3">
      <c r="A12" s="208"/>
      <c r="B12" s="209">
        <f>COUNTIF('Test Cases'!J3:J234,"Pass")</f>
        <v>0</v>
      </c>
      <c r="C12" s="210">
        <f>COUNTIF('Test Cases'!J3:J234,"Fail")</f>
        <v>0</v>
      </c>
      <c r="D12" s="138">
        <f>COUNTIF('Test Cases'!J3:J234,"Info")</f>
        <v>0</v>
      </c>
      <c r="E12" s="209">
        <f>COUNTIF('Test Cases'!J3:J234,"N/A")</f>
        <v>0</v>
      </c>
      <c r="F12" s="209">
        <f>B12+C12</f>
        <v>0</v>
      </c>
      <c r="G12" s="211">
        <f>D24/100</f>
        <v>0</v>
      </c>
      <c r="K12" s="68" t="s">
        <v>53</v>
      </c>
      <c r="L12" s="69"/>
      <c r="M12" s="139">
        <f>COUNTA('Test Cases'!J3:J234)</f>
        <v>0</v>
      </c>
      <c r="N12" s="139">
        <f>O12-M12</f>
        <v>218</v>
      </c>
      <c r="O12" s="70">
        <f>COUNTA('Test Cases'!A3:A234)</f>
        <v>218</v>
      </c>
      <c r="P12" s="136"/>
    </row>
    <row r="13" spans="1:16" ht="12.75" customHeight="1" x14ac:dyDescent="0.3">
      <c r="A13" s="208"/>
      <c r="B13" s="71"/>
      <c r="K13" s="44"/>
      <c r="L13" s="44"/>
      <c r="M13" s="44"/>
      <c r="N13" s="44"/>
      <c r="O13" s="44"/>
      <c r="P13" s="136"/>
    </row>
    <row r="14" spans="1:16" ht="12.75" customHeight="1" x14ac:dyDescent="0.3">
      <c r="A14" s="208"/>
      <c r="B14" s="202" t="s">
        <v>54</v>
      </c>
      <c r="C14" s="204"/>
      <c r="D14" s="204"/>
      <c r="E14" s="204"/>
      <c r="F14" s="204"/>
      <c r="G14" s="212"/>
      <c r="K14" s="44"/>
      <c r="L14" s="44"/>
      <c r="M14" s="44"/>
      <c r="N14" s="44"/>
      <c r="O14" s="44"/>
      <c r="P14" s="136"/>
    </row>
    <row r="15" spans="1:16" ht="12.75" customHeight="1" x14ac:dyDescent="0.25">
      <c r="A15" s="135"/>
      <c r="B15" s="72" t="s">
        <v>55</v>
      </c>
      <c r="C15" s="72" t="s">
        <v>56</v>
      </c>
      <c r="D15" s="72" t="s">
        <v>57</v>
      </c>
      <c r="E15" s="72" t="s">
        <v>58</v>
      </c>
      <c r="F15" s="72" t="s">
        <v>46</v>
      </c>
      <c r="G15" s="72" t="s">
        <v>59</v>
      </c>
      <c r="H15" s="73" t="s">
        <v>60</v>
      </c>
      <c r="I15" s="73" t="s">
        <v>61</v>
      </c>
      <c r="K15" s="57"/>
      <c r="L15" s="57"/>
      <c r="M15" s="57"/>
      <c r="N15" s="57"/>
      <c r="O15" s="57"/>
      <c r="P15" s="136"/>
    </row>
    <row r="16" spans="1:16" ht="12.75" customHeight="1" x14ac:dyDescent="0.25">
      <c r="A16" s="135"/>
      <c r="B16" s="213">
        <v>8</v>
      </c>
      <c r="C16" s="214">
        <f>COUNTIF('Test Cases'!AA:AA,B16)</f>
        <v>0</v>
      </c>
      <c r="D16" s="215">
        <f>COUNTIFS('Test Cases'!AA:AA,B16,'Test Cases'!J:J,$D$15)</f>
        <v>0</v>
      </c>
      <c r="E16" s="215">
        <f>COUNTIFS('Test Cases'!AA:AA,B16,'Test Cases'!J:J,$E$15)</f>
        <v>0</v>
      </c>
      <c r="F16" s="215">
        <f>COUNTIFS('Test Cases'!AA:AA,B16,'Test Cases'!J:J,$F$15)</f>
        <v>0</v>
      </c>
      <c r="G16" s="137">
        <v>1500</v>
      </c>
      <c r="H16">
        <f t="shared" ref="H16:H21" si="0">(C16-F16)*(G16)</f>
        <v>0</v>
      </c>
      <c r="I16">
        <f t="shared" ref="I16:I21" si="1">D16*G16</f>
        <v>0</v>
      </c>
      <c r="P16" s="136"/>
    </row>
    <row r="17" spans="1:16" ht="12.75" customHeight="1" x14ac:dyDescent="0.25">
      <c r="A17" s="135"/>
      <c r="B17" s="213">
        <v>7</v>
      </c>
      <c r="C17" s="214">
        <f>COUNTIF('Test Cases'!AA:AA,B17)</f>
        <v>2</v>
      </c>
      <c r="D17" s="215">
        <f>COUNTIFS('Test Cases'!AA:AA,B17,'Test Cases'!J:J,$D$15)</f>
        <v>0</v>
      </c>
      <c r="E17" s="215">
        <f>COUNTIFS('Test Cases'!AA:AA,B17,'Test Cases'!J:J,$E$15)</f>
        <v>0</v>
      </c>
      <c r="F17" s="215">
        <f>COUNTIFS('Test Cases'!AA:AA,B17,'Test Cases'!J:J,$F$15)</f>
        <v>0</v>
      </c>
      <c r="G17" s="137">
        <v>750</v>
      </c>
      <c r="H17">
        <f t="shared" si="0"/>
        <v>1500</v>
      </c>
      <c r="I17">
        <f t="shared" si="1"/>
        <v>0</v>
      </c>
      <c r="P17" s="136"/>
    </row>
    <row r="18" spans="1:16" ht="12.75" customHeight="1" x14ac:dyDescent="0.25">
      <c r="A18" s="135"/>
      <c r="B18" s="213">
        <v>6</v>
      </c>
      <c r="C18" s="214">
        <f>COUNTIF('Test Cases'!AA:AA,B18)</f>
        <v>24</v>
      </c>
      <c r="D18" s="215">
        <f>COUNTIFS('Test Cases'!AA:AA,B18,'Test Cases'!J:J,$D$15)</f>
        <v>0</v>
      </c>
      <c r="E18" s="215">
        <f>COUNTIFS('Test Cases'!AA:AA,B18,'Test Cases'!J:J,$E$15)</f>
        <v>0</v>
      </c>
      <c r="F18" s="215">
        <f>COUNTIFS('Test Cases'!AA:AA,B18,'Test Cases'!J:J,$F$15)</f>
        <v>0</v>
      </c>
      <c r="G18" s="137">
        <v>100</v>
      </c>
      <c r="H18">
        <f t="shared" si="0"/>
        <v>2400</v>
      </c>
      <c r="I18">
        <f t="shared" si="1"/>
        <v>0</v>
      </c>
      <c r="P18" s="136"/>
    </row>
    <row r="19" spans="1:16" ht="12.75" customHeight="1" x14ac:dyDescent="0.25">
      <c r="A19" s="135"/>
      <c r="B19" s="213">
        <v>5</v>
      </c>
      <c r="C19" s="214">
        <f>COUNTIF('Test Cases'!AA:AA,B19)</f>
        <v>115</v>
      </c>
      <c r="D19" s="215">
        <f>COUNTIFS('Test Cases'!AA:AA,B19,'Test Cases'!J:J,$D$15)</f>
        <v>0</v>
      </c>
      <c r="E19" s="215">
        <f>COUNTIFS('Test Cases'!AA:AA,B19,'Test Cases'!J:J,$E$15)</f>
        <v>0</v>
      </c>
      <c r="F19" s="215">
        <f>COUNTIFS('Test Cases'!AA:AA,B19,'Test Cases'!J:J,$F$15)</f>
        <v>0</v>
      </c>
      <c r="G19" s="137">
        <v>50</v>
      </c>
      <c r="H19">
        <f t="shared" si="0"/>
        <v>5750</v>
      </c>
      <c r="I19">
        <f t="shared" si="1"/>
        <v>0</v>
      </c>
      <c r="P19" s="136"/>
    </row>
    <row r="20" spans="1:16" ht="12.75" customHeight="1" x14ac:dyDescent="0.25">
      <c r="A20" s="135"/>
      <c r="B20" s="213">
        <v>4</v>
      </c>
      <c r="C20" s="214">
        <f>COUNTIF('Test Cases'!AA:AA,B20)</f>
        <v>43</v>
      </c>
      <c r="D20" s="215">
        <f>COUNTIFS('Test Cases'!AA:AA,B20,'Test Cases'!J:J,$D$15)</f>
        <v>0</v>
      </c>
      <c r="E20" s="215">
        <f>COUNTIFS('Test Cases'!AA:AA,B20,'Test Cases'!J:J,$E$15)</f>
        <v>0</v>
      </c>
      <c r="F20" s="215">
        <f>COUNTIFS('Test Cases'!AA:AA,B20,'Test Cases'!J:J,$F$15)</f>
        <v>0</v>
      </c>
      <c r="G20" s="137">
        <v>10</v>
      </c>
      <c r="H20">
        <f t="shared" si="0"/>
        <v>430</v>
      </c>
      <c r="I20">
        <f t="shared" si="1"/>
        <v>0</v>
      </c>
      <c r="P20" s="136"/>
    </row>
    <row r="21" spans="1:16" ht="12.75" customHeight="1" x14ac:dyDescent="0.25">
      <c r="A21" s="135"/>
      <c r="B21" s="213">
        <v>3</v>
      </c>
      <c r="C21" s="214">
        <f>COUNTIF('Test Cases'!AA:AA,B21)</f>
        <v>23</v>
      </c>
      <c r="D21" s="215">
        <f>COUNTIFS('Test Cases'!AA:AA,B21,'Test Cases'!J:J,$D$15)</f>
        <v>0</v>
      </c>
      <c r="E21" s="215">
        <f>COUNTIFS('Test Cases'!AA:AA,B21,'Test Cases'!J:J,$E$15)</f>
        <v>0</v>
      </c>
      <c r="F21" s="215">
        <f>COUNTIFS('Test Cases'!AA:AA,B21,'Test Cases'!J:J,$F$15)</f>
        <v>0</v>
      </c>
      <c r="G21" s="137">
        <v>5</v>
      </c>
      <c r="H21">
        <f t="shared" si="0"/>
        <v>115</v>
      </c>
      <c r="I21">
        <f t="shared" si="1"/>
        <v>0</v>
      </c>
      <c r="P21" s="136"/>
    </row>
    <row r="22" spans="1:16" ht="12.75" customHeight="1" x14ac:dyDescent="0.25">
      <c r="A22" s="135"/>
      <c r="B22" s="213">
        <v>2</v>
      </c>
      <c r="C22" s="214">
        <f>COUNTIF('Test Cases'!AA:AA,B22)</f>
        <v>4</v>
      </c>
      <c r="D22" s="215">
        <f>COUNTIFS('Test Cases'!AA:AA,B22,'Test Cases'!J:J,$D$15)</f>
        <v>0</v>
      </c>
      <c r="E22" s="215">
        <f>COUNTIFS('Test Cases'!AA:AA,B22,'Test Cases'!J:J,$E$15)</f>
        <v>0</v>
      </c>
      <c r="F22" s="215">
        <f>COUNTIFS('Test Cases'!AA:AA,B22,'Test Cases'!J:J,$F$15)</f>
        <v>0</v>
      </c>
      <c r="G22" s="137">
        <v>2</v>
      </c>
      <c r="H22">
        <f>(C22-F22)*(G22)</f>
        <v>8</v>
      </c>
      <c r="I22">
        <f>D22*G22</f>
        <v>0</v>
      </c>
      <c r="P22" s="136"/>
    </row>
    <row r="23" spans="1:16" ht="12.75" customHeight="1" x14ac:dyDescent="0.25">
      <c r="A23" s="135"/>
      <c r="B23" s="213">
        <v>1</v>
      </c>
      <c r="C23" s="214">
        <f>COUNTIF('Test Cases'!AA:AA,B23)</f>
        <v>3</v>
      </c>
      <c r="D23" s="215">
        <f>COUNTIFS('Test Cases'!AA:AA,B23,'Test Cases'!J:J,$D$15)</f>
        <v>0</v>
      </c>
      <c r="E23" s="215">
        <f>COUNTIFS('Test Cases'!AA:AA,B23,'Test Cases'!J:J,$E$15)</f>
        <v>0</v>
      </c>
      <c r="F23" s="215">
        <f>COUNTIFS('Test Cases'!AA:AA,B23,'Test Cases'!J:J,$F$15)</f>
        <v>0</v>
      </c>
      <c r="G23" s="137">
        <v>1</v>
      </c>
      <c r="H23">
        <f>(C23-F23)*(G23)</f>
        <v>3</v>
      </c>
      <c r="I23">
        <f>D23*G23</f>
        <v>0</v>
      </c>
      <c r="P23" s="136"/>
    </row>
    <row r="24" spans="1:16" ht="12.75" hidden="1" customHeight="1" x14ac:dyDescent="0.3">
      <c r="A24" s="135"/>
      <c r="B24" s="82" t="s">
        <v>62</v>
      </c>
      <c r="C24" s="83"/>
      <c r="D24" s="87">
        <f>SUM(I16:I23)/SUM(H16:H23)*100</f>
        <v>0</v>
      </c>
      <c r="P24" s="136"/>
    </row>
    <row r="25" spans="1:16" ht="12.75" customHeight="1" x14ac:dyDescent="0.25">
      <c r="A25" s="216"/>
      <c r="B25" s="217"/>
      <c r="C25" s="217"/>
      <c r="D25" s="217"/>
      <c r="E25" s="217"/>
      <c r="F25" s="217"/>
      <c r="G25" s="217"/>
      <c r="H25" s="217"/>
      <c r="I25" s="217"/>
      <c r="J25" s="217"/>
      <c r="K25" s="218"/>
      <c r="L25" s="218"/>
      <c r="M25" s="218"/>
      <c r="N25" s="218"/>
      <c r="O25" s="218"/>
      <c r="P25" s="219"/>
    </row>
    <row r="27" spans="1:16" ht="13" x14ac:dyDescent="0.3">
      <c r="A27" s="153">
        <f>D12+N12</f>
        <v>218</v>
      </c>
      <c r="B27" s="154" t="str">
        <f>"WARNING: THERE IS AT LEAST ONE TEST CASE WITH AN 'INFO' OR BLANK STATUS (SEE ABOVE)"</f>
        <v>WARNING: THERE IS AT LEAST ONE TEST CASE WITH AN 'INFO' OR BLANK STATUS (SEE ABOVE)</v>
      </c>
    </row>
    <row r="28" spans="1:16" x14ac:dyDescent="0.25">
      <c r="B28" s="150"/>
    </row>
    <row r="29" spans="1:16" ht="12.75" customHeight="1" x14ac:dyDescent="0.3">
      <c r="A29" s="153">
        <f>SUMPRODUCT(--ISERROR('Test Cases'!AA3:AA301))</f>
        <v>4</v>
      </c>
      <c r="B29" s="154"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6" spans="5:13" x14ac:dyDescent="0.25">
      <c r="E36" s="5"/>
      <c r="F36" s="5"/>
      <c r="G36" s="5"/>
      <c r="H36" s="5"/>
      <c r="I36" s="5"/>
      <c r="J36" s="5"/>
      <c r="K36" s="5"/>
      <c r="L36" s="5"/>
      <c r="M36" s="5"/>
    </row>
    <row r="37" spans="5:13" x14ac:dyDescent="0.25">
      <c r="E37" s="5"/>
      <c r="F37" s="5"/>
      <c r="G37" s="5"/>
      <c r="H37" s="5"/>
      <c r="I37" s="5"/>
      <c r="J37" s="5"/>
      <c r="K37" s="5"/>
      <c r="L37" s="5"/>
      <c r="M37" s="5"/>
    </row>
    <row r="38" spans="5:13" x14ac:dyDescent="0.25">
      <c r="E38" s="5"/>
      <c r="F38" s="5"/>
      <c r="G38" s="5"/>
      <c r="H38" s="5"/>
      <c r="I38" s="5"/>
      <c r="J38" s="5"/>
      <c r="K38" s="5"/>
      <c r="L38" s="5"/>
      <c r="M38" s="5"/>
    </row>
    <row r="39" spans="5:13" x14ac:dyDescent="0.25">
      <c r="E39" s="5"/>
      <c r="F39" s="5"/>
      <c r="G39" s="5"/>
      <c r="H39" s="5"/>
      <c r="I39" s="5"/>
      <c r="J39" s="5"/>
      <c r="K39" s="5"/>
      <c r="L39" s="5"/>
      <c r="M39" s="5"/>
    </row>
  </sheetData>
  <sheetProtection sort="0" autoFilter="0"/>
  <customSheetViews>
    <customSheetView guid="{49FE20BB-FBAE-4179-A770-21772DC36366}"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17" priority="5" stopIfTrue="1" operator="greaterThan">
      <formula>0</formula>
    </cfRule>
  </conditionalFormatting>
  <conditionalFormatting sqref="N12">
    <cfRule type="cellIs" dxfId="16" priority="3" stopIfTrue="1" operator="greaterThan">
      <formula>0</formula>
    </cfRule>
    <cfRule type="cellIs" dxfId="15" priority="4" stopIfTrue="1" operator="lessThan">
      <formula>0</formula>
    </cfRule>
  </conditionalFormatting>
  <conditionalFormatting sqref="B27">
    <cfRule type="expression" dxfId="14" priority="2" stopIfTrue="1">
      <formula>$A$27=0</formula>
    </cfRule>
  </conditionalFormatting>
  <conditionalFormatting sqref="B29">
    <cfRule type="expression" dxfId="13" priority="1" stopIfTrue="1">
      <formula>$A$29=0</formula>
    </cfRule>
  </conditionalFormatting>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2"/>
  <sheetViews>
    <sheetView showGridLines="0" zoomScale="80" zoomScaleNormal="80" zoomScalePageLayoutView="80" workbookViewId="0">
      <pane ySplit="1" topLeftCell="A2" activePane="bottomLeft" state="frozenSplit"/>
      <selection pane="bottomLeft" sqref="A1:XFD1048576"/>
    </sheetView>
  </sheetViews>
  <sheetFormatPr defaultColWidth="9.26953125" defaultRowHeight="12.5" x14ac:dyDescent="0.25"/>
  <cols>
    <col min="14" max="14" width="17.26953125" customWidth="1"/>
  </cols>
  <sheetData>
    <row r="1" spans="1:14" ht="13" x14ac:dyDescent="0.3">
      <c r="A1" s="3" t="s">
        <v>63</v>
      </c>
      <c r="B1" s="74"/>
      <c r="C1" s="74"/>
      <c r="D1" s="74"/>
      <c r="E1" s="74"/>
      <c r="F1" s="74"/>
      <c r="G1" s="74"/>
      <c r="H1" s="74"/>
      <c r="I1" s="74"/>
      <c r="J1" s="74"/>
      <c r="K1" s="74"/>
      <c r="L1" s="74"/>
      <c r="M1" s="74"/>
      <c r="N1" s="192"/>
    </row>
    <row r="2" spans="1:14" ht="12.75" customHeight="1" x14ac:dyDescent="0.25">
      <c r="A2" s="11" t="s">
        <v>64</v>
      </c>
      <c r="B2" s="89"/>
      <c r="C2" s="89"/>
      <c r="D2" s="89"/>
      <c r="E2" s="89"/>
      <c r="F2" s="89"/>
      <c r="G2" s="89"/>
      <c r="H2" s="89"/>
      <c r="I2" s="89"/>
      <c r="J2" s="89"/>
      <c r="K2" s="89"/>
      <c r="L2" s="89"/>
      <c r="M2" s="89"/>
      <c r="N2" s="90"/>
    </row>
    <row r="3" spans="1:14" s="27" customFormat="1" ht="12.75" customHeight="1" x14ac:dyDescent="0.25">
      <c r="A3" s="8" t="s">
        <v>65</v>
      </c>
      <c r="B3" s="220"/>
      <c r="C3" s="220"/>
      <c r="D3" s="220"/>
      <c r="E3" s="220"/>
      <c r="F3" s="220"/>
      <c r="G3" s="220"/>
      <c r="H3" s="220"/>
      <c r="I3" s="220"/>
      <c r="J3" s="220"/>
      <c r="K3" s="220"/>
      <c r="L3" s="220"/>
      <c r="M3" s="220"/>
      <c r="N3" s="26"/>
    </row>
    <row r="4" spans="1:14" s="27" customFormat="1" x14ac:dyDescent="0.25">
      <c r="A4" s="4" t="s">
        <v>66</v>
      </c>
      <c r="B4" s="28"/>
      <c r="C4" s="28"/>
      <c r="D4" s="28"/>
      <c r="E4" s="28"/>
      <c r="F4" s="28"/>
      <c r="G4" s="28"/>
      <c r="H4" s="28"/>
      <c r="I4" s="28"/>
      <c r="J4" s="28"/>
      <c r="K4" s="28"/>
      <c r="L4" s="28"/>
      <c r="M4" s="28"/>
      <c r="N4" s="29"/>
    </row>
    <row r="5" spans="1:14" s="27" customFormat="1" x14ac:dyDescent="0.25">
      <c r="A5" s="4" t="s">
        <v>67</v>
      </c>
      <c r="B5" s="28"/>
      <c r="C5" s="28"/>
      <c r="D5" s="28"/>
      <c r="E5" s="28"/>
      <c r="F5" s="28"/>
      <c r="G5" s="28"/>
      <c r="H5" s="28"/>
      <c r="I5" s="28"/>
      <c r="J5" s="28"/>
      <c r="K5" s="28"/>
      <c r="L5" s="28"/>
      <c r="M5" s="28"/>
      <c r="N5" s="29"/>
    </row>
    <row r="6" spans="1:14" s="27" customFormat="1" x14ac:dyDescent="0.25">
      <c r="A6" s="4"/>
      <c r="B6" s="28"/>
      <c r="C6" s="28"/>
      <c r="D6" s="28"/>
      <c r="E6" s="28"/>
      <c r="F6" s="28"/>
      <c r="G6" s="28"/>
      <c r="H6" s="28"/>
      <c r="I6" s="28"/>
      <c r="J6" s="28"/>
      <c r="K6" s="28"/>
      <c r="L6" s="28"/>
      <c r="M6" s="28"/>
      <c r="N6" s="29"/>
    </row>
    <row r="7" spans="1:14" s="27" customFormat="1" x14ac:dyDescent="0.25">
      <c r="A7" s="4" t="s">
        <v>68</v>
      </c>
      <c r="B7" s="28"/>
      <c r="C7" s="28"/>
      <c r="D7" s="28"/>
      <c r="E7" s="28"/>
      <c r="F7" s="28"/>
      <c r="G7" s="28"/>
      <c r="H7" s="28"/>
      <c r="I7" s="28"/>
      <c r="J7" s="28"/>
      <c r="K7" s="28"/>
      <c r="L7" s="28"/>
      <c r="M7" s="28"/>
      <c r="N7" s="29"/>
    </row>
    <row r="8" spans="1:14" s="27" customFormat="1" x14ac:dyDescent="0.25">
      <c r="A8" s="4" t="s">
        <v>69</v>
      </c>
      <c r="B8" s="28"/>
      <c r="C8" s="28"/>
      <c r="D8" s="28"/>
      <c r="E8" s="28"/>
      <c r="F8" s="28"/>
      <c r="G8" s="28"/>
      <c r="H8" s="28"/>
      <c r="I8" s="28"/>
      <c r="J8" s="28"/>
      <c r="K8" s="28"/>
      <c r="L8" s="28"/>
      <c r="M8" s="28"/>
      <c r="N8" s="29"/>
    </row>
    <row r="9" spans="1:14" s="27" customFormat="1" x14ac:dyDescent="0.25">
      <c r="A9" s="4" t="s">
        <v>70</v>
      </c>
      <c r="B9" s="28"/>
      <c r="C9" s="28"/>
      <c r="D9" s="28"/>
      <c r="E9" s="28"/>
      <c r="F9" s="28"/>
      <c r="G9" s="28"/>
      <c r="H9" s="28"/>
      <c r="I9" s="28"/>
      <c r="J9" s="28"/>
      <c r="K9" s="28"/>
      <c r="L9" s="28"/>
      <c r="M9" s="28"/>
      <c r="N9" s="29"/>
    </row>
    <row r="10" spans="1:14" x14ac:dyDescent="0.25">
      <c r="A10" s="30"/>
      <c r="B10" s="221"/>
      <c r="C10" s="221"/>
      <c r="D10" s="221"/>
      <c r="E10" s="221"/>
      <c r="F10" s="221"/>
      <c r="G10" s="221"/>
      <c r="H10" s="221"/>
      <c r="I10" s="221"/>
      <c r="J10" s="221"/>
      <c r="K10" s="221"/>
      <c r="L10" s="221"/>
      <c r="M10" s="221"/>
      <c r="N10" s="31"/>
    </row>
    <row r="12" spans="1:14" s="91" customFormat="1" ht="12.75" customHeight="1" x14ac:dyDescent="0.25">
      <c r="A12" s="11" t="s">
        <v>71</v>
      </c>
      <c r="B12" s="89"/>
      <c r="C12" s="89"/>
      <c r="D12" s="89"/>
      <c r="E12" s="89"/>
      <c r="F12" s="89"/>
      <c r="G12" s="89"/>
      <c r="H12" s="89"/>
      <c r="I12" s="89"/>
      <c r="J12" s="89"/>
      <c r="K12" s="89"/>
      <c r="L12" s="89"/>
      <c r="M12" s="89"/>
      <c r="N12" s="90"/>
    </row>
    <row r="13" spans="1:14" s="91" customFormat="1" ht="12.75" customHeight="1" x14ac:dyDescent="0.25">
      <c r="A13" s="32" t="s">
        <v>72</v>
      </c>
      <c r="B13" s="92"/>
      <c r="C13" s="33"/>
      <c r="D13" s="93" t="s">
        <v>73</v>
      </c>
      <c r="E13" s="94"/>
      <c r="F13" s="94"/>
      <c r="G13" s="94"/>
      <c r="H13" s="94"/>
      <c r="I13" s="94"/>
      <c r="J13" s="94"/>
      <c r="K13" s="94"/>
      <c r="L13" s="94"/>
      <c r="M13" s="94"/>
      <c r="N13" s="95"/>
    </row>
    <row r="14" spans="1:14" s="91" customFormat="1" ht="13" x14ac:dyDescent="0.25">
      <c r="A14" s="34"/>
      <c r="B14" s="96"/>
      <c r="C14" s="35"/>
      <c r="D14" s="97" t="s">
        <v>74</v>
      </c>
      <c r="E14" s="98"/>
      <c r="F14" s="98"/>
      <c r="G14" s="98"/>
      <c r="H14" s="98"/>
      <c r="I14" s="98"/>
      <c r="J14" s="98"/>
      <c r="K14" s="98"/>
      <c r="L14" s="98"/>
      <c r="M14" s="98"/>
      <c r="N14" s="99"/>
    </row>
    <row r="15" spans="1:14" s="91" customFormat="1" ht="12.75" customHeight="1" x14ac:dyDescent="0.25">
      <c r="A15" s="36" t="s">
        <v>75</v>
      </c>
      <c r="B15" s="100"/>
      <c r="C15" s="101"/>
      <c r="D15" s="102" t="s">
        <v>76</v>
      </c>
      <c r="E15" s="103"/>
      <c r="F15" s="103"/>
      <c r="G15" s="103"/>
      <c r="H15" s="103"/>
      <c r="I15" s="103"/>
      <c r="J15" s="103"/>
      <c r="K15" s="103"/>
      <c r="L15" s="103"/>
      <c r="M15" s="103"/>
      <c r="N15" s="104"/>
    </row>
    <row r="16" spans="1:14" ht="12.75" customHeight="1" x14ac:dyDescent="0.25">
      <c r="A16" s="32" t="s">
        <v>77</v>
      </c>
      <c r="B16" s="92"/>
      <c r="C16" s="33"/>
      <c r="D16" s="93" t="s">
        <v>78</v>
      </c>
      <c r="E16" s="94"/>
      <c r="F16" s="94"/>
      <c r="G16" s="94"/>
      <c r="H16" s="94"/>
      <c r="I16" s="94"/>
      <c r="J16" s="94"/>
      <c r="K16" s="94"/>
      <c r="L16" s="94"/>
      <c r="M16" s="94"/>
      <c r="N16" s="95"/>
    </row>
    <row r="17" spans="1:14" s="91" customFormat="1" ht="12.75" customHeight="1" x14ac:dyDescent="0.25">
      <c r="A17" s="32" t="s">
        <v>79</v>
      </c>
      <c r="B17" s="92"/>
      <c r="C17" s="33"/>
      <c r="D17" s="248" t="s">
        <v>80</v>
      </c>
      <c r="E17" s="249"/>
      <c r="F17" s="249"/>
      <c r="G17" s="249"/>
      <c r="H17" s="249"/>
      <c r="I17" s="249"/>
      <c r="J17" s="249"/>
      <c r="K17" s="249"/>
      <c r="L17" s="249"/>
      <c r="M17" s="249"/>
      <c r="N17" s="250"/>
    </row>
    <row r="18" spans="1:14" s="91" customFormat="1" ht="13" x14ac:dyDescent="0.25">
      <c r="A18" s="37"/>
      <c r="B18" s="38"/>
      <c r="C18" s="39"/>
      <c r="D18" s="251"/>
      <c r="E18" s="252"/>
      <c r="F18" s="252"/>
      <c r="G18" s="252"/>
      <c r="H18" s="252"/>
      <c r="I18" s="252"/>
      <c r="J18" s="252"/>
      <c r="K18" s="252"/>
      <c r="L18" s="252"/>
      <c r="M18" s="252"/>
      <c r="N18" s="253"/>
    </row>
    <row r="19" spans="1:14" s="91" customFormat="1" ht="12.75" customHeight="1" x14ac:dyDescent="0.25">
      <c r="A19" s="105" t="s">
        <v>81</v>
      </c>
      <c r="B19" s="106"/>
      <c r="C19" s="107"/>
      <c r="D19" s="108" t="s">
        <v>3670</v>
      </c>
      <c r="E19" s="109"/>
      <c r="F19" s="109"/>
      <c r="G19" s="109"/>
      <c r="H19" s="109"/>
      <c r="I19" s="109"/>
      <c r="J19" s="109"/>
      <c r="K19" s="109"/>
      <c r="L19" s="109"/>
      <c r="M19" s="109"/>
      <c r="N19" s="110"/>
    </row>
    <row r="20" spans="1:14" ht="12.75" customHeight="1" x14ac:dyDescent="0.25">
      <c r="A20" s="37" t="s">
        <v>82</v>
      </c>
      <c r="B20" s="38"/>
      <c r="C20" s="39"/>
      <c r="D20" s="111" t="s">
        <v>83</v>
      </c>
      <c r="E20" s="112"/>
      <c r="F20" s="112"/>
      <c r="G20" s="112"/>
      <c r="H20" s="112"/>
      <c r="I20" s="112"/>
      <c r="J20" s="112"/>
      <c r="K20" s="112"/>
      <c r="L20" s="112"/>
      <c r="M20" s="112"/>
      <c r="N20" s="113"/>
    </row>
    <row r="21" spans="1:14" ht="13" x14ac:dyDescent="0.25">
      <c r="A21" s="34"/>
      <c r="B21" s="96"/>
      <c r="C21" s="35"/>
      <c r="D21" s="97" t="s">
        <v>84</v>
      </c>
      <c r="E21" s="98"/>
      <c r="F21" s="98"/>
      <c r="G21" s="98"/>
      <c r="H21" s="98"/>
      <c r="I21" s="98"/>
      <c r="J21" s="98"/>
      <c r="K21" s="98"/>
      <c r="L21" s="98"/>
      <c r="M21" s="98"/>
      <c r="N21" s="99"/>
    </row>
    <row r="22" spans="1:14" ht="12.75" customHeight="1" x14ac:dyDescent="0.25">
      <c r="A22" s="32" t="s">
        <v>85</v>
      </c>
      <c r="B22" s="92"/>
      <c r="C22" s="33"/>
      <c r="D22" s="93" t="s">
        <v>86</v>
      </c>
      <c r="E22" s="94"/>
      <c r="F22" s="94"/>
      <c r="G22" s="94"/>
      <c r="H22" s="94"/>
      <c r="I22" s="94"/>
      <c r="J22" s="94"/>
      <c r="K22" s="94"/>
      <c r="L22" s="94"/>
      <c r="M22" s="94"/>
      <c r="N22" s="95"/>
    </row>
    <row r="23" spans="1:14" ht="13" x14ac:dyDescent="0.25">
      <c r="A23" s="34"/>
      <c r="B23" s="96"/>
      <c r="C23" s="35"/>
      <c r="D23" s="97" t="s">
        <v>87</v>
      </c>
      <c r="E23" s="98"/>
      <c r="F23" s="98"/>
      <c r="G23" s="98"/>
      <c r="H23" s="98"/>
      <c r="I23" s="98"/>
      <c r="J23" s="98"/>
      <c r="K23" s="98"/>
      <c r="L23" s="98"/>
      <c r="M23" s="98"/>
      <c r="N23" s="99"/>
    </row>
    <row r="24" spans="1:14" ht="12.75" customHeight="1" x14ac:dyDescent="0.25">
      <c r="A24" s="36" t="s">
        <v>88</v>
      </c>
      <c r="B24" s="100"/>
      <c r="C24" s="101"/>
      <c r="D24" s="102" t="s">
        <v>89</v>
      </c>
      <c r="E24" s="103"/>
      <c r="F24" s="103"/>
      <c r="G24" s="103"/>
      <c r="H24" s="103"/>
      <c r="I24" s="103"/>
      <c r="J24" s="103"/>
      <c r="K24" s="103"/>
      <c r="L24" s="103"/>
      <c r="M24" s="103"/>
      <c r="N24" s="104"/>
    </row>
    <row r="25" spans="1:14" ht="12.75" customHeight="1" x14ac:dyDescent="0.25">
      <c r="A25" s="32" t="s">
        <v>90</v>
      </c>
      <c r="B25" s="92"/>
      <c r="C25" s="33"/>
      <c r="D25" s="93" t="s">
        <v>91</v>
      </c>
      <c r="E25" s="94"/>
      <c r="F25" s="94"/>
      <c r="G25" s="94"/>
      <c r="H25" s="94"/>
      <c r="I25" s="94"/>
      <c r="J25" s="94"/>
      <c r="K25" s="94"/>
      <c r="L25" s="94"/>
      <c r="M25" s="94"/>
      <c r="N25" s="95"/>
    </row>
    <row r="26" spans="1:14" ht="13" x14ac:dyDescent="0.25">
      <c r="A26" s="34"/>
      <c r="B26" s="96"/>
      <c r="C26" s="35"/>
      <c r="D26" s="97" t="s">
        <v>92</v>
      </c>
      <c r="E26" s="98"/>
      <c r="F26" s="98"/>
      <c r="G26" s="98"/>
      <c r="H26" s="98"/>
      <c r="I26" s="98"/>
      <c r="J26" s="98"/>
      <c r="K26" s="98"/>
      <c r="L26" s="98"/>
      <c r="M26" s="98"/>
      <c r="N26" s="99"/>
    </row>
    <row r="27" spans="1:14" ht="12.75" customHeight="1" x14ac:dyDescent="0.25">
      <c r="A27" s="32" t="s">
        <v>93</v>
      </c>
      <c r="B27" s="92"/>
      <c r="C27" s="33"/>
      <c r="D27" s="93" t="s">
        <v>94</v>
      </c>
      <c r="E27" s="94"/>
      <c r="F27" s="94"/>
      <c r="G27" s="94"/>
      <c r="H27" s="94"/>
      <c r="I27" s="94"/>
      <c r="J27" s="94"/>
      <c r="K27" s="94"/>
      <c r="L27" s="94"/>
      <c r="M27" s="94"/>
      <c r="N27" s="95"/>
    </row>
    <row r="28" spans="1:14" ht="13" x14ac:dyDescent="0.25">
      <c r="A28" s="37"/>
      <c r="B28" s="38"/>
      <c r="C28" s="39"/>
      <c r="D28" s="111" t="s">
        <v>95</v>
      </c>
      <c r="E28" s="112"/>
      <c r="F28" s="112"/>
      <c r="G28" s="112"/>
      <c r="H28" s="112"/>
      <c r="I28" s="112"/>
      <c r="J28" s="112"/>
      <c r="K28" s="112"/>
      <c r="L28" s="112"/>
      <c r="M28" s="112"/>
      <c r="N28" s="113"/>
    </row>
    <row r="29" spans="1:14" ht="13" x14ac:dyDescent="0.25">
      <c r="A29" s="37"/>
      <c r="B29" s="38"/>
      <c r="C29" s="39"/>
      <c r="D29" s="111" t="s">
        <v>96</v>
      </c>
      <c r="E29" s="112"/>
      <c r="F29" s="112"/>
      <c r="G29" s="112"/>
      <c r="H29" s="112"/>
      <c r="I29" s="112"/>
      <c r="J29" s="112"/>
      <c r="K29" s="112"/>
      <c r="L29" s="112"/>
      <c r="M29" s="112"/>
      <c r="N29" s="113"/>
    </row>
    <row r="30" spans="1:14" ht="13" x14ac:dyDescent="0.25">
      <c r="A30" s="37"/>
      <c r="B30" s="38"/>
      <c r="C30" s="39"/>
      <c r="D30" s="111" t="s">
        <v>97</v>
      </c>
      <c r="E30" s="112"/>
      <c r="F30" s="112"/>
      <c r="G30" s="112"/>
      <c r="H30" s="112"/>
      <c r="I30" s="112"/>
      <c r="J30" s="112"/>
      <c r="K30" s="112"/>
      <c r="L30" s="112"/>
      <c r="M30" s="112"/>
      <c r="N30" s="113"/>
    </row>
    <row r="31" spans="1:14" ht="13" x14ac:dyDescent="0.25">
      <c r="A31" s="34"/>
      <c r="B31" s="96"/>
      <c r="C31" s="35"/>
      <c r="D31" s="97" t="s">
        <v>98</v>
      </c>
      <c r="E31" s="98"/>
      <c r="F31" s="98"/>
      <c r="G31" s="98"/>
      <c r="H31" s="98"/>
      <c r="I31" s="98"/>
      <c r="J31" s="98"/>
      <c r="K31" s="98"/>
      <c r="L31" s="98"/>
      <c r="M31" s="98"/>
      <c r="N31" s="99"/>
    </row>
    <row r="32" spans="1:14" ht="12.75" customHeight="1" x14ac:dyDescent="0.25">
      <c r="A32" s="32" t="s">
        <v>99</v>
      </c>
      <c r="B32" s="92"/>
      <c r="C32" s="33"/>
      <c r="D32" s="93" t="s">
        <v>100</v>
      </c>
      <c r="E32" s="94"/>
      <c r="F32" s="94"/>
      <c r="G32" s="94"/>
      <c r="H32" s="94"/>
      <c r="I32" s="94"/>
      <c r="J32" s="94"/>
      <c r="K32" s="94"/>
      <c r="L32" s="94"/>
      <c r="M32" s="94"/>
      <c r="N32" s="95"/>
    </row>
    <row r="33" spans="1:14" ht="13" x14ac:dyDescent="0.25">
      <c r="A33" s="34"/>
      <c r="B33" s="96"/>
      <c r="C33" s="35"/>
      <c r="D33" s="97" t="s">
        <v>101</v>
      </c>
      <c r="E33" s="98"/>
      <c r="F33" s="98"/>
      <c r="G33" s="98"/>
      <c r="H33" s="98"/>
      <c r="I33" s="98"/>
      <c r="J33" s="98"/>
      <c r="K33" s="98"/>
      <c r="L33" s="98"/>
      <c r="M33" s="98"/>
      <c r="N33" s="99"/>
    </row>
    <row r="34" spans="1:14" ht="13" x14ac:dyDescent="0.25">
      <c r="A34" s="114" t="s">
        <v>102</v>
      </c>
      <c r="B34" s="115"/>
      <c r="C34" s="116"/>
      <c r="D34" s="254" t="s">
        <v>103</v>
      </c>
      <c r="E34" s="255"/>
      <c r="F34" s="255"/>
      <c r="G34" s="255"/>
      <c r="H34" s="255"/>
      <c r="I34" s="255"/>
      <c r="J34" s="255"/>
      <c r="K34" s="255"/>
      <c r="L34" s="255"/>
      <c r="M34" s="255"/>
      <c r="N34" s="256"/>
    </row>
    <row r="35" spans="1:14" ht="13" x14ac:dyDescent="0.25">
      <c r="A35" s="117"/>
      <c r="B35" s="38"/>
      <c r="C35" s="118"/>
      <c r="D35" s="257"/>
      <c r="E35" s="258"/>
      <c r="F35" s="258"/>
      <c r="G35" s="258"/>
      <c r="H35" s="258"/>
      <c r="I35" s="258"/>
      <c r="J35" s="258"/>
      <c r="K35" s="258"/>
      <c r="L35" s="258"/>
      <c r="M35" s="258"/>
      <c r="N35" s="259"/>
    </row>
    <row r="36" spans="1:14" ht="12.75" customHeight="1" x14ac:dyDescent="0.25">
      <c r="A36" s="119" t="s">
        <v>104</v>
      </c>
      <c r="B36" s="106"/>
      <c r="C36" s="120"/>
      <c r="D36" s="102" t="s">
        <v>105</v>
      </c>
      <c r="E36" s="103"/>
      <c r="F36" s="103"/>
      <c r="G36" s="103"/>
      <c r="H36" s="103"/>
      <c r="I36" s="103"/>
      <c r="J36" s="103"/>
      <c r="K36" s="103"/>
      <c r="L36" s="103"/>
      <c r="M36" s="103"/>
      <c r="N36" s="104"/>
    </row>
    <row r="37" spans="1:14" ht="12.75" customHeight="1" x14ac:dyDescent="0.25">
      <c r="A37" s="105" t="s">
        <v>106</v>
      </c>
      <c r="B37" s="106"/>
      <c r="C37" s="120"/>
      <c r="D37" s="102" t="s">
        <v>107</v>
      </c>
      <c r="E37" s="103"/>
      <c r="F37" s="103"/>
      <c r="G37" s="103"/>
      <c r="H37" s="103"/>
      <c r="I37" s="103"/>
      <c r="J37" s="103"/>
      <c r="K37" s="103"/>
      <c r="L37" s="103"/>
      <c r="M37" s="103"/>
      <c r="N37" s="104"/>
    </row>
    <row r="38" spans="1:14" ht="12.75" customHeight="1" x14ac:dyDescent="0.25">
      <c r="A38" s="260" t="s">
        <v>108</v>
      </c>
      <c r="B38" s="261"/>
      <c r="C38" s="262"/>
      <c r="D38" s="254" t="s">
        <v>3671</v>
      </c>
      <c r="E38" s="255"/>
      <c r="F38" s="255"/>
      <c r="G38" s="255"/>
      <c r="H38" s="255"/>
      <c r="I38" s="255"/>
      <c r="J38" s="255"/>
      <c r="K38" s="255"/>
      <c r="L38" s="255"/>
      <c r="M38" s="255"/>
      <c r="N38" s="256"/>
    </row>
    <row r="39" spans="1:14" ht="12.75" customHeight="1" x14ac:dyDescent="0.25">
      <c r="A39" s="263"/>
      <c r="B39" s="264"/>
      <c r="C39" s="265"/>
      <c r="D39" s="266"/>
      <c r="E39" s="267"/>
      <c r="F39" s="267"/>
      <c r="G39" s="267"/>
      <c r="H39" s="267"/>
      <c r="I39" s="267"/>
      <c r="J39" s="267"/>
      <c r="K39" s="267"/>
      <c r="L39" s="267"/>
      <c r="M39" s="267"/>
      <c r="N39" s="268"/>
    </row>
    <row r="40" spans="1:14" ht="12.75" customHeight="1" x14ac:dyDescent="0.25">
      <c r="A40" s="260" t="s">
        <v>109</v>
      </c>
      <c r="B40" s="261"/>
      <c r="C40" s="262"/>
      <c r="D40" s="254" t="s">
        <v>110</v>
      </c>
      <c r="E40" s="255"/>
      <c r="F40" s="255"/>
      <c r="G40" s="255"/>
      <c r="H40" s="255"/>
      <c r="I40" s="255"/>
      <c r="J40" s="255"/>
      <c r="K40" s="255"/>
      <c r="L40" s="255"/>
      <c r="M40" s="255"/>
      <c r="N40" s="256"/>
    </row>
    <row r="41" spans="1:14" ht="12.75" customHeight="1" x14ac:dyDescent="0.25">
      <c r="A41" s="263"/>
      <c r="B41" s="264"/>
      <c r="C41" s="265"/>
      <c r="D41" s="266"/>
      <c r="E41" s="267"/>
      <c r="F41" s="267"/>
      <c r="G41" s="267"/>
      <c r="H41" s="267"/>
      <c r="I41" s="267"/>
      <c r="J41" s="267"/>
      <c r="K41" s="267"/>
      <c r="L41" s="267"/>
      <c r="M41" s="267"/>
      <c r="N41" s="268"/>
    </row>
    <row r="42" spans="1:14" ht="13" x14ac:dyDescent="0.25">
      <c r="A42" s="114" t="s">
        <v>111</v>
      </c>
      <c r="B42" s="115"/>
      <c r="C42" s="116"/>
      <c r="D42" s="242" t="s">
        <v>112</v>
      </c>
      <c r="E42" s="243"/>
      <c r="F42" s="243"/>
      <c r="G42" s="243"/>
      <c r="H42" s="243"/>
      <c r="I42" s="243"/>
      <c r="J42" s="243"/>
      <c r="K42" s="243"/>
      <c r="L42" s="243"/>
      <c r="M42" s="243"/>
      <c r="N42" s="244"/>
    </row>
    <row r="43" spans="1:14" ht="12.75" customHeight="1" x14ac:dyDescent="0.25">
      <c r="A43" s="140"/>
      <c r="B43" s="141"/>
      <c r="C43" s="142"/>
      <c r="D43" s="245"/>
      <c r="E43" s="246"/>
      <c r="F43" s="246"/>
      <c r="G43" s="246"/>
      <c r="H43" s="246"/>
      <c r="I43" s="246"/>
      <c r="J43" s="246"/>
      <c r="K43" s="246"/>
      <c r="L43" s="246"/>
      <c r="M43" s="246"/>
      <c r="N43" s="247"/>
    </row>
    <row r="44" spans="1:14" ht="12.75" customHeight="1" x14ac:dyDescent="0.25"/>
    <row r="45" spans="1:14" ht="12.75" customHeight="1" x14ac:dyDescent="0.25">
      <c r="A45" s="11" t="s">
        <v>113</v>
      </c>
      <c r="B45" s="89"/>
      <c r="C45" s="89"/>
      <c r="D45" s="89"/>
      <c r="E45" s="89"/>
      <c r="F45" s="89"/>
      <c r="G45" s="89"/>
      <c r="H45" s="89"/>
      <c r="I45" s="89"/>
      <c r="J45" s="89"/>
      <c r="K45" s="89"/>
      <c r="L45" s="89"/>
      <c r="M45" s="89"/>
      <c r="N45" s="90"/>
    </row>
    <row r="46" spans="1:14" ht="12.75" customHeight="1" x14ac:dyDescent="0.25">
      <c r="A46" s="40" t="s">
        <v>114</v>
      </c>
      <c r="B46" s="222"/>
      <c r="C46" s="222"/>
      <c r="D46" s="222"/>
      <c r="E46" s="222"/>
      <c r="F46" s="222"/>
      <c r="G46" s="222"/>
      <c r="H46" s="222"/>
      <c r="I46" s="222"/>
      <c r="J46" s="222"/>
      <c r="K46" s="222"/>
      <c r="L46" s="222"/>
      <c r="M46" s="222"/>
      <c r="N46" s="41"/>
    </row>
    <row r="47" spans="1:14" ht="12.75" customHeight="1" x14ac:dyDescent="0.25">
      <c r="A47" s="42" t="s">
        <v>115</v>
      </c>
      <c r="B47" s="5" t="s">
        <v>116</v>
      </c>
      <c r="C47" s="5"/>
      <c r="D47" s="5"/>
      <c r="E47" s="5"/>
      <c r="F47" s="5"/>
      <c r="G47" s="5"/>
      <c r="H47" s="5"/>
      <c r="I47" s="5"/>
      <c r="J47" s="5"/>
      <c r="K47" s="5"/>
      <c r="L47" s="5"/>
      <c r="M47" s="5"/>
      <c r="N47" s="6"/>
    </row>
    <row r="48" spans="1:14" ht="12.75" customHeight="1" x14ac:dyDescent="0.25">
      <c r="A48" s="42" t="s">
        <v>117</v>
      </c>
      <c r="B48" s="5" t="s">
        <v>118</v>
      </c>
      <c r="C48" s="5"/>
      <c r="D48" s="5"/>
      <c r="E48" s="5"/>
      <c r="F48" s="5"/>
      <c r="G48" s="5"/>
      <c r="H48" s="5"/>
      <c r="I48" s="5"/>
      <c r="J48" s="5"/>
      <c r="K48" s="5"/>
      <c r="L48" s="5"/>
      <c r="M48" s="5"/>
      <c r="N48" s="6"/>
    </row>
    <row r="49" spans="1:14" ht="12.75" customHeight="1" x14ac:dyDescent="0.25">
      <c r="A49" s="42" t="s">
        <v>119</v>
      </c>
      <c r="B49" s="5" t="s">
        <v>120</v>
      </c>
      <c r="C49" s="5"/>
      <c r="D49" s="5"/>
      <c r="E49" s="5"/>
      <c r="F49" s="5"/>
      <c r="G49" s="5"/>
      <c r="H49" s="5"/>
      <c r="I49" s="5"/>
      <c r="J49" s="5"/>
      <c r="K49" s="5"/>
      <c r="L49" s="5"/>
      <c r="M49" s="5"/>
      <c r="N49" s="6"/>
    </row>
    <row r="50" spans="1:14" ht="12.75" customHeight="1" x14ac:dyDescent="0.25">
      <c r="A50" s="42" t="s">
        <v>121</v>
      </c>
      <c r="B50" s="5" t="s">
        <v>122</v>
      </c>
      <c r="C50" s="5"/>
      <c r="D50" s="5"/>
      <c r="E50" s="5"/>
      <c r="F50" s="5"/>
      <c r="G50" s="5"/>
      <c r="H50" s="5"/>
      <c r="I50" s="5"/>
      <c r="J50" s="5"/>
      <c r="K50" s="5"/>
      <c r="L50" s="5"/>
      <c r="M50" s="5"/>
      <c r="N50" s="6"/>
    </row>
    <row r="51" spans="1:14" ht="12.75" customHeight="1" x14ac:dyDescent="0.25">
      <c r="A51" s="42" t="s">
        <v>123</v>
      </c>
      <c r="B51" s="5" t="s">
        <v>124</v>
      </c>
      <c r="C51" s="5"/>
      <c r="D51" s="5"/>
      <c r="E51" s="5"/>
      <c r="F51" s="5"/>
      <c r="G51" s="5"/>
      <c r="H51" s="5"/>
      <c r="I51" s="5"/>
      <c r="J51" s="5"/>
      <c r="K51" s="5"/>
      <c r="L51" s="5"/>
      <c r="M51" s="5"/>
      <c r="N51" s="6"/>
    </row>
    <row r="52" spans="1:14" ht="12.75" customHeight="1" x14ac:dyDescent="0.25">
      <c r="A52" s="42" t="s">
        <v>125</v>
      </c>
      <c r="B52" s="5" t="s">
        <v>126</v>
      </c>
      <c r="C52" s="5"/>
      <c r="D52" s="5"/>
      <c r="E52" s="5"/>
      <c r="F52" s="5"/>
      <c r="G52" s="5"/>
      <c r="H52" s="5"/>
      <c r="I52" s="5"/>
      <c r="J52" s="5"/>
      <c r="K52" s="5"/>
      <c r="L52" s="5"/>
      <c r="M52" s="5"/>
      <c r="N52" s="6"/>
    </row>
    <row r="53" spans="1:14" ht="12.75" customHeight="1" x14ac:dyDescent="0.25">
      <c r="A53" s="42" t="s">
        <v>127</v>
      </c>
      <c r="B53" s="5" t="s">
        <v>128</v>
      </c>
      <c r="C53" s="5"/>
      <c r="D53" s="5"/>
      <c r="E53" s="5"/>
      <c r="F53" s="5"/>
      <c r="G53" s="5"/>
      <c r="H53" s="5"/>
      <c r="I53" s="5"/>
      <c r="J53" s="5"/>
      <c r="K53" s="5"/>
      <c r="L53" s="5"/>
      <c r="M53" s="5"/>
      <c r="N53" s="6"/>
    </row>
    <row r="54" spans="1:14" ht="12.75" customHeight="1" x14ac:dyDescent="0.25">
      <c r="A54" s="42" t="s">
        <v>129</v>
      </c>
      <c r="B54" s="5" t="s">
        <v>130</v>
      </c>
      <c r="C54" s="5"/>
      <c r="D54" s="5"/>
      <c r="E54" s="5"/>
      <c r="F54" s="5"/>
      <c r="G54" s="5"/>
      <c r="H54" s="5"/>
      <c r="I54" s="5"/>
      <c r="J54" s="5"/>
      <c r="K54" s="5"/>
      <c r="L54" s="5"/>
      <c r="M54" s="5"/>
      <c r="N54" s="6"/>
    </row>
    <row r="55" spans="1:14" ht="12.75" customHeight="1" x14ac:dyDescent="0.25">
      <c r="A55" s="43"/>
      <c r="B55" s="5"/>
      <c r="C55" s="5"/>
      <c r="D55" s="5"/>
      <c r="E55" s="5"/>
      <c r="F55" s="5"/>
      <c r="G55" s="5"/>
      <c r="H55" s="5"/>
      <c r="I55" s="5"/>
      <c r="J55" s="5"/>
      <c r="K55" s="5"/>
      <c r="L55" s="5"/>
      <c r="M55" s="5"/>
      <c r="N55" s="6"/>
    </row>
    <row r="56" spans="1:14" ht="12.75" customHeight="1" x14ac:dyDescent="0.25">
      <c r="A56" s="4" t="s">
        <v>131</v>
      </c>
      <c r="B56" s="44"/>
      <c r="C56" s="44"/>
      <c r="D56" s="44"/>
      <c r="E56" s="44"/>
      <c r="F56" s="44"/>
      <c r="G56" s="44"/>
      <c r="H56" s="44"/>
      <c r="I56" s="44"/>
      <c r="J56" s="44"/>
      <c r="K56" s="44"/>
      <c r="L56" s="44"/>
      <c r="M56" s="44"/>
      <c r="N56" s="45"/>
    </row>
    <row r="57" spans="1:14" ht="12.75" customHeight="1" x14ac:dyDescent="0.25">
      <c r="A57" s="43"/>
      <c r="B57" s="5"/>
      <c r="C57" s="5"/>
      <c r="D57" s="5"/>
      <c r="E57" s="5"/>
      <c r="F57" s="5"/>
      <c r="G57" s="5"/>
      <c r="H57" s="5"/>
      <c r="I57" s="5"/>
      <c r="J57" s="5"/>
      <c r="K57" s="5"/>
      <c r="L57" s="5"/>
      <c r="M57" s="5"/>
      <c r="N57" s="6"/>
    </row>
    <row r="58" spans="1:14" ht="12.75" customHeight="1" x14ac:dyDescent="0.25">
      <c r="A58" s="46" t="s">
        <v>132</v>
      </c>
      <c r="B58" s="47"/>
      <c r="C58" s="47"/>
      <c r="D58" s="47"/>
      <c r="E58" s="47"/>
      <c r="F58" s="47"/>
      <c r="G58" s="47"/>
      <c r="H58" s="47"/>
      <c r="I58" s="47"/>
      <c r="J58" s="47"/>
      <c r="K58" s="47"/>
      <c r="L58" s="47"/>
      <c r="M58" s="47"/>
      <c r="N58" s="48"/>
    </row>
    <row r="59" spans="1:14" ht="12.75" customHeight="1" x14ac:dyDescent="0.25">
      <c r="A59" s="42" t="s">
        <v>115</v>
      </c>
      <c r="B59" s="5" t="s">
        <v>133</v>
      </c>
      <c r="C59" s="5"/>
      <c r="D59" s="5"/>
      <c r="E59" s="5"/>
      <c r="F59" s="5"/>
      <c r="G59" s="5"/>
      <c r="H59" s="5"/>
      <c r="I59" s="5"/>
      <c r="J59" s="5"/>
      <c r="K59" s="5"/>
      <c r="L59" s="5"/>
      <c r="M59" s="5"/>
      <c r="N59" s="6"/>
    </row>
    <row r="60" spans="1:14" ht="12.75" customHeight="1" x14ac:dyDescent="0.25">
      <c r="A60" s="42" t="s">
        <v>117</v>
      </c>
      <c r="B60" s="5" t="s">
        <v>134</v>
      </c>
      <c r="C60" s="5"/>
      <c r="D60" s="5"/>
      <c r="E60" s="5"/>
      <c r="F60" s="5"/>
      <c r="G60" s="5"/>
      <c r="H60" s="5"/>
      <c r="I60" s="5"/>
      <c r="J60" s="5"/>
      <c r="K60" s="5"/>
      <c r="L60" s="5"/>
      <c r="M60" s="5"/>
      <c r="N60" s="6"/>
    </row>
    <row r="61" spans="1:14" x14ac:dyDescent="0.25">
      <c r="A61" s="42" t="s">
        <v>119</v>
      </c>
      <c r="B61" s="5" t="s">
        <v>135</v>
      </c>
      <c r="C61" s="5"/>
      <c r="D61" s="5"/>
      <c r="E61" s="5"/>
      <c r="F61" s="5"/>
      <c r="G61" s="5"/>
      <c r="H61" s="5"/>
      <c r="I61" s="5"/>
      <c r="J61" s="5"/>
      <c r="K61" s="5"/>
      <c r="L61" s="5"/>
      <c r="M61" s="5"/>
      <c r="N61" s="6"/>
    </row>
    <row r="62" spans="1:14" x14ac:dyDescent="0.25">
      <c r="A62" s="49"/>
      <c r="B62" s="76"/>
      <c r="C62" s="76"/>
      <c r="D62" s="76"/>
      <c r="E62" s="76"/>
      <c r="F62" s="76"/>
      <c r="G62" s="76"/>
      <c r="H62" s="76"/>
      <c r="I62" s="76"/>
      <c r="J62" s="76"/>
      <c r="K62" s="76"/>
      <c r="L62" s="76"/>
      <c r="M62" s="76"/>
      <c r="N62" s="7"/>
    </row>
  </sheetData>
  <sheetProtection sort="0" autoFilter="0"/>
  <customSheetViews>
    <customSheetView guid="{49FE20BB-FBAE-4179-A770-21772DC36366}" showGridLines="0" printArea="1" showRuler="0">
      <pane ySplit="1" topLeftCell="A25" activePane="bottomLeft" state="frozenSplit"/>
      <selection pane="bottomLeft" activeCell="Q46" sqref="Q46"/>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showRuler="0">
      <pane ySplit="1"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printArea="1" showRuler="0">
      <pane ySplit="1.0833333333333333"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251"/>
  <sheetViews>
    <sheetView zoomScale="80" zoomScaleNormal="80" zoomScalePageLayoutView="80" workbookViewId="0">
      <pane ySplit="2" topLeftCell="A3" activePane="bottomLeft" state="frozenSplit"/>
      <selection pane="bottomLeft" activeCell="J3" sqref="J3:J8"/>
    </sheetView>
  </sheetViews>
  <sheetFormatPr defaultColWidth="10.7265625" defaultRowHeight="12.5" x14ac:dyDescent="0.25"/>
  <cols>
    <col min="1" max="1" width="9.26953125" style="77" customWidth="1"/>
    <col min="2" max="2" width="7.453125" style="77" bestFit="1" customWidth="1"/>
    <col min="3" max="3" width="14" style="77" customWidth="1"/>
    <col min="4" max="4" width="15.26953125" style="77" customWidth="1"/>
    <col min="5" max="5" width="30.26953125" style="77" customWidth="1"/>
    <col min="6" max="6" width="45.26953125" style="77" customWidth="1"/>
    <col min="7" max="7" width="41.453125" style="77" customWidth="1"/>
    <col min="8" max="8" width="26.7265625" style="77" customWidth="1"/>
    <col min="9" max="9" width="13" style="77" customWidth="1"/>
    <col min="10" max="10" width="10.26953125" style="77" customWidth="1"/>
    <col min="11" max="11" width="26" style="77" hidden="1" customWidth="1"/>
    <col min="12" max="12" width="17.453125" style="77" customWidth="1"/>
    <col min="13" max="13" width="12.26953125" style="78" customWidth="1"/>
    <col min="14" max="14" width="14" style="78" customWidth="1"/>
    <col min="15" max="15" width="55.7265625" style="78" customWidth="1"/>
    <col min="16" max="16" width="2.26953125" style="77" customWidth="1"/>
    <col min="17" max="17" width="13.7265625" style="77" customWidth="1"/>
    <col min="18" max="18" width="13.26953125" style="77" customWidth="1"/>
    <col min="19" max="19" width="36.26953125" style="77" customWidth="1"/>
    <col min="20" max="20" width="47.7265625" style="77" customWidth="1"/>
    <col min="21" max="21" width="45.26953125" style="77" customWidth="1"/>
    <col min="22" max="22" width="13.26953125" style="77" customWidth="1"/>
    <col min="23" max="23" width="69.81640625" style="77" hidden="1" customWidth="1"/>
    <col min="24" max="24" width="24.1796875" style="78" hidden="1" customWidth="1"/>
    <col min="26" max="26" width="9.26953125" style="78" customWidth="1"/>
    <col min="27" max="27" width="18.26953125" hidden="1" customWidth="1"/>
    <col min="28" max="31" width="9.26953125" style="78" customWidth="1"/>
    <col min="33" max="33" width="10.7265625" style="78"/>
    <col min="34" max="16384" width="10.7265625" style="77"/>
  </cols>
  <sheetData>
    <row r="1" spans="1:33" customFormat="1" ht="13" x14ac:dyDescent="0.3">
      <c r="A1" s="3" t="s">
        <v>56</v>
      </c>
      <c r="B1" s="74"/>
      <c r="C1" s="74"/>
      <c r="D1" s="74"/>
      <c r="E1" s="74"/>
      <c r="F1" s="74"/>
      <c r="G1" s="74"/>
      <c r="H1" s="74"/>
      <c r="I1" s="74"/>
      <c r="J1" s="74"/>
      <c r="K1" s="143"/>
      <c r="L1" s="144"/>
      <c r="M1" s="145"/>
      <c r="N1" s="145"/>
      <c r="O1" s="145"/>
      <c r="P1" s="146"/>
      <c r="Q1" s="145"/>
      <c r="R1" s="145"/>
      <c r="S1" s="145"/>
      <c r="T1" s="145"/>
      <c r="U1" s="145"/>
      <c r="V1" s="145"/>
      <c r="W1" s="145"/>
      <c r="X1" s="145"/>
      <c r="AA1" s="74"/>
    </row>
    <row r="2" spans="1:33" s="88" customFormat="1" ht="41.15" customHeight="1" x14ac:dyDescent="0.25">
      <c r="A2" s="223" t="s">
        <v>136</v>
      </c>
      <c r="B2" s="223" t="s">
        <v>137</v>
      </c>
      <c r="C2" s="223" t="s">
        <v>138</v>
      </c>
      <c r="D2" s="223" t="s">
        <v>139</v>
      </c>
      <c r="E2" s="223" t="s">
        <v>140</v>
      </c>
      <c r="F2" s="223" t="s">
        <v>141</v>
      </c>
      <c r="G2" s="223" t="s">
        <v>142</v>
      </c>
      <c r="H2" s="223" t="s">
        <v>143</v>
      </c>
      <c r="I2" s="223" t="s">
        <v>144</v>
      </c>
      <c r="J2" s="223" t="s">
        <v>145</v>
      </c>
      <c r="K2" s="224" t="s">
        <v>146</v>
      </c>
      <c r="L2" s="223" t="s">
        <v>147</v>
      </c>
      <c r="M2" s="223" t="s">
        <v>148</v>
      </c>
      <c r="N2" s="79" t="s">
        <v>149</v>
      </c>
      <c r="O2" s="79" t="s">
        <v>150</v>
      </c>
      <c r="P2" s="147"/>
      <c r="Q2" s="162" t="s">
        <v>151</v>
      </c>
      <c r="R2" s="162" t="s">
        <v>152</v>
      </c>
      <c r="S2" s="162" t="s">
        <v>153</v>
      </c>
      <c r="T2" s="162" t="s">
        <v>154</v>
      </c>
      <c r="U2" s="162" t="s">
        <v>155</v>
      </c>
      <c r="V2" s="162" t="s">
        <v>156</v>
      </c>
      <c r="W2" s="163" t="s">
        <v>157</v>
      </c>
      <c r="X2" s="164" t="s">
        <v>158</v>
      </c>
      <c r="Z2" s="78"/>
      <c r="AA2" s="223" t="s">
        <v>159</v>
      </c>
      <c r="AB2" s="78"/>
      <c r="AC2" s="78"/>
      <c r="AD2" s="78"/>
      <c r="AE2" s="78"/>
      <c r="AG2" s="78"/>
    </row>
    <row r="3" spans="1:33" s="88" customFormat="1" ht="95.25" customHeight="1" x14ac:dyDescent="0.25">
      <c r="A3" s="225" t="s">
        <v>160</v>
      </c>
      <c r="B3" s="168" t="s">
        <v>161</v>
      </c>
      <c r="C3" s="168" t="s">
        <v>162</v>
      </c>
      <c r="D3" s="181" t="s">
        <v>163</v>
      </c>
      <c r="E3" s="168" t="s">
        <v>164</v>
      </c>
      <c r="F3" s="168" t="s">
        <v>165</v>
      </c>
      <c r="G3" s="168" t="s">
        <v>166</v>
      </c>
      <c r="H3" s="181" t="s">
        <v>167</v>
      </c>
      <c r="I3" s="178"/>
      <c r="J3" s="157"/>
      <c r="K3" s="172" t="s">
        <v>168</v>
      </c>
      <c r="L3" s="172" t="s">
        <v>169</v>
      </c>
      <c r="M3" s="176" t="s">
        <v>170</v>
      </c>
      <c r="N3" s="226" t="s">
        <v>171</v>
      </c>
      <c r="O3" s="175" t="s">
        <v>172</v>
      </c>
      <c r="P3" s="121"/>
      <c r="Q3" s="166"/>
      <c r="R3" s="166"/>
      <c r="S3" s="166"/>
      <c r="T3" s="167" t="s">
        <v>173</v>
      </c>
      <c r="U3" s="166"/>
      <c r="V3" s="166"/>
      <c r="W3" s="165" t="s">
        <v>174</v>
      </c>
      <c r="X3" s="165" t="s">
        <v>175</v>
      </c>
      <c r="Z3" s="78"/>
      <c r="AA3" s="227" t="e">
        <f>IF(OR(J3="Fail",ISBLANK(J3)),INDEX('Issue Code Table'!C:C,MATCH(N:N,'Issue Code Table'!A:A,0)),IF(M3="Critical",6,IF(M3="Significant",5,IF(M3="Moderate",3,2))))</f>
        <v>#N/A</v>
      </c>
      <c r="AB3" s="78"/>
      <c r="AC3" s="78"/>
      <c r="AD3" s="78"/>
      <c r="AE3" s="78"/>
      <c r="AG3" s="78"/>
    </row>
    <row r="4" spans="1:33" s="88" customFormat="1" ht="78" customHeight="1" x14ac:dyDescent="0.25">
      <c r="A4" s="225" t="s">
        <v>176</v>
      </c>
      <c r="B4" s="168" t="s">
        <v>177</v>
      </c>
      <c r="C4" s="168" t="s">
        <v>178</v>
      </c>
      <c r="D4" s="181" t="s">
        <v>163</v>
      </c>
      <c r="E4" s="168" t="s">
        <v>179</v>
      </c>
      <c r="F4" s="168" t="s">
        <v>180</v>
      </c>
      <c r="G4" s="168" t="s">
        <v>181</v>
      </c>
      <c r="H4" s="181" t="s">
        <v>182</v>
      </c>
      <c r="I4" s="228"/>
      <c r="J4" s="172"/>
      <c r="K4" s="172" t="s">
        <v>183</v>
      </c>
      <c r="L4" s="228"/>
      <c r="M4" s="176" t="s">
        <v>184</v>
      </c>
      <c r="N4" s="226" t="s">
        <v>185</v>
      </c>
      <c r="O4" s="157" t="s">
        <v>186</v>
      </c>
      <c r="P4" s="121"/>
      <c r="Q4" s="166"/>
      <c r="R4" s="166"/>
      <c r="S4" s="166"/>
      <c r="T4" s="167" t="s">
        <v>187</v>
      </c>
      <c r="U4" s="166"/>
      <c r="V4" s="166"/>
      <c r="W4" s="165" t="s">
        <v>187</v>
      </c>
      <c r="X4" s="165" t="s">
        <v>188</v>
      </c>
      <c r="Z4" s="78"/>
      <c r="AA4" s="227" t="e">
        <f>IF(OR(J4="Fail",ISBLANK(J4)),INDEX('Issue Code Table'!C:C,MATCH(N:N,'Issue Code Table'!A:A,0)),IF(M4="Critical",6,IF(M4="Significant",5,IF(M4="Moderate",3,2))))</f>
        <v>#N/A</v>
      </c>
      <c r="AB4" s="78"/>
      <c r="AC4" s="78"/>
      <c r="AD4" s="78"/>
      <c r="AE4" s="78"/>
      <c r="AG4" s="78"/>
    </row>
    <row r="5" spans="1:33" s="182" customFormat="1" ht="62.25" customHeight="1" x14ac:dyDescent="0.25">
      <c r="A5" s="225" t="s">
        <v>189</v>
      </c>
      <c r="B5" s="176" t="s">
        <v>190</v>
      </c>
      <c r="C5" s="176" t="s">
        <v>191</v>
      </c>
      <c r="D5" s="177" t="s">
        <v>163</v>
      </c>
      <c r="E5" s="168" t="s">
        <v>192</v>
      </c>
      <c r="F5" s="176" t="s">
        <v>193</v>
      </c>
      <c r="G5" s="176" t="s">
        <v>194</v>
      </c>
      <c r="H5" s="176" t="s">
        <v>195</v>
      </c>
      <c r="I5" s="178"/>
      <c r="J5" s="176"/>
      <c r="K5" s="177" t="s">
        <v>196</v>
      </c>
      <c r="L5" s="176" t="s">
        <v>197</v>
      </c>
      <c r="M5" s="179" t="s">
        <v>184</v>
      </c>
      <c r="N5" s="180" t="s">
        <v>198</v>
      </c>
      <c r="O5" s="168" t="s">
        <v>199</v>
      </c>
      <c r="P5" s="162"/>
      <c r="Q5" s="178"/>
      <c r="R5" s="178"/>
      <c r="S5" s="177"/>
      <c r="T5" s="181" t="s">
        <v>200</v>
      </c>
      <c r="U5" s="166"/>
      <c r="V5" s="166"/>
      <c r="W5" s="181" t="s">
        <v>201</v>
      </c>
      <c r="X5" s="181" t="s">
        <v>202</v>
      </c>
      <c r="AA5" s="227" t="e">
        <f>IF(OR(J5="Fail",ISBLANK(J5)),INDEX('Issue Code Table'!C:C,MATCH(N:N,'Issue Code Table'!A:A,0)),IF(M5="Critical",6,IF(M5="Significant",5,IF(M5="Moderate",3,2))))</f>
        <v>#N/A</v>
      </c>
    </row>
    <row r="6" spans="1:33" s="182" customFormat="1" ht="62.25" customHeight="1" x14ac:dyDescent="0.25">
      <c r="A6" s="225" t="s">
        <v>203</v>
      </c>
      <c r="B6" s="176" t="s">
        <v>204</v>
      </c>
      <c r="C6" s="176" t="s">
        <v>205</v>
      </c>
      <c r="D6" s="177" t="s">
        <v>163</v>
      </c>
      <c r="E6" s="168" t="s">
        <v>206</v>
      </c>
      <c r="F6" s="176" t="s">
        <v>207</v>
      </c>
      <c r="G6" s="176" t="s">
        <v>208</v>
      </c>
      <c r="H6" s="176" t="s">
        <v>209</v>
      </c>
      <c r="I6" s="178"/>
      <c r="J6" s="176"/>
      <c r="K6" s="177" t="s">
        <v>210</v>
      </c>
      <c r="L6" s="176"/>
      <c r="M6" s="179" t="s">
        <v>184</v>
      </c>
      <c r="N6" s="168" t="s">
        <v>211</v>
      </c>
      <c r="O6" s="168" t="s">
        <v>212</v>
      </c>
      <c r="P6" s="162"/>
      <c r="Q6" s="178"/>
      <c r="R6" s="178"/>
      <c r="S6" s="177"/>
      <c r="T6" s="181" t="s">
        <v>213</v>
      </c>
      <c r="U6" s="166"/>
      <c r="V6" s="166"/>
      <c r="W6" s="181" t="s">
        <v>213</v>
      </c>
      <c r="X6" s="181" t="s">
        <v>214</v>
      </c>
      <c r="AA6" s="227">
        <f>IF(OR(J6="Fail",ISBLANK(J6)),INDEX('Issue Code Table'!C:C,MATCH(N:N,'Issue Code Table'!A:A,0)),IF(M6="Critical",6,IF(M6="Significant",5,IF(M6="Moderate",3,2))))</f>
        <v>6</v>
      </c>
    </row>
    <row r="7" spans="1:33" s="88" customFormat="1" ht="132.75" customHeight="1" x14ac:dyDescent="0.25">
      <c r="A7" s="225" t="s">
        <v>215</v>
      </c>
      <c r="B7" s="172" t="s">
        <v>216</v>
      </c>
      <c r="C7" s="172" t="s">
        <v>217</v>
      </c>
      <c r="D7" s="172" t="s">
        <v>218</v>
      </c>
      <c r="E7" s="168" t="s">
        <v>219</v>
      </c>
      <c r="F7" s="172" t="s">
        <v>220</v>
      </c>
      <c r="G7" s="172" t="s">
        <v>221</v>
      </c>
      <c r="H7" s="172" t="s">
        <v>222</v>
      </c>
      <c r="I7" s="173"/>
      <c r="J7" s="172"/>
      <c r="K7" s="173" t="s">
        <v>223</v>
      </c>
      <c r="L7" s="173"/>
      <c r="M7" s="176" t="s">
        <v>184</v>
      </c>
      <c r="N7" s="229" t="s">
        <v>224</v>
      </c>
      <c r="O7" s="230" t="s">
        <v>225</v>
      </c>
      <c r="P7" s="121"/>
      <c r="Q7" s="173" t="s">
        <v>226</v>
      </c>
      <c r="R7" s="173" t="s">
        <v>227</v>
      </c>
      <c r="S7" s="168" t="s">
        <v>228</v>
      </c>
      <c r="T7" s="168" t="s">
        <v>229</v>
      </c>
      <c r="U7" s="168" t="s">
        <v>230</v>
      </c>
      <c r="V7" s="168" t="s">
        <v>231</v>
      </c>
      <c r="W7" s="167" t="s">
        <v>232</v>
      </c>
      <c r="X7" s="165" t="s">
        <v>233</v>
      </c>
      <c r="Z7" s="78"/>
      <c r="AA7" s="227">
        <f>IF(OR(J7="Fail",ISBLANK(J7)),INDEX('Issue Code Table'!C:C,MATCH(N:N,'Issue Code Table'!A:A,0)),IF(M7="Critical",6,IF(M7="Significant",5,IF(M7="Moderate",3,2))))</f>
        <v>6</v>
      </c>
      <c r="AB7" s="78"/>
      <c r="AC7" s="78"/>
      <c r="AD7" s="78"/>
      <c r="AE7" s="78"/>
      <c r="AG7" s="78"/>
    </row>
    <row r="8" spans="1:33" s="88" customFormat="1" ht="109.5" customHeight="1" x14ac:dyDescent="0.25">
      <c r="A8" s="225" t="s">
        <v>234</v>
      </c>
      <c r="B8" s="172" t="s">
        <v>235</v>
      </c>
      <c r="C8" s="172" t="s">
        <v>236</v>
      </c>
      <c r="D8" s="172" t="s">
        <v>218</v>
      </c>
      <c r="E8" s="172" t="s">
        <v>237</v>
      </c>
      <c r="F8" s="172" t="s">
        <v>238</v>
      </c>
      <c r="G8" s="172" t="s">
        <v>239</v>
      </c>
      <c r="H8" s="172" t="s">
        <v>240</v>
      </c>
      <c r="I8" s="173"/>
      <c r="J8" s="172"/>
      <c r="K8" s="173" t="s">
        <v>241</v>
      </c>
      <c r="L8" s="173"/>
      <c r="M8" s="229" t="s">
        <v>242</v>
      </c>
      <c r="N8" s="229" t="s">
        <v>243</v>
      </c>
      <c r="O8" s="230" t="s">
        <v>244</v>
      </c>
      <c r="P8" s="121"/>
      <c r="Q8" s="173" t="s">
        <v>245</v>
      </c>
      <c r="R8" s="173" t="s">
        <v>246</v>
      </c>
      <c r="S8" s="168" t="s">
        <v>247</v>
      </c>
      <c r="T8" s="168" t="s">
        <v>248</v>
      </c>
      <c r="U8" s="168" t="s">
        <v>249</v>
      </c>
      <c r="V8" s="168" t="s">
        <v>250</v>
      </c>
      <c r="W8" s="167" t="s">
        <v>251</v>
      </c>
      <c r="X8" s="165"/>
      <c r="Z8" s="78"/>
      <c r="AA8" s="227">
        <f>IF(OR(J8="Fail",ISBLANK(J8)),INDEX('Issue Code Table'!C:C,MATCH(N:N,'Issue Code Table'!A:A,0)),IF(M8="Critical",6,IF(M8="Significant",5,IF(M8="Moderate",3,2))))</f>
        <v>2</v>
      </c>
      <c r="AB8" s="78"/>
      <c r="AC8" s="78"/>
      <c r="AD8" s="78"/>
      <c r="AE8" s="78"/>
      <c r="AG8" s="78"/>
    </row>
    <row r="9" spans="1:33" s="88" customFormat="1" ht="98.25" customHeight="1" x14ac:dyDescent="0.25">
      <c r="A9" s="225" t="s">
        <v>252</v>
      </c>
      <c r="B9" s="172" t="s">
        <v>253</v>
      </c>
      <c r="C9" s="172" t="s">
        <v>254</v>
      </c>
      <c r="D9" s="172" t="s">
        <v>218</v>
      </c>
      <c r="E9" s="172" t="s">
        <v>255</v>
      </c>
      <c r="F9" s="172" t="s">
        <v>256</v>
      </c>
      <c r="G9" s="172" t="s">
        <v>257</v>
      </c>
      <c r="H9" s="172" t="s">
        <v>258</v>
      </c>
      <c r="I9" s="173"/>
      <c r="J9" s="172"/>
      <c r="K9" s="173" t="s">
        <v>259</v>
      </c>
      <c r="L9" s="173"/>
      <c r="M9" s="176" t="s">
        <v>260</v>
      </c>
      <c r="N9" s="231" t="s">
        <v>261</v>
      </c>
      <c r="O9" s="231" t="s">
        <v>262</v>
      </c>
      <c r="P9" s="121"/>
      <c r="Q9" s="173" t="s">
        <v>245</v>
      </c>
      <c r="R9" s="173" t="s">
        <v>263</v>
      </c>
      <c r="S9" s="168" t="s">
        <v>264</v>
      </c>
      <c r="T9" s="168" t="s">
        <v>265</v>
      </c>
      <c r="U9" s="168" t="s">
        <v>266</v>
      </c>
      <c r="V9" s="168" t="s">
        <v>267</v>
      </c>
      <c r="W9" s="166" t="s">
        <v>268</v>
      </c>
      <c r="X9" s="165"/>
      <c r="Z9" s="78"/>
      <c r="AA9" s="227">
        <f>IF(OR(J9="Fail",ISBLANK(J9)),INDEX('Issue Code Table'!C:C,MATCH(N:N,'Issue Code Table'!A:A,0)),IF(M9="Critical",6,IF(M9="Significant",5,IF(M9="Moderate",3,2))))</f>
        <v>5</v>
      </c>
      <c r="AB9" s="78"/>
      <c r="AC9" s="78"/>
      <c r="AD9" s="78"/>
      <c r="AE9" s="78"/>
      <c r="AG9" s="78"/>
    </row>
    <row r="10" spans="1:33" s="88" customFormat="1" ht="104.25" customHeight="1" x14ac:dyDescent="0.25">
      <c r="A10" s="225" t="s">
        <v>269</v>
      </c>
      <c r="B10" s="172" t="s">
        <v>253</v>
      </c>
      <c r="C10" s="172" t="s">
        <v>254</v>
      </c>
      <c r="D10" s="172" t="s">
        <v>218</v>
      </c>
      <c r="E10" s="172" t="s">
        <v>255</v>
      </c>
      <c r="F10" s="172" t="s">
        <v>256</v>
      </c>
      <c r="G10" s="172" t="s">
        <v>270</v>
      </c>
      <c r="H10" s="172" t="s">
        <v>258</v>
      </c>
      <c r="I10" s="173"/>
      <c r="J10" s="172"/>
      <c r="K10" s="173" t="s">
        <v>259</v>
      </c>
      <c r="L10" s="173"/>
      <c r="M10" s="176" t="s">
        <v>260</v>
      </c>
      <c r="N10" s="176" t="s">
        <v>261</v>
      </c>
      <c r="O10" s="231" t="s">
        <v>262</v>
      </c>
      <c r="P10" s="121"/>
      <c r="Q10" s="173" t="s">
        <v>271</v>
      </c>
      <c r="R10" s="173" t="s">
        <v>272</v>
      </c>
      <c r="S10" s="168" t="s">
        <v>264</v>
      </c>
      <c r="T10" s="168" t="s">
        <v>273</v>
      </c>
      <c r="U10" s="168" t="s">
        <v>266</v>
      </c>
      <c r="V10" s="168" t="s">
        <v>274</v>
      </c>
      <c r="W10" s="166" t="s">
        <v>275</v>
      </c>
      <c r="X10" s="165"/>
      <c r="Z10" s="78"/>
      <c r="AA10" s="227">
        <f>IF(OR(J10="Fail",ISBLANK(J10)),INDEX('Issue Code Table'!C:C,MATCH(N:N,'Issue Code Table'!A:A,0)),IF(M10="Critical",6,IF(M10="Significant",5,IF(M10="Moderate",3,2))))</f>
        <v>5</v>
      </c>
      <c r="AB10" s="78"/>
      <c r="AC10" s="78"/>
      <c r="AD10" s="78"/>
      <c r="AE10" s="78"/>
      <c r="AG10" s="78"/>
    </row>
    <row r="11" spans="1:33" s="88" customFormat="1" ht="98.25" customHeight="1" x14ac:dyDescent="0.25">
      <c r="A11" s="225" t="s">
        <v>276</v>
      </c>
      <c r="B11" s="172" t="s">
        <v>277</v>
      </c>
      <c r="C11" s="172" t="s">
        <v>278</v>
      </c>
      <c r="D11" s="172" t="s">
        <v>218</v>
      </c>
      <c r="E11" s="172" t="s">
        <v>279</v>
      </c>
      <c r="F11" s="172" t="s">
        <v>238</v>
      </c>
      <c r="G11" s="172" t="s">
        <v>280</v>
      </c>
      <c r="H11" s="172" t="s">
        <v>281</v>
      </c>
      <c r="I11" s="173"/>
      <c r="J11" s="172"/>
      <c r="K11" s="173" t="s">
        <v>282</v>
      </c>
      <c r="L11" s="173"/>
      <c r="M11" s="176" t="s">
        <v>260</v>
      </c>
      <c r="N11" s="176" t="s">
        <v>243</v>
      </c>
      <c r="O11" s="231" t="s">
        <v>244</v>
      </c>
      <c r="P11" s="121"/>
      <c r="Q11" s="173" t="s">
        <v>271</v>
      </c>
      <c r="R11" s="173" t="s">
        <v>283</v>
      </c>
      <c r="S11" s="168" t="s">
        <v>284</v>
      </c>
      <c r="T11" s="168" t="s">
        <v>285</v>
      </c>
      <c r="U11" s="168" t="s">
        <v>249</v>
      </c>
      <c r="V11" s="168" t="s">
        <v>286</v>
      </c>
      <c r="W11" s="166" t="s">
        <v>287</v>
      </c>
      <c r="X11" s="165"/>
      <c r="Z11" s="78"/>
      <c r="AA11" s="227">
        <f>IF(OR(J11="Fail",ISBLANK(J11)),INDEX('Issue Code Table'!C:C,MATCH(N:N,'Issue Code Table'!A:A,0)),IF(M11="Critical",6,IF(M11="Significant",5,IF(M11="Moderate",3,2))))</f>
        <v>2</v>
      </c>
      <c r="AB11" s="78"/>
      <c r="AC11" s="78"/>
      <c r="AD11" s="78"/>
      <c r="AE11" s="78"/>
      <c r="AG11" s="78"/>
    </row>
    <row r="12" spans="1:33" s="88" customFormat="1" ht="95.25" customHeight="1" x14ac:dyDescent="0.25">
      <c r="A12" s="225" t="s">
        <v>288</v>
      </c>
      <c r="B12" s="172" t="s">
        <v>235</v>
      </c>
      <c r="C12" s="172" t="s">
        <v>236</v>
      </c>
      <c r="D12" s="172" t="s">
        <v>218</v>
      </c>
      <c r="E12" s="172" t="s">
        <v>237</v>
      </c>
      <c r="F12" s="172" t="s">
        <v>238</v>
      </c>
      <c r="G12" s="172" t="s">
        <v>289</v>
      </c>
      <c r="H12" s="172" t="s">
        <v>240</v>
      </c>
      <c r="I12" s="173"/>
      <c r="J12" s="172"/>
      <c r="K12" s="173" t="s">
        <v>241</v>
      </c>
      <c r="L12" s="173"/>
      <c r="M12" s="229" t="s">
        <v>242</v>
      </c>
      <c r="N12" s="229" t="s">
        <v>243</v>
      </c>
      <c r="O12" s="230" t="s">
        <v>244</v>
      </c>
      <c r="P12" s="121"/>
      <c r="Q12" s="173" t="s">
        <v>290</v>
      </c>
      <c r="R12" s="173" t="s">
        <v>291</v>
      </c>
      <c r="S12" s="168" t="s">
        <v>247</v>
      </c>
      <c r="T12" s="168" t="s">
        <v>292</v>
      </c>
      <c r="U12" s="168" t="s">
        <v>249</v>
      </c>
      <c r="V12" s="168" t="s">
        <v>293</v>
      </c>
      <c r="W12" s="166" t="s">
        <v>294</v>
      </c>
      <c r="X12" s="165"/>
      <c r="Z12" s="78"/>
      <c r="AA12" s="227">
        <f>IF(OR(J12="Fail",ISBLANK(J12)),INDEX('Issue Code Table'!C:C,MATCH(N:N,'Issue Code Table'!A:A,0)),IF(M12="Critical",6,IF(M12="Significant",5,IF(M12="Moderate",3,2))))</f>
        <v>2</v>
      </c>
      <c r="AB12" s="78"/>
      <c r="AC12" s="78"/>
      <c r="AD12" s="78"/>
      <c r="AE12" s="78"/>
      <c r="AG12" s="78"/>
    </row>
    <row r="13" spans="1:33" s="88" customFormat="1" ht="109.5" customHeight="1" x14ac:dyDescent="0.25">
      <c r="A13" s="225" t="s">
        <v>295</v>
      </c>
      <c r="B13" s="172" t="s">
        <v>277</v>
      </c>
      <c r="C13" s="172" t="s">
        <v>278</v>
      </c>
      <c r="D13" s="172" t="s">
        <v>218</v>
      </c>
      <c r="E13" s="172" t="s">
        <v>255</v>
      </c>
      <c r="F13" s="172" t="s">
        <v>256</v>
      </c>
      <c r="G13" s="172" t="s">
        <v>296</v>
      </c>
      <c r="H13" s="172" t="s">
        <v>258</v>
      </c>
      <c r="I13" s="173"/>
      <c r="J13" s="172"/>
      <c r="K13" s="173" t="s">
        <v>259</v>
      </c>
      <c r="L13" s="173"/>
      <c r="M13" s="176" t="s">
        <v>260</v>
      </c>
      <c r="N13" s="176" t="s">
        <v>261</v>
      </c>
      <c r="O13" s="231" t="s">
        <v>262</v>
      </c>
      <c r="P13" s="121"/>
      <c r="Q13" s="173" t="s">
        <v>290</v>
      </c>
      <c r="R13" s="173" t="s">
        <v>297</v>
      </c>
      <c r="S13" s="168" t="s">
        <v>264</v>
      </c>
      <c r="T13" s="168" t="s">
        <v>298</v>
      </c>
      <c r="U13" s="168" t="s">
        <v>266</v>
      </c>
      <c r="V13" s="168" t="s">
        <v>299</v>
      </c>
      <c r="W13" s="166" t="s">
        <v>300</v>
      </c>
      <c r="X13" s="165"/>
      <c r="Z13" s="78"/>
      <c r="AA13" s="227">
        <f>IF(OR(J13="Fail",ISBLANK(J13)),INDEX('Issue Code Table'!C:C,MATCH(N:N,'Issue Code Table'!A:A,0)),IF(M13="Critical",6,IF(M13="Significant",5,IF(M13="Moderate",3,2))))</f>
        <v>5</v>
      </c>
      <c r="AB13" s="78"/>
      <c r="AC13" s="78"/>
      <c r="AD13" s="78"/>
      <c r="AE13" s="78"/>
      <c r="AG13" s="78"/>
    </row>
    <row r="14" spans="1:33" s="88" customFormat="1" ht="83.15" customHeight="1" x14ac:dyDescent="0.25">
      <c r="A14" s="225" t="s">
        <v>301</v>
      </c>
      <c r="B14" s="172" t="s">
        <v>302</v>
      </c>
      <c r="C14" s="172" t="s">
        <v>303</v>
      </c>
      <c r="D14" s="172" t="s">
        <v>218</v>
      </c>
      <c r="E14" s="172" t="s">
        <v>304</v>
      </c>
      <c r="F14" s="172" t="s">
        <v>305</v>
      </c>
      <c r="G14" s="172" t="s">
        <v>306</v>
      </c>
      <c r="H14" s="172" t="s">
        <v>307</v>
      </c>
      <c r="I14" s="173"/>
      <c r="J14" s="172"/>
      <c r="K14" s="173" t="s">
        <v>308</v>
      </c>
      <c r="L14" s="173"/>
      <c r="M14" s="176" t="s">
        <v>260</v>
      </c>
      <c r="N14" s="176" t="s">
        <v>309</v>
      </c>
      <c r="O14" s="231" t="s">
        <v>310</v>
      </c>
      <c r="P14" s="121"/>
      <c r="Q14" s="173" t="s">
        <v>311</v>
      </c>
      <c r="R14" s="173" t="s">
        <v>312</v>
      </c>
      <c r="S14" s="168" t="s">
        <v>313</v>
      </c>
      <c r="T14" s="168" t="s">
        <v>314</v>
      </c>
      <c r="U14" s="168" t="s">
        <v>315</v>
      </c>
      <c r="V14" s="168" t="s">
        <v>316</v>
      </c>
      <c r="W14" s="166" t="s">
        <v>317</v>
      </c>
      <c r="X14" s="165"/>
      <c r="Z14" s="78"/>
      <c r="AA14" s="227">
        <f>IF(OR(J14="Fail",ISBLANK(J14)),INDEX('Issue Code Table'!C:C,MATCH(N:N,'Issue Code Table'!A:A,0)),IF(M14="Critical",6,IF(M14="Significant",5,IF(M14="Moderate",3,2))))</f>
        <v>5</v>
      </c>
      <c r="AB14" s="78"/>
      <c r="AC14" s="78"/>
      <c r="AD14" s="78"/>
      <c r="AE14" s="78"/>
      <c r="AG14" s="78"/>
    </row>
    <row r="15" spans="1:33" s="88" customFormat="1" ht="83.15" customHeight="1" x14ac:dyDescent="0.25">
      <c r="A15" s="225" t="s">
        <v>318</v>
      </c>
      <c r="B15" s="172" t="s">
        <v>319</v>
      </c>
      <c r="C15" s="172" t="s">
        <v>320</v>
      </c>
      <c r="D15" s="172" t="s">
        <v>218</v>
      </c>
      <c r="E15" s="172" t="s">
        <v>321</v>
      </c>
      <c r="F15" s="172" t="s">
        <v>322</v>
      </c>
      <c r="G15" s="172" t="s">
        <v>323</v>
      </c>
      <c r="H15" s="172" t="s">
        <v>324</v>
      </c>
      <c r="I15" s="173"/>
      <c r="J15" s="172"/>
      <c r="K15" s="173" t="s">
        <v>325</v>
      </c>
      <c r="L15" s="173"/>
      <c r="M15" s="176" t="s">
        <v>184</v>
      </c>
      <c r="N15" s="229" t="s">
        <v>326</v>
      </c>
      <c r="O15" s="230" t="s">
        <v>327</v>
      </c>
      <c r="P15" s="121"/>
      <c r="Q15" s="173" t="s">
        <v>328</v>
      </c>
      <c r="R15" s="173" t="s">
        <v>329</v>
      </c>
      <c r="S15" s="168" t="s">
        <v>330</v>
      </c>
      <c r="T15" s="168" t="s">
        <v>331</v>
      </c>
      <c r="U15" s="168" t="s">
        <v>332</v>
      </c>
      <c r="V15" s="168" t="s">
        <v>333</v>
      </c>
      <c r="W15" s="166" t="s">
        <v>334</v>
      </c>
      <c r="X15" s="165" t="s">
        <v>233</v>
      </c>
      <c r="Z15" s="78"/>
      <c r="AA15" s="227">
        <f>IF(OR(J15="Fail",ISBLANK(J15)),INDEX('Issue Code Table'!C:C,MATCH(N:N,'Issue Code Table'!A:A,0)),IF(M15="Critical",6,IF(M15="Significant",5,IF(M15="Moderate",3,2))))</f>
        <v>5</v>
      </c>
      <c r="AB15" s="78"/>
      <c r="AC15" s="78"/>
      <c r="AD15" s="78"/>
      <c r="AE15" s="78"/>
      <c r="AG15" s="78"/>
    </row>
    <row r="16" spans="1:33" s="88" customFormat="1" ht="83.15" customHeight="1" x14ac:dyDescent="0.25">
      <c r="A16" s="225" t="s">
        <v>335</v>
      </c>
      <c r="B16" s="172" t="s">
        <v>319</v>
      </c>
      <c r="C16" s="172" t="s">
        <v>320</v>
      </c>
      <c r="D16" s="172" t="s">
        <v>218</v>
      </c>
      <c r="E16" s="172" t="s">
        <v>336</v>
      </c>
      <c r="F16" s="172" t="s">
        <v>337</v>
      </c>
      <c r="G16" s="172" t="s">
        <v>338</v>
      </c>
      <c r="H16" s="172" t="s">
        <v>339</v>
      </c>
      <c r="I16" s="173"/>
      <c r="J16" s="172"/>
      <c r="K16" s="173" t="s">
        <v>340</v>
      </c>
      <c r="L16" s="173"/>
      <c r="M16" s="176" t="s">
        <v>184</v>
      </c>
      <c r="N16" s="229" t="s">
        <v>341</v>
      </c>
      <c r="O16" s="230" t="s">
        <v>342</v>
      </c>
      <c r="P16" s="121"/>
      <c r="Q16" s="173" t="s">
        <v>343</v>
      </c>
      <c r="R16" s="173" t="s">
        <v>344</v>
      </c>
      <c r="S16" s="168" t="s">
        <v>345</v>
      </c>
      <c r="T16" s="168" t="s">
        <v>346</v>
      </c>
      <c r="U16" s="168" t="s">
        <v>347</v>
      </c>
      <c r="V16" s="168" t="s">
        <v>348</v>
      </c>
      <c r="W16" s="166" t="s">
        <v>349</v>
      </c>
      <c r="X16" s="165" t="s">
        <v>233</v>
      </c>
      <c r="Z16" s="78"/>
      <c r="AA16" s="227">
        <f>IF(OR(J16="Fail",ISBLANK(J16)),INDEX('Issue Code Table'!C:C,MATCH(N:N,'Issue Code Table'!A:A,0)),IF(M16="Critical",6,IF(M16="Significant",5,IF(M16="Moderate",3,2))))</f>
        <v>5</v>
      </c>
      <c r="AB16" s="78"/>
      <c r="AC16" s="78"/>
      <c r="AD16" s="78"/>
      <c r="AE16" s="78"/>
      <c r="AG16" s="78"/>
    </row>
    <row r="17" spans="1:33" s="88" customFormat="1" ht="83.15" customHeight="1" x14ac:dyDescent="0.25">
      <c r="A17" s="225" t="s">
        <v>350</v>
      </c>
      <c r="B17" s="172" t="s">
        <v>177</v>
      </c>
      <c r="C17" s="172" t="s">
        <v>178</v>
      </c>
      <c r="D17" s="172" t="s">
        <v>218</v>
      </c>
      <c r="E17" s="172" t="s">
        <v>351</v>
      </c>
      <c r="F17" s="172" t="s">
        <v>352</v>
      </c>
      <c r="G17" s="172" t="s">
        <v>353</v>
      </c>
      <c r="H17" s="172" t="s">
        <v>354</v>
      </c>
      <c r="I17" s="173"/>
      <c r="J17" s="172"/>
      <c r="K17" s="173" t="s">
        <v>355</v>
      </c>
      <c r="L17" s="173"/>
      <c r="M17" s="176" t="s">
        <v>184</v>
      </c>
      <c r="N17" s="176" t="s">
        <v>341</v>
      </c>
      <c r="O17" s="231" t="s">
        <v>356</v>
      </c>
      <c r="P17" s="121"/>
      <c r="Q17" s="173" t="s">
        <v>343</v>
      </c>
      <c r="R17" s="173" t="s">
        <v>357</v>
      </c>
      <c r="S17" s="168" t="s">
        <v>358</v>
      </c>
      <c r="T17" s="168" t="s">
        <v>359</v>
      </c>
      <c r="U17" s="168" t="s">
        <v>360</v>
      </c>
      <c r="V17" s="168" t="s">
        <v>361</v>
      </c>
      <c r="W17" s="166" t="s">
        <v>362</v>
      </c>
      <c r="X17" s="165" t="s">
        <v>233</v>
      </c>
      <c r="Z17" s="78"/>
      <c r="AA17" s="227">
        <f>IF(OR(J17="Fail",ISBLANK(J17)),INDEX('Issue Code Table'!C:C,MATCH(N:N,'Issue Code Table'!A:A,0)),IF(M17="Critical",6,IF(M17="Significant",5,IF(M17="Moderate",3,2))))</f>
        <v>5</v>
      </c>
      <c r="AB17" s="78"/>
      <c r="AC17" s="78"/>
      <c r="AD17" s="78"/>
      <c r="AE17" s="78"/>
      <c r="AG17" s="78"/>
    </row>
    <row r="18" spans="1:33" s="88" customFormat="1" ht="83.15" customHeight="1" x14ac:dyDescent="0.25">
      <c r="A18" s="225" t="s">
        <v>363</v>
      </c>
      <c r="B18" s="172" t="s">
        <v>216</v>
      </c>
      <c r="C18" s="172" t="s">
        <v>217</v>
      </c>
      <c r="D18" s="172" t="s">
        <v>218</v>
      </c>
      <c r="E18" s="172" t="s">
        <v>364</v>
      </c>
      <c r="F18" s="172" t="s">
        <v>365</v>
      </c>
      <c r="G18" s="172" t="s">
        <v>366</v>
      </c>
      <c r="H18" s="172" t="s">
        <v>367</v>
      </c>
      <c r="I18" s="173"/>
      <c r="J18" s="172"/>
      <c r="K18" s="173" t="s">
        <v>368</v>
      </c>
      <c r="L18" s="173"/>
      <c r="M18" s="229" t="s">
        <v>260</v>
      </c>
      <c r="N18" s="229" t="s">
        <v>341</v>
      </c>
      <c r="O18" s="230" t="s">
        <v>342</v>
      </c>
      <c r="P18" s="121"/>
      <c r="Q18" s="173" t="s">
        <v>343</v>
      </c>
      <c r="R18" s="173" t="s">
        <v>369</v>
      </c>
      <c r="S18" s="168" t="s">
        <v>370</v>
      </c>
      <c r="T18" s="168" t="s">
        <v>371</v>
      </c>
      <c r="U18" s="168" t="s">
        <v>372</v>
      </c>
      <c r="V18" s="168" t="s">
        <v>373</v>
      </c>
      <c r="W18" s="166" t="s">
        <v>374</v>
      </c>
      <c r="X18" s="165"/>
      <c r="Z18" s="78"/>
      <c r="AA18" s="227">
        <f>IF(OR(J18="Fail",ISBLANK(J18)),INDEX('Issue Code Table'!C:C,MATCH(N:N,'Issue Code Table'!A:A,0)),IF(M18="Critical",6,IF(M18="Significant",5,IF(M18="Moderate",3,2))))</f>
        <v>5</v>
      </c>
      <c r="AB18" s="78"/>
      <c r="AC18" s="78"/>
      <c r="AD18" s="78"/>
      <c r="AE18" s="78"/>
      <c r="AG18" s="78"/>
    </row>
    <row r="19" spans="1:33" s="88" customFormat="1" ht="83.15" customHeight="1" x14ac:dyDescent="0.25">
      <c r="A19" s="225" t="s">
        <v>375</v>
      </c>
      <c r="B19" s="172" t="s">
        <v>216</v>
      </c>
      <c r="C19" s="172" t="s">
        <v>217</v>
      </c>
      <c r="D19" s="172" t="s">
        <v>218</v>
      </c>
      <c r="E19" s="172" t="s">
        <v>376</v>
      </c>
      <c r="F19" s="172" t="s">
        <v>377</v>
      </c>
      <c r="G19" s="172" t="s">
        <v>378</v>
      </c>
      <c r="H19" s="172" t="s">
        <v>379</v>
      </c>
      <c r="I19" s="173"/>
      <c r="J19" s="172"/>
      <c r="K19" s="173" t="s">
        <v>380</v>
      </c>
      <c r="L19" s="173"/>
      <c r="M19" s="176" t="s">
        <v>260</v>
      </c>
      <c r="N19" s="176" t="s">
        <v>341</v>
      </c>
      <c r="O19" s="231" t="s">
        <v>356</v>
      </c>
      <c r="P19" s="121"/>
      <c r="Q19" s="173" t="s">
        <v>343</v>
      </c>
      <c r="R19" s="173" t="s">
        <v>381</v>
      </c>
      <c r="S19" s="168" t="s">
        <v>382</v>
      </c>
      <c r="T19" s="168" t="s">
        <v>383</v>
      </c>
      <c r="U19" s="168" t="s">
        <v>384</v>
      </c>
      <c r="V19" s="168" t="s">
        <v>385</v>
      </c>
      <c r="W19" s="166" t="s">
        <v>386</v>
      </c>
      <c r="X19" s="165"/>
      <c r="Z19" s="78"/>
      <c r="AA19" s="227">
        <f>IF(OR(J19="Fail",ISBLANK(J19)),INDEX('Issue Code Table'!C:C,MATCH(N:N,'Issue Code Table'!A:A,0)),IF(M19="Critical",6,IF(M19="Significant",5,IF(M19="Moderate",3,2))))</f>
        <v>5</v>
      </c>
      <c r="AB19" s="78"/>
      <c r="AC19" s="78"/>
      <c r="AD19" s="78"/>
      <c r="AE19" s="78"/>
      <c r="AG19" s="78"/>
    </row>
    <row r="20" spans="1:33" s="88" customFormat="1" ht="83.15" customHeight="1" x14ac:dyDescent="0.25">
      <c r="A20" s="225" t="s">
        <v>387</v>
      </c>
      <c r="B20" s="172" t="s">
        <v>177</v>
      </c>
      <c r="C20" s="172" t="s">
        <v>178</v>
      </c>
      <c r="D20" s="172" t="s">
        <v>218</v>
      </c>
      <c r="E20" s="172" t="s">
        <v>388</v>
      </c>
      <c r="F20" s="172" t="s">
        <v>389</v>
      </c>
      <c r="G20" s="172" t="s">
        <v>390</v>
      </c>
      <c r="H20" s="172" t="s">
        <v>391</v>
      </c>
      <c r="I20" s="173"/>
      <c r="J20" s="172"/>
      <c r="K20" s="173" t="s">
        <v>392</v>
      </c>
      <c r="L20" s="173"/>
      <c r="M20" s="176" t="s">
        <v>184</v>
      </c>
      <c r="N20" s="176" t="s">
        <v>341</v>
      </c>
      <c r="O20" s="231" t="s">
        <v>356</v>
      </c>
      <c r="P20" s="121"/>
      <c r="Q20" s="173" t="s">
        <v>343</v>
      </c>
      <c r="R20" s="173" t="s">
        <v>393</v>
      </c>
      <c r="S20" s="168" t="s">
        <v>382</v>
      </c>
      <c r="T20" s="168" t="s">
        <v>394</v>
      </c>
      <c r="U20" s="168" t="s">
        <v>395</v>
      </c>
      <c r="V20" s="168" t="s">
        <v>396</v>
      </c>
      <c r="W20" s="166" t="s">
        <v>397</v>
      </c>
      <c r="X20" s="165" t="s">
        <v>233</v>
      </c>
      <c r="Z20" s="78"/>
      <c r="AA20" s="227">
        <f>IF(OR(J20="Fail",ISBLANK(J20)),INDEX('Issue Code Table'!C:C,MATCH(N:N,'Issue Code Table'!A:A,0)),IF(M20="Critical",6,IF(M20="Significant",5,IF(M20="Moderate",3,2))))</f>
        <v>5</v>
      </c>
      <c r="AB20" s="78"/>
      <c r="AC20" s="78"/>
      <c r="AD20" s="78"/>
      <c r="AE20" s="78"/>
      <c r="AG20" s="78"/>
    </row>
    <row r="21" spans="1:33" s="88" customFormat="1" ht="83.15" customHeight="1" x14ac:dyDescent="0.25">
      <c r="A21" s="225" t="s">
        <v>398</v>
      </c>
      <c r="B21" s="172" t="s">
        <v>399</v>
      </c>
      <c r="C21" s="172" t="s">
        <v>400</v>
      </c>
      <c r="D21" s="172" t="s">
        <v>218</v>
      </c>
      <c r="E21" s="172" t="s">
        <v>401</v>
      </c>
      <c r="F21" s="172" t="s">
        <v>402</v>
      </c>
      <c r="G21" s="172" t="s">
        <v>403</v>
      </c>
      <c r="H21" s="172" t="s">
        <v>404</v>
      </c>
      <c r="I21" s="173"/>
      <c r="J21" s="172"/>
      <c r="K21" s="173" t="s">
        <v>405</v>
      </c>
      <c r="L21" s="173"/>
      <c r="M21" s="229" t="s">
        <v>184</v>
      </c>
      <c r="N21" s="229" t="s">
        <v>309</v>
      </c>
      <c r="O21" s="230" t="s">
        <v>310</v>
      </c>
      <c r="P21" s="121"/>
      <c r="Q21" s="173" t="s">
        <v>406</v>
      </c>
      <c r="R21" s="173" t="s">
        <v>407</v>
      </c>
      <c r="S21" s="168" t="s">
        <v>408</v>
      </c>
      <c r="T21" s="168" t="s">
        <v>409</v>
      </c>
      <c r="U21" s="168" t="s">
        <v>410</v>
      </c>
      <c r="V21" s="168" t="s">
        <v>411</v>
      </c>
      <c r="W21" s="166" t="s">
        <v>412</v>
      </c>
      <c r="X21" s="165" t="s">
        <v>233</v>
      </c>
      <c r="Z21" s="78"/>
      <c r="AA21" s="227">
        <f>IF(OR(J21="Fail",ISBLANK(J21)),INDEX('Issue Code Table'!C:C,MATCH(N:N,'Issue Code Table'!A:A,0)),IF(M21="Critical",6,IF(M21="Significant",5,IF(M21="Moderate",3,2))))</f>
        <v>5</v>
      </c>
      <c r="AB21" s="78"/>
      <c r="AC21" s="78"/>
      <c r="AD21" s="78"/>
      <c r="AE21" s="78"/>
      <c r="AG21" s="78"/>
    </row>
    <row r="22" spans="1:33" s="88" customFormat="1" ht="83.15" customHeight="1" x14ac:dyDescent="0.25">
      <c r="A22" s="225" t="s">
        <v>413</v>
      </c>
      <c r="B22" s="172" t="s">
        <v>302</v>
      </c>
      <c r="C22" s="172" t="s">
        <v>303</v>
      </c>
      <c r="D22" s="172" t="s">
        <v>218</v>
      </c>
      <c r="E22" s="172" t="s">
        <v>414</v>
      </c>
      <c r="F22" s="172" t="s">
        <v>415</v>
      </c>
      <c r="G22" s="172" t="s">
        <v>416</v>
      </c>
      <c r="H22" s="172" t="s">
        <v>417</v>
      </c>
      <c r="I22" s="173"/>
      <c r="J22" s="172"/>
      <c r="K22" s="173" t="s">
        <v>418</v>
      </c>
      <c r="L22" s="173"/>
      <c r="M22" s="176" t="s">
        <v>184</v>
      </c>
      <c r="N22" s="229" t="s">
        <v>309</v>
      </c>
      <c r="O22" s="230" t="s">
        <v>310</v>
      </c>
      <c r="P22" s="121"/>
      <c r="Q22" s="173" t="s">
        <v>419</v>
      </c>
      <c r="R22" s="173" t="s">
        <v>420</v>
      </c>
      <c r="S22" s="168" t="s">
        <v>421</v>
      </c>
      <c r="T22" s="168" t="s">
        <v>422</v>
      </c>
      <c r="U22" s="168" t="s">
        <v>423</v>
      </c>
      <c r="V22" s="168" t="s">
        <v>424</v>
      </c>
      <c r="W22" s="166" t="s">
        <v>425</v>
      </c>
      <c r="X22" s="165" t="s">
        <v>233</v>
      </c>
      <c r="Z22" s="78"/>
      <c r="AA22" s="227">
        <f>IF(OR(J22="Fail",ISBLANK(J22)),INDEX('Issue Code Table'!C:C,MATCH(N:N,'Issue Code Table'!A:A,0)),IF(M22="Critical",6,IF(M22="Significant",5,IF(M22="Moderate",3,2))))</f>
        <v>5</v>
      </c>
      <c r="AB22" s="78"/>
      <c r="AC22" s="78"/>
      <c r="AD22" s="78"/>
      <c r="AE22" s="78"/>
      <c r="AG22" s="78"/>
    </row>
    <row r="23" spans="1:33" s="88" customFormat="1" ht="83.15" customHeight="1" x14ac:dyDescent="0.25">
      <c r="A23" s="225" t="s">
        <v>426</v>
      </c>
      <c r="B23" s="172" t="s">
        <v>427</v>
      </c>
      <c r="C23" s="172" t="s">
        <v>428</v>
      </c>
      <c r="D23" s="172" t="s">
        <v>218</v>
      </c>
      <c r="E23" s="172" t="s">
        <v>429</v>
      </c>
      <c r="F23" s="172" t="s">
        <v>430</v>
      </c>
      <c r="G23" s="172" t="s">
        <v>431</v>
      </c>
      <c r="H23" s="172" t="s">
        <v>432</v>
      </c>
      <c r="I23" s="173"/>
      <c r="J23" s="172"/>
      <c r="K23" s="173" t="s">
        <v>433</v>
      </c>
      <c r="L23" s="173"/>
      <c r="M23" s="176" t="s">
        <v>184</v>
      </c>
      <c r="N23" s="174" t="s">
        <v>211</v>
      </c>
      <c r="O23" s="175" t="s">
        <v>212</v>
      </c>
      <c r="P23" s="121"/>
      <c r="Q23" s="173" t="s">
        <v>419</v>
      </c>
      <c r="R23" s="173" t="s">
        <v>434</v>
      </c>
      <c r="S23" s="168" t="s">
        <v>435</v>
      </c>
      <c r="T23" s="168" t="s">
        <v>436</v>
      </c>
      <c r="U23" s="168" t="s">
        <v>437</v>
      </c>
      <c r="V23" s="168" t="s">
        <v>438</v>
      </c>
      <c r="W23" s="166" t="s">
        <v>439</v>
      </c>
      <c r="X23" s="165" t="s">
        <v>233</v>
      </c>
      <c r="Z23" s="78"/>
      <c r="AA23" s="227">
        <f>IF(OR(J23="Fail",ISBLANK(J23)),INDEX('Issue Code Table'!C:C,MATCH(N:N,'Issue Code Table'!A:A,0)),IF(M23="Critical",6,IF(M23="Significant",5,IF(M23="Moderate",3,2))))</f>
        <v>6</v>
      </c>
      <c r="AB23" s="78"/>
      <c r="AC23" s="78"/>
      <c r="AD23" s="78"/>
      <c r="AE23" s="78"/>
      <c r="AG23" s="78"/>
    </row>
    <row r="24" spans="1:33" s="88" customFormat="1" ht="83.15" customHeight="1" x14ac:dyDescent="0.25">
      <c r="A24" s="225" t="s">
        <v>440</v>
      </c>
      <c r="B24" s="172" t="s">
        <v>441</v>
      </c>
      <c r="C24" s="172" t="s">
        <v>442</v>
      </c>
      <c r="D24" s="172" t="s">
        <v>218</v>
      </c>
      <c r="E24" s="172" t="s">
        <v>443</v>
      </c>
      <c r="F24" s="172" t="s">
        <v>444</v>
      </c>
      <c r="G24" s="172" t="s">
        <v>445</v>
      </c>
      <c r="H24" s="172" t="s">
        <v>446</v>
      </c>
      <c r="I24" s="173"/>
      <c r="J24" s="172"/>
      <c r="K24" s="173" t="s">
        <v>447</v>
      </c>
      <c r="L24" s="173"/>
      <c r="M24" s="176" t="s">
        <v>184</v>
      </c>
      <c r="N24" s="229" t="s">
        <v>309</v>
      </c>
      <c r="O24" s="230" t="s">
        <v>310</v>
      </c>
      <c r="P24" s="121"/>
      <c r="Q24" s="173" t="s">
        <v>448</v>
      </c>
      <c r="R24" s="173" t="s">
        <v>449</v>
      </c>
      <c r="S24" s="168" t="s">
        <v>450</v>
      </c>
      <c r="T24" s="168" t="s">
        <v>451</v>
      </c>
      <c r="U24" s="168" t="s">
        <v>452</v>
      </c>
      <c r="V24" s="168" t="s">
        <v>453</v>
      </c>
      <c r="W24" s="166" t="s">
        <v>454</v>
      </c>
      <c r="X24" s="165" t="s">
        <v>233</v>
      </c>
      <c r="Z24" s="78"/>
      <c r="AA24" s="227">
        <f>IF(OR(J24="Fail",ISBLANK(J24)),INDEX('Issue Code Table'!C:C,MATCH(N:N,'Issue Code Table'!A:A,0)),IF(M24="Critical",6,IF(M24="Significant",5,IF(M24="Moderate",3,2))))</f>
        <v>5</v>
      </c>
      <c r="AB24" s="78"/>
      <c r="AC24" s="78"/>
      <c r="AD24" s="78"/>
      <c r="AE24" s="78"/>
      <c r="AG24" s="78"/>
    </row>
    <row r="25" spans="1:33" s="88" customFormat="1" ht="83.15" customHeight="1" x14ac:dyDescent="0.25">
      <c r="A25" s="225" t="s">
        <v>455</v>
      </c>
      <c r="B25" s="172" t="s">
        <v>456</v>
      </c>
      <c r="C25" s="172" t="s">
        <v>457</v>
      </c>
      <c r="D25" s="172" t="s">
        <v>218</v>
      </c>
      <c r="E25" s="172" t="s">
        <v>458</v>
      </c>
      <c r="F25" s="172" t="s">
        <v>459</v>
      </c>
      <c r="G25" s="172" t="s">
        <v>460</v>
      </c>
      <c r="H25" s="172" t="s">
        <v>461</v>
      </c>
      <c r="I25" s="173"/>
      <c r="J25" s="172"/>
      <c r="K25" s="173" t="s">
        <v>462</v>
      </c>
      <c r="L25" s="173"/>
      <c r="M25" s="176" t="s">
        <v>184</v>
      </c>
      <c r="N25" s="231" t="s">
        <v>463</v>
      </c>
      <c r="O25" s="230" t="s">
        <v>464</v>
      </c>
      <c r="P25" s="121"/>
      <c r="Q25" s="173" t="s">
        <v>465</v>
      </c>
      <c r="R25" s="173" t="s">
        <v>466</v>
      </c>
      <c r="S25" s="168" t="s">
        <v>467</v>
      </c>
      <c r="T25" s="168" t="s">
        <v>468</v>
      </c>
      <c r="U25" s="168" t="s">
        <v>469</v>
      </c>
      <c r="V25" s="168" t="s">
        <v>470</v>
      </c>
      <c r="W25" s="166" t="s">
        <v>471</v>
      </c>
      <c r="X25" s="165" t="s">
        <v>233</v>
      </c>
      <c r="Z25" s="78"/>
      <c r="AA25" s="227">
        <f>IF(OR(J25="Fail",ISBLANK(J25)),INDEX('Issue Code Table'!C:C,MATCH(N:N,'Issue Code Table'!A:A,0)),IF(M25="Critical",6,IF(M25="Significant",5,IF(M25="Moderate",3,2))))</f>
        <v>5</v>
      </c>
      <c r="AB25" s="78"/>
      <c r="AC25" s="78"/>
      <c r="AD25" s="78"/>
      <c r="AE25" s="78"/>
      <c r="AG25" s="78"/>
    </row>
    <row r="26" spans="1:33" s="88" customFormat="1" ht="83.15" customHeight="1" x14ac:dyDescent="0.25">
      <c r="A26" s="225" t="s">
        <v>472</v>
      </c>
      <c r="B26" s="172" t="s">
        <v>456</v>
      </c>
      <c r="C26" s="172" t="s">
        <v>473</v>
      </c>
      <c r="D26" s="172" t="s">
        <v>218</v>
      </c>
      <c r="E26" s="172" t="s">
        <v>474</v>
      </c>
      <c r="F26" s="172" t="s">
        <v>475</v>
      </c>
      <c r="G26" s="172" t="s">
        <v>476</v>
      </c>
      <c r="H26" s="172" t="s">
        <v>477</v>
      </c>
      <c r="I26" s="173"/>
      <c r="J26" s="172"/>
      <c r="K26" s="173" t="s">
        <v>478</v>
      </c>
      <c r="L26" s="173"/>
      <c r="M26" s="176" t="s">
        <v>184</v>
      </c>
      <c r="N26" s="229" t="s">
        <v>309</v>
      </c>
      <c r="O26" s="230" t="s">
        <v>310</v>
      </c>
      <c r="P26" s="121"/>
      <c r="Q26" s="173" t="s">
        <v>479</v>
      </c>
      <c r="R26" s="173" t="s">
        <v>480</v>
      </c>
      <c r="S26" s="168" t="s">
        <v>481</v>
      </c>
      <c r="T26" s="168" t="s">
        <v>482</v>
      </c>
      <c r="U26" s="168" t="s">
        <v>483</v>
      </c>
      <c r="V26" s="168" t="s">
        <v>484</v>
      </c>
      <c r="W26" s="166" t="s">
        <v>485</v>
      </c>
      <c r="X26" s="165" t="s">
        <v>233</v>
      </c>
      <c r="Z26" s="78"/>
      <c r="AA26" s="227">
        <f>IF(OR(J26="Fail",ISBLANK(J26)),INDEX('Issue Code Table'!C:C,MATCH(N:N,'Issue Code Table'!A:A,0)),IF(M26="Critical",6,IF(M26="Significant",5,IF(M26="Moderate",3,2))))</f>
        <v>5</v>
      </c>
      <c r="AB26" s="78"/>
      <c r="AC26" s="78"/>
      <c r="AD26" s="78"/>
      <c r="AE26" s="78"/>
      <c r="AG26" s="78"/>
    </row>
    <row r="27" spans="1:33" s="88" customFormat="1" ht="83.15" customHeight="1" x14ac:dyDescent="0.25">
      <c r="A27" s="225" t="s">
        <v>486</v>
      </c>
      <c r="B27" s="172" t="s">
        <v>456</v>
      </c>
      <c r="C27" s="172" t="s">
        <v>473</v>
      </c>
      <c r="D27" s="172" t="s">
        <v>218</v>
      </c>
      <c r="E27" s="172" t="s">
        <v>487</v>
      </c>
      <c r="F27" s="172" t="s">
        <v>475</v>
      </c>
      <c r="G27" s="172" t="s">
        <v>488</v>
      </c>
      <c r="H27" s="172" t="s">
        <v>489</v>
      </c>
      <c r="I27" s="173"/>
      <c r="J27" s="172"/>
      <c r="K27" s="173" t="s">
        <v>490</v>
      </c>
      <c r="L27" s="173"/>
      <c r="M27" s="176" t="s">
        <v>184</v>
      </c>
      <c r="N27" s="229" t="s">
        <v>309</v>
      </c>
      <c r="O27" s="230" t="s">
        <v>310</v>
      </c>
      <c r="P27" s="121"/>
      <c r="Q27" s="173" t="s">
        <v>479</v>
      </c>
      <c r="R27" s="173" t="s">
        <v>491</v>
      </c>
      <c r="S27" s="168" t="s">
        <v>481</v>
      </c>
      <c r="T27" s="168" t="s">
        <v>492</v>
      </c>
      <c r="U27" s="168" t="s">
        <v>483</v>
      </c>
      <c r="V27" s="168" t="s">
        <v>493</v>
      </c>
      <c r="W27" s="166" t="s">
        <v>494</v>
      </c>
      <c r="X27" s="165" t="s">
        <v>233</v>
      </c>
      <c r="Z27" s="78"/>
      <c r="AA27" s="227">
        <f>IF(OR(J27="Fail",ISBLANK(J27)),INDEX('Issue Code Table'!C:C,MATCH(N:N,'Issue Code Table'!A:A,0)),IF(M27="Critical",6,IF(M27="Significant",5,IF(M27="Moderate",3,2))))</f>
        <v>5</v>
      </c>
      <c r="AB27" s="78"/>
      <c r="AC27" s="78"/>
      <c r="AD27" s="78"/>
      <c r="AE27" s="78"/>
      <c r="AG27" s="78"/>
    </row>
    <row r="28" spans="1:33" s="88" customFormat="1" ht="83.15" customHeight="1" x14ac:dyDescent="0.25">
      <c r="A28" s="225" t="s">
        <v>495</v>
      </c>
      <c r="B28" s="172" t="s">
        <v>319</v>
      </c>
      <c r="C28" s="172" t="s">
        <v>320</v>
      </c>
      <c r="D28" s="172" t="s">
        <v>218</v>
      </c>
      <c r="E28" s="172" t="s">
        <v>496</v>
      </c>
      <c r="F28" s="172" t="s">
        <v>497</v>
      </c>
      <c r="G28" s="172" t="s">
        <v>498</v>
      </c>
      <c r="H28" s="172" t="s">
        <v>499</v>
      </c>
      <c r="I28" s="173"/>
      <c r="J28" s="172"/>
      <c r="K28" s="173" t="s">
        <v>500</v>
      </c>
      <c r="L28" s="173"/>
      <c r="M28" s="176" t="s">
        <v>184</v>
      </c>
      <c r="N28" s="176" t="s">
        <v>309</v>
      </c>
      <c r="O28" s="231" t="s">
        <v>310</v>
      </c>
      <c r="P28" s="121"/>
      <c r="Q28" s="173" t="s">
        <v>501</v>
      </c>
      <c r="R28" s="173" t="s">
        <v>502</v>
      </c>
      <c r="S28" s="168" t="s">
        <v>503</v>
      </c>
      <c r="T28" s="168" t="s">
        <v>504</v>
      </c>
      <c r="U28" s="168" t="s">
        <v>505</v>
      </c>
      <c r="V28" s="168" t="s">
        <v>506</v>
      </c>
      <c r="W28" s="166" t="s">
        <v>507</v>
      </c>
      <c r="X28" s="165" t="s">
        <v>233</v>
      </c>
      <c r="Z28" s="78"/>
      <c r="AA28" s="227">
        <f>IF(OR(J28="Fail",ISBLANK(J28)),INDEX('Issue Code Table'!C:C,MATCH(N:N,'Issue Code Table'!A:A,0)),IF(M28="Critical",6,IF(M28="Significant",5,IF(M28="Moderate",3,2))))</f>
        <v>5</v>
      </c>
      <c r="AB28" s="78"/>
      <c r="AC28" s="78"/>
      <c r="AD28" s="78"/>
      <c r="AE28" s="78"/>
      <c r="AG28" s="78"/>
    </row>
    <row r="29" spans="1:33" s="88" customFormat="1" ht="83.15" customHeight="1" x14ac:dyDescent="0.25">
      <c r="A29" s="225" t="s">
        <v>508</v>
      </c>
      <c r="B29" s="172" t="s">
        <v>177</v>
      </c>
      <c r="C29" s="172" t="s">
        <v>178</v>
      </c>
      <c r="D29" s="172" t="s">
        <v>218</v>
      </c>
      <c r="E29" s="172" t="s">
        <v>509</v>
      </c>
      <c r="F29" s="172" t="s">
        <v>510</v>
      </c>
      <c r="G29" s="172" t="s">
        <v>511</v>
      </c>
      <c r="H29" s="172" t="s">
        <v>512</v>
      </c>
      <c r="I29" s="173"/>
      <c r="J29" s="172"/>
      <c r="K29" s="173" t="s">
        <v>513</v>
      </c>
      <c r="L29" s="173"/>
      <c r="M29" s="176" t="s">
        <v>184</v>
      </c>
      <c r="N29" s="176" t="s">
        <v>341</v>
      </c>
      <c r="O29" s="231" t="s">
        <v>356</v>
      </c>
      <c r="P29" s="121"/>
      <c r="Q29" s="173" t="s">
        <v>501</v>
      </c>
      <c r="R29" s="173" t="s">
        <v>514</v>
      </c>
      <c r="S29" s="168" t="s">
        <v>515</v>
      </c>
      <c r="T29" s="168" t="s">
        <v>516</v>
      </c>
      <c r="U29" s="168" t="s">
        <v>517</v>
      </c>
      <c r="V29" s="168" t="s">
        <v>518</v>
      </c>
      <c r="W29" s="166" t="s">
        <v>519</v>
      </c>
      <c r="X29" s="165" t="s">
        <v>233</v>
      </c>
      <c r="Z29" s="78"/>
      <c r="AA29" s="227">
        <f>IF(OR(J29="Fail",ISBLANK(J29)),INDEX('Issue Code Table'!C:C,MATCH(N:N,'Issue Code Table'!A:A,0)),IF(M29="Critical",6,IF(M29="Significant",5,IF(M29="Moderate",3,2))))</f>
        <v>5</v>
      </c>
      <c r="AB29" s="78"/>
      <c r="AC29" s="78"/>
      <c r="AD29" s="78"/>
      <c r="AE29" s="78"/>
      <c r="AG29" s="78"/>
    </row>
    <row r="30" spans="1:33" s="88" customFormat="1" ht="83.15" customHeight="1" x14ac:dyDescent="0.25">
      <c r="A30" s="225" t="s">
        <v>520</v>
      </c>
      <c r="B30" s="172" t="s">
        <v>216</v>
      </c>
      <c r="C30" s="172" t="s">
        <v>217</v>
      </c>
      <c r="D30" s="172" t="s">
        <v>218</v>
      </c>
      <c r="E30" s="172" t="s">
        <v>521</v>
      </c>
      <c r="F30" s="172" t="s">
        <v>522</v>
      </c>
      <c r="G30" s="172" t="s">
        <v>523</v>
      </c>
      <c r="H30" s="172" t="s">
        <v>524</v>
      </c>
      <c r="I30" s="173"/>
      <c r="J30" s="172"/>
      <c r="K30" s="173" t="s">
        <v>525</v>
      </c>
      <c r="L30" s="173"/>
      <c r="M30" s="176" t="s">
        <v>184</v>
      </c>
      <c r="N30" s="176" t="s">
        <v>309</v>
      </c>
      <c r="O30" s="231" t="s">
        <v>310</v>
      </c>
      <c r="P30" s="121"/>
      <c r="Q30" s="173" t="s">
        <v>501</v>
      </c>
      <c r="R30" s="173" t="s">
        <v>526</v>
      </c>
      <c r="S30" s="168" t="s">
        <v>527</v>
      </c>
      <c r="T30" s="168" t="s">
        <v>528</v>
      </c>
      <c r="U30" s="168" t="s">
        <v>529</v>
      </c>
      <c r="V30" s="168" t="s">
        <v>530</v>
      </c>
      <c r="W30" s="166" t="s">
        <v>531</v>
      </c>
      <c r="X30" s="165" t="s">
        <v>233</v>
      </c>
      <c r="Z30" s="78"/>
      <c r="AA30" s="227">
        <f>IF(OR(J30="Fail",ISBLANK(J30)),INDEX('Issue Code Table'!C:C,MATCH(N:N,'Issue Code Table'!A:A,0)),IF(M30="Critical",6,IF(M30="Significant",5,IF(M30="Moderate",3,2))))</f>
        <v>5</v>
      </c>
      <c r="AB30" s="78"/>
      <c r="AC30" s="78"/>
      <c r="AD30" s="78"/>
      <c r="AE30" s="78"/>
      <c r="AG30" s="78"/>
    </row>
    <row r="31" spans="1:33" s="88" customFormat="1" ht="83.15" customHeight="1" x14ac:dyDescent="0.25">
      <c r="A31" s="225" t="s">
        <v>532</v>
      </c>
      <c r="B31" s="172" t="s">
        <v>533</v>
      </c>
      <c r="C31" s="172" t="s">
        <v>534</v>
      </c>
      <c r="D31" s="172" t="s">
        <v>218</v>
      </c>
      <c r="E31" s="172" t="s">
        <v>535</v>
      </c>
      <c r="F31" s="172" t="s">
        <v>536</v>
      </c>
      <c r="G31" s="172" t="s">
        <v>537</v>
      </c>
      <c r="H31" s="172" t="s">
        <v>538</v>
      </c>
      <c r="I31" s="173"/>
      <c r="J31" s="172"/>
      <c r="K31" s="173" t="s">
        <v>539</v>
      </c>
      <c r="L31" s="173"/>
      <c r="M31" s="176" t="s">
        <v>184</v>
      </c>
      <c r="N31" s="176" t="s">
        <v>309</v>
      </c>
      <c r="O31" s="231" t="s">
        <v>310</v>
      </c>
      <c r="P31" s="121"/>
      <c r="Q31" s="173" t="s">
        <v>501</v>
      </c>
      <c r="R31" s="173" t="s">
        <v>540</v>
      </c>
      <c r="S31" s="168" t="s">
        <v>541</v>
      </c>
      <c r="T31" s="168" t="s">
        <v>542</v>
      </c>
      <c r="U31" s="168" t="s">
        <v>543</v>
      </c>
      <c r="V31" s="168" t="s">
        <v>544</v>
      </c>
      <c r="W31" s="166" t="s">
        <v>545</v>
      </c>
      <c r="X31" s="165" t="s">
        <v>233</v>
      </c>
      <c r="Z31" s="78"/>
      <c r="AA31" s="227">
        <f>IF(OR(J31="Fail",ISBLANK(J31)),INDEX('Issue Code Table'!C:C,MATCH(N:N,'Issue Code Table'!A:A,0)),IF(M31="Critical",6,IF(M31="Significant",5,IF(M31="Moderate",3,2))))</f>
        <v>5</v>
      </c>
      <c r="AB31" s="78"/>
      <c r="AC31" s="78"/>
      <c r="AD31" s="78"/>
      <c r="AE31" s="78"/>
      <c r="AG31" s="78"/>
    </row>
    <row r="32" spans="1:33" s="88" customFormat="1" ht="83.15" customHeight="1" x14ac:dyDescent="0.25">
      <c r="A32" s="225" t="s">
        <v>546</v>
      </c>
      <c r="B32" s="172" t="s">
        <v>547</v>
      </c>
      <c r="C32" s="172" t="s">
        <v>548</v>
      </c>
      <c r="D32" s="172" t="s">
        <v>218</v>
      </c>
      <c r="E32" s="172" t="s">
        <v>549</v>
      </c>
      <c r="F32" s="172" t="s">
        <v>550</v>
      </c>
      <c r="G32" s="172" t="s">
        <v>551</v>
      </c>
      <c r="H32" s="172" t="s">
        <v>552</v>
      </c>
      <c r="I32" s="173"/>
      <c r="J32" s="172"/>
      <c r="K32" s="173" t="s">
        <v>553</v>
      </c>
      <c r="L32" s="173"/>
      <c r="M32" s="176" t="s">
        <v>184</v>
      </c>
      <c r="N32" s="176" t="s">
        <v>309</v>
      </c>
      <c r="O32" s="231" t="s">
        <v>310</v>
      </c>
      <c r="P32" s="121"/>
      <c r="Q32" s="173" t="s">
        <v>501</v>
      </c>
      <c r="R32" s="173" t="s">
        <v>554</v>
      </c>
      <c r="S32" s="168" t="s">
        <v>555</v>
      </c>
      <c r="T32" s="168" t="s">
        <v>556</v>
      </c>
      <c r="U32" s="168" t="s">
        <v>557</v>
      </c>
      <c r="V32" s="168" t="s">
        <v>558</v>
      </c>
      <c r="W32" s="166" t="s">
        <v>559</v>
      </c>
      <c r="X32" s="165" t="s">
        <v>233</v>
      </c>
      <c r="Z32" s="78"/>
      <c r="AA32" s="227">
        <f>IF(OR(J32="Fail",ISBLANK(J32)),INDEX('Issue Code Table'!C:C,MATCH(N:N,'Issue Code Table'!A:A,0)),IF(M32="Critical",6,IF(M32="Significant",5,IF(M32="Moderate",3,2))))</f>
        <v>5</v>
      </c>
      <c r="AB32" s="78"/>
      <c r="AC32" s="78"/>
      <c r="AD32" s="78"/>
      <c r="AE32" s="78"/>
      <c r="AG32" s="78"/>
    </row>
    <row r="33" spans="1:33" s="88" customFormat="1" ht="83.15" customHeight="1" x14ac:dyDescent="0.25">
      <c r="A33" s="225" t="s">
        <v>560</v>
      </c>
      <c r="B33" s="172" t="s">
        <v>319</v>
      </c>
      <c r="C33" s="172" t="s">
        <v>320</v>
      </c>
      <c r="D33" s="172" t="s">
        <v>218</v>
      </c>
      <c r="E33" s="172" t="s">
        <v>561</v>
      </c>
      <c r="F33" s="172" t="s">
        <v>562</v>
      </c>
      <c r="G33" s="172" t="s">
        <v>563</v>
      </c>
      <c r="H33" s="172" t="s">
        <v>564</v>
      </c>
      <c r="I33" s="173"/>
      <c r="J33" s="172"/>
      <c r="K33" s="173" t="s">
        <v>565</v>
      </c>
      <c r="L33" s="173"/>
      <c r="M33" s="176" t="s">
        <v>184</v>
      </c>
      <c r="N33" s="231" t="s">
        <v>566</v>
      </c>
      <c r="O33" s="231" t="s">
        <v>567</v>
      </c>
      <c r="P33" s="121"/>
      <c r="Q33" s="173" t="s">
        <v>501</v>
      </c>
      <c r="R33" s="173" t="s">
        <v>568</v>
      </c>
      <c r="S33" s="168" t="s">
        <v>569</v>
      </c>
      <c r="T33" s="168" t="s">
        <v>570</v>
      </c>
      <c r="U33" s="168" t="s">
        <v>571</v>
      </c>
      <c r="V33" s="168" t="s">
        <v>572</v>
      </c>
      <c r="W33" s="166" t="s">
        <v>573</v>
      </c>
      <c r="X33" s="165" t="s">
        <v>233</v>
      </c>
      <c r="Z33" s="78"/>
      <c r="AA33" s="227">
        <f>IF(OR(J33="Fail",ISBLANK(J33)),INDEX('Issue Code Table'!C:C,MATCH(N:N,'Issue Code Table'!A:A,0)),IF(M33="Critical",6,IF(M33="Significant",5,IF(M33="Moderate",3,2))))</f>
        <v>5</v>
      </c>
      <c r="AB33" s="78"/>
      <c r="AC33" s="78"/>
      <c r="AD33" s="78"/>
      <c r="AE33" s="78"/>
      <c r="AG33" s="78"/>
    </row>
    <row r="34" spans="1:33" s="88" customFormat="1" ht="83.15" customHeight="1" x14ac:dyDescent="0.25">
      <c r="A34" s="225" t="s">
        <v>574</v>
      </c>
      <c r="B34" s="172" t="s">
        <v>319</v>
      </c>
      <c r="C34" s="172" t="s">
        <v>320</v>
      </c>
      <c r="D34" s="172" t="s">
        <v>218</v>
      </c>
      <c r="E34" s="172" t="s">
        <v>575</v>
      </c>
      <c r="F34" s="172" t="s">
        <v>576</v>
      </c>
      <c r="G34" s="172" t="s">
        <v>577</v>
      </c>
      <c r="H34" s="172" t="s">
        <v>578</v>
      </c>
      <c r="I34" s="173"/>
      <c r="J34" s="172"/>
      <c r="K34" s="173" t="s">
        <v>579</v>
      </c>
      <c r="L34" s="173"/>
      <c r="M34" s="176" t="s">
        <v>184</v>
      </c>
      <c r="N34" s="231" t="s">
        <v>566</v>
      </c>
      <c r="O34" s="231" t="s">
        <v>567</v>
      </c>
      <c r="P34" s="121"/>
      <c r="Q34" s="173" t="s">
        <v>501</v>
      </c>
      <c r="R34" s="173" t="s">
        <v>580</v>
      </c>
      <c r="S34" s="168" t="s">
        <v>581</v>
      </c>
      <c r="T34" s="168" t="s">
        <v>582</v>
      </c>
      <c r="U34" s="168" t="s">
        <v>583</v>
      </c>
      <c r="V34" s="168" t="s">
        <v>584</v>
      </c>
      <c r="W34" s="166" t="s">
        <v>585</v>
      </c>
      <c r="X34" s="165" t="s">
        <v>233</v>
      </c>
      <c r="Z34" s="78"/>
      <c r="AA34" s="227">
        <f>IF(OR(J34="Fail",ISBLANK(J34)),INDEX('Issue Code Table'!C:C,MATCH(N:N,'Issue Code Table'!A:A,0)),IF(M34="Critical",6,IF(M34="Significant",5,IF(M34="Moderate",3,2))))</f>
        <v>5</v>
      </c>
      <c r="AB34" s="78"/>
      <c r="AC34" s="78"/>
      <c r="AD34" s="78"/>
      <c r="AE34" s="78"/>
      <c r="AG34" s="78"/>
    </row>
    <row r="35" spans="1:33" s="88" customFormat="1" ht="83.15" customHeight="1" x14ac:dyDescent="0.25">
      <c r="A35" s="225" t="s">
        <v>586</v>
      </c>
      <c r="B35" s="172" t="s">
        <v>216</v>
      </c>
      <c r="C35" s="172" t="s">
        <v>217</v>
      </c>
      <c r="D35" s="172" t="s">
        <v>218</v>
      </c>
      <c r="E35" s="172" t="s">
        <v>587</v>
      </c>
      <c r="F35" s="172" t="s">
        <v>588</v>
      </c>
      <c r="G35" s="172" t="s">
        <v>589</v>
      </c>
      <c r="H35" s="172" t="s">
        <v>590</v>
      </c>
      <c r="I35" s="173"/>
      <c r="J35" s="172"/>
      <c r="K35" s="173" t="s">
        <v>591</v>
      </c>
      <c r="L35" s="173"/>
      <c r="M35" s="229" t="s">
        <v>260</v>
      </c>
      <c r="N35" s="229" t="s">
        <v>592</v>
      </c>
      <c r="O35" s="230" t="s">
        <v>593</v>
      </c>
      <c r="P35" s="121"/>
      <c r="Q35" s="173" t="s">
        <v>594</v>
      </c>
      <c r="R35" s="173" t="s">
        <v>595</v>
      </c>
      <c r="S35" s="168" t="s">
        <v>596</v>
      </c>
      <c r="T35" s="168" t="s">
        <v>597</v>
      </c>
      <c r="U35" s="168" t="s">
        <v>598</v>
      </c>
      <c r="V35" s="168" t="s">
        <v>599</v>
      </c>
      <c r="W35" s="166" t="s">
        <v>600</v>
      </c>
      <c r="X35" s="165"/>
      <c r="Z35" s="78"/>
      <c r="AA35" s="227">
        <f>IF(OR(J35="Fail",ISBLANK(J35)),INDEX('Issue Code Table'!C:C,MATCH(N:N,'Issue Code Table'!A:A,0)),IF(M35="Critical",6,IF(M35="Significant",5,IF(M35="Moderate",3,2))))</f>
        <v>4</v>
      </c>
      <c r="AB35" s="78"/>
      <c r="AC35" s="78"/>
      <c r="AD35" s="78"/>
      <c r="AE35" s="78"/>
      <c r="AG35" s="78"/>
    </row>
    <row r="36" spans="1:33" s="88" customFormat="1" ht="83.15" customHeight="1" x14ac:dyDescent="0.25">
      <c r="A36" s="225" t="s">
        <v>601</v>
      </c>
      <c r="B36" s="172" t="s">
        <v>216</v>
      </c>
      <c r="C36" s="172" t="s">
        <v>217</v>
      </c>
      <c r="D36" s="172" t="s">
        <v>218</v>
      </c>
      <c r="E36" s="172" t="s">
        <v>602</v>
      </c>
      <c r="F36" s="172" t="s">
        <v>603</v>
      </c>
      <c r="G36" s="172" t="s">
        <v>604</v>
      </c>
      <c r="H36" s="172" t="s">
        <v>605</v>
      </c>
      <c r="I36" s="173"/>
      <c r="J36" s="172"/>
      <c r="K36" s="173" t="s">
        <v>606</v>
      </c>
      <c r="L36" s="173"/>
      <c r="M36" s="229" t="s">
        <v>260</v>
      </c>
      <c r="N36" s="229" t="s">
        <v>592</v>
      </c>
      <c r="O36" s="230" t="s">
        <v>593</v>
      </c>
      <c r="P36" s="121"/>
      <c r="Q36" s="173" t="s">
        <v>594</v>
      </c>
      <c r="R36" s="173" t="s">
        <v>607</v>
      </c>
      <c r="S36" s="168" t="s">
        <v>608</v>
      </c>
      <c r="T36" s="168" t="s">
        <v>609</v>
      </c>
      <c r="U36" s="168" t="s">
        <v>610</v>
      </c>
      <c r="V36" s="168" t="s">
        <v>611</v>
      </c>
      <c r="W36" s="166" t="s">
        <v>612</v>
      </c>
      <c r="X36" s="165"/>
      <c r="Z36" s="78"/>
      <c r="AA36" s="227">
        <f>IF(OR(J36="Fail",ISBLANK(J36)),INDEX('Issue Code Table'!C:C,MATCH(N:N,'Issue Code Table'!A:A,0)),IF(M36="Critical",6,IF(M36="Significant",5,IF(M36="Moderate",3,2))))</f>
        <v>4</v>
      </c>
      <c r="AB36" s="78"/>
      <c r="AC36" s="78"/>
      <c r="AD36" s="78"/>
      <c r="AE36" s="78"/>
      <c r="AG36" s="78"/>
    </row>
    <row r="37" spans="1:33" s="88" customFormat="1" ht="97.5" customHeight="1" x14ac:dyDescent="0.25">
      <c r="A37" s="225" t="s">
        <v>613</v>
      </c>
      <c r="B37" s="172" t="s">
        <v>319</v>
      </c>
      <c r="C37" s="172" t="s">
        <v>320</v>
      </c>
      <c r="D37" s="172" t="s">
        <v>218</v>
      </c>
      <c r="E37" s="172" t="s">
        <v>614</v>
      </c>
      <c r="F37" s="172" t="s">
        <v>615</v>
      </c>
      <c r="G37" s="172" t="s">
        <v>616</v>
      </c>
      <c r="H37" s="172" t="s">
        <v>617</v>
      </c>
      <c r="I37" s="173"/>
      <c r="J37" s="172"/>
      <c r="K37" s="173" t="s">
        <v>618</v>
      </c>
      <c r="L37" s="173"/>
      <c r="M37" s="176" t="s">
        <v>184</v>
      </c>
      <c r="N37" s="231" t="s">
        <v>619</v>
      </c>
      <c r="O37" s="230" t="s">
        <v>620</v>
      </c>
      <c r="P37" s="121"/>
      <c r="Q37" s="173" t="s">
        <v>621</v>
      </c>
      <c r="R37" s="173" t="s">
        <v>622</v>
      </c>
      <c r="S37" s="168" t="s">
        <v>623</v>
      </c>
      <c r="T37" s="168" t="s">
        <v>624</v>
      </c>
      <c r="U37" s="168" t="s">
        <v>625</v>
      </c>
      <c r="V37" s="168" t="s">
        <v>626</v>
      </c>
      <c r="W37" s="166" t="s">
        <v>627</v>
      </c>
      <c r="X37" s="165" t="s">
        <v>233</v>
      </c>
      <c r="Z37" s="78"/>
      <c r="AA37" s="227">
        <f>IF(OR(J37="Fail",ISBLANK(J37)),INDEX('Issue Code Table'!C:C,MATCH(N:N,'Issue Code Table'!A:A,0)),IF(M37="Critical",6,IF(M37="Significant",5,IF(M37="Moderate",3,2))))</f>
        <v>6</v>
      </c>
      <c r="AB37" s="78"/>
      <c r="AC37" s="78"/>
      <c r="AD37" s="78"/>
      <c r="AE37" s="78"/>
      <c r="AG37" s="78"/>
    </row>
    <row r="38" spans="1:33" s="88" customFormat="1" ht="83.15" customHeight="1" x14ac:dyDescent="0.25">
      <c r="A38" s="225" t="s">
        <v>628</v>
      </c>
      <c r="B38" s="172" t="s">
        <v>319</v>
      </c>
      <c r="C38" s="172" t="s">
        <v>320</v>
      </c>
      <c r="D38" s="172" t="s">
        <v>218</v>
      </c>
      <c r="E38" s="172" t="s">
        <v>629</v>
      </c>
      <c r="F38" s="172" t="s">
        <v>630</v>
      </c>
      <c r="G38" s="172" t="s">
        <v>631</v>
      </c>
      <c r="H38" s="172" t="s">
        <v>632</v>
      </c>
      <c r="I38" s="173"/>
      <c r="J38" s="172"/>
      <c r="K38" s="173" t="s">
        <v>633</v>
      </c>
      <c r="L38" s="173"/>
      <c r="M38" s="176" t="s">
        <v>184</v>
      </c>
      <c r="N38" s="231" t="s">
        <v>619</v>
      </c>
      <c r="O38" s="230" t="s">
        <v>620</v>
      </c>
      <c r="P38" s="121"/>
      <c r="Q38" s="173" t="s">
        <v>621</v>
      </c>
      <c r="R38" s="173" t="s">
        <v>634</v>
      </c>
      <c r="S38" s="168" t="s">
        <v>635</v>
      </c>
      <c r="T38" s="168" t="s">
        <v>636</v>
      </c>
      <c r="U38" s="168" t="s">
        <v>637</v>
      </c>
      <c r="V38" s="168" t="s">
        <v>638</v>
      </c>
      <c r="W38" s="166" t="s">
        <v>639</v>
      </c>
      <c r="X38" s="165" t="s">
        <v>233</v>
      </c>
      <c r="Z38" s="78"/>
      <c r="AA38" s="227">
        <f>IF(OR(J38="Fail",ISBLANK(J38)),INDEX('Issue Code Table'!C:C,MATCH(N:N,'Issue Code Table'!A:A,0)),IF(M38="Critical",6,IF(M38="Significant",5,IF(M38="Moderate",3,2))))</f>
        <v>6</v>
      </c>
      <c r="AB38" s="78"/>
      <c r="AC38" s="78"/>
      <c r="AD38" s="78"/>
      <c r="AE38" s="78"/>
      <c r="AG38" s="78"/>
    </row>
    <row r="39" spans="1:33" s="88" customFormat="1" ht="83.15" customHeight="1" x14ac:dyDescent="0.25">
      <c r="A39" s="225" t="s">
        <v>640</v>
      </c>
      <c r="B39" s="172" t="s">
        <v>319</v>
      </c>
      <c r="C39" s="172" t="s">
        <v>320</v>
      </c>
      <c r="D39" s="172" t="s">
        <v>218</v>
      </c>
      <c r="E39" s="172" t="s">
        <v>641</v>
      </c>
      <c r="F39" s="172" t="s">
        <v>642</v>
      </c>
      <c r="G39" s="172" t="s">
        <v>643</v>
      </c>
      <c r="H39" s="172" t="s">
        <v>644</v>
      </c>
      <c r="I39" s="173"/>
      <c r="J39" s="172"/>
      <c r="K39" s="173" t="s">
        <v>645</v>
      </c>
      <c r="L39" s="173"/>
      <c r="M39" s="229" t="s">
        <v>260</v>
      </c>
      <c r="N39" s="229" t="s">
        <v>341</v>
      </c>
      <c r="O39" s="230" t="s">
        <v>342</v>
      </c>
      <c r="P39" s="121"/>
      <c r="Q39" s="173" t="s">
        <v>646</v>
      </c>
      <c r="R39" s="173" t="s">
        <v>647</v>
      </c>
      <c r="S39" s="168" t="s">
        <v>3673</v>
      </c>
      <c r="T39" s="168" t="s">
        <v>648</v>
      </c>
      <c r="U39" s="168" t="s">
        <v>649</v>
      </c>
      <c r="V39" s="168" t="s">
        <v>650</v>
      </c>
      <c r="W39" s="166" t="s">
        <v>651</v>
      </c>
      <c r="X39" s="165"/>
      <c r="Z39" s="78"/>
      <c r="AA39" s="227">
        <f>IF(OR(J39="Fail",ISBLANK(J39)),INDEX('Issue Code Table'!C:C,MATCH(N:N,'Issue Code Table'!A:A,0)),IF(M39="Critical",6,IF(M39="Significant",5,IF(M39="Moderate",3,2))))</f>
        <v>5</v>
      </c>
      <c r="AB39" s="78"/>
      <c r="AC39" s="78"/>
      <c r="AD39" s="78"/>
      <c r="AE39" s="78"/>
      <c r="AG39" s="78"/>
    </row>
    <row r="40" spans="1:33" s="88" customFormat="1" ht="83.15" customHeight="1" x14ac:dyDescent="0.25">
      <c r="A40" s="225" t="s">
        <v>652</v>
      </c>
      <c r="B40" s="172" t="s">
        <v>319</v>
      </c>
      <c r="C40" s="172" t="s">
        <v>320</v>
      </c>
      <c r="D40" s="172" t="s">
        <v>218</v>
      </c>
      <c r="E40" s="172" t="s">
        <v>653</v>
      </c>
      <c r="F40" s="172" t="s">
        <v>654</v>
      </c>
      <c r="G40" s="172" t="s">
        <v>643</v>
      </c>
      <c r="H40" s="172" t="s">
        <v>655</v>
      </c>
      <c r="I40" s="173"/>
      <c r="J40" s="172"/>
      <c r="K40" s="173" t="s">
        <v>656</v>
      </c>
      <c r="L40" s="173"/>
      <c r="M40" s="229" t="s">
        <v>260</v>
      </c>
      <c r="N40" s="229" t="s">
        <v>341</v>
      </c>
      <c r="O40" s="230" t="s">
        <v>342</v>
      </c>
      <c r="P40" s="121"/>
      <c r="Q40" s="173" t="s">
        <v>646</v>
      </c>
      <c r="R40" s="173" t="s">
        <v>657</v>
      </c>
      <c r="S40" s="168" t="s">
        <v>3673</v>
      </c>
      <c r="T40" s="168" t="s">
        <v>658</v>
      </c>
      <c r="U40" s="168" t="s">
        <v>649</v>
      </c>
      <c r="V40" s="168" t="s">
        <v>650</v>
      </c>
      <c r="W40" s="166" t="s">
        <v>659</v>
      </c>
      <c r="X40" s="165"/>
      <c r="Z40" s="78"/>
      <c r="AA40" s="227">
        <f>IF(OR(J40="Fail",ISBLANK(J40)),INDEX('Issue Code Table'!C:C,MATCH(N:N,'Issue Code Table'!A:A,0)),IF(M40="Critical",6,IF(M40="Significant",5,IF(M40="Moderate",3,2))))</f>
        <v>5</v>
      </c>
      <c r="AB40" s="78"/>
      <c r="AC40" s="78"/>
      <c r="AD40" s="78"/>
      <c r="AE40" s="78"/>
      <c r="AG40" s="78"/>
    </row>
    <row r="41" spans="1:33" s="88" customFormat="1" ht="83.15" customHeight="1" x14ac:dyDescent="0.25">
      <c r="A41" s="225" t="s">
        <v>660</v>
      </c>
      <c r="B41" s="172" t="s">
        <v>319</v>
      </c>
      <c r="C41" s="172" t="s">
        <v>320</v>
      </c>
      <c r="D41" s="172" t="s">
        <v>218</v>
      </c>
      <c r="E41" s="172" t="s">
        <v>661</v>
      </c>
      <c r="F41" s="172" t="s">
        <v>654</v>
      </c>
      <c r="G41" s="172" t="s">
        <v>643</v>
      </c>
      <c r="H41" s="172" t="s">
        <v>662</v>
      </c>
      <c r="I41" s="173"/>
      <c r="J41" s="172"/>
      <c r="K41" s="173" t="s">
        <v>663</v>
      </c>
      <c r="L41" s="173"/>
      <c r="M41" s="229" t="s">
        <v>260</v>
      </c>
      <c r="N41" s="229" t="s">
        <v>341</v>
      </c>
      <c r="O41" s="230" t="s">
        <v>342</v>
      </c>
      <c r="P41" s="121"/>
      <c r="Q41" s="173" t="s">
        <v>646</v>
      </c>
      <c r="R41" s="173" t="s">
        <v>664</v>
      </c>
      <c r="S41" s="168" t="s">
        <v>3673</v>
      </c>
      <c r="T41" s="168" t="s">
        <v>665</v>
      </c>
      <c r="U41" s="168" t="s">
        <v>649</v>
      </c>
      <c r="V41" s="168" t="s">
        <v>650</v>
      </c>
      <c r="W41" s="166" t="s">
        <v>666</v>
      </c>
      <c r="X41" s="165"/>
      <c r="Z41" s="78"/>
      <c r="AA41" s="227">
        <f>IF(OR(J41="Fail",ISBLANK(J41)),INDEX('Issue Code Table'!C:C,MATCH(N:N,'Issue Code Table'!A:A,0)),IF(M41="Critical",6,IF(M41="Significant",5,IF(M41="Moderate",3,2))))</f>
        <v>5</v>
      </c>
      <c r="AB41" s="78"/>
      <c r="AC41" s="78"/>
      <c r="AD41" s="78"/>
      <c r="AE41" s="78"/>
      <c r="AG41" s="78"/>
    </row>
    <row r="42" spans="1:33" s="88" customFormat="1" ht="83.15" customHeight="1" x14ac:dyDescent="0.25">
      <c r="A42" s="225" t="s">
        <v>667</v>
      </c>
      <c r="B42" s="172" t="s">
        <v>668</v>
      </c>
      <c r="C42" s="172" t="s">
        <v>669</v>
      </c>
      <c r="D42" s="172" t="s">
        <v>218</v>
      </c>
      <c r="E42" s="172" t="s">
        <v>670</v>
      </c>
      <c r="F42" s="172" t="s">
        <v>671</v>
      </c>
      <c r="G42" s="172" t="s">
        <v>672</v>
      </c>
      <c r="H42" s="172" t="s">
        <v>673</v>
      </c>
      <c r="I42" s="173"/>
      <c r="J42" s="172"/>
      <c r="K42" s="173" t="s">
        <v>674</v>
      </c>
      <c r="L42" s="173"/>
      <c r="M42" s="229" t="s">
        <v>184</v>
      </c>
      <c r="N42" s="229" t="s">
        <v>675</v>
      </c>
      <c r="O42" s="229" t="s">
        <v>676</v>
      </c>
      <c r="P42" s="121"/>
      <c r="Q42" s="173" t="s">
        <v>677</v>
      </c>
      <c r="R42" s="173" t="s">
        <v>678</v>
      </c>
      <c r="S42" s="168" t="s">
        <v>679</v>
      </c>
      <c r="T42" s="168" t="s">
        <v>680</v>
      </c>
      <c r="U42" s="168" t="s">
        <v>681</v>
      </c>
      <c r="V42" s="168" t="s">
        <v>682</v>
      </c>
      <c r="W42" s="166" t="s">
        <v>683</v>
      </c>
      <c r="X42" s="165" t="s">
        <v>233</v>
      </c>
      <c r="Z42" s="78"/>
      <c r="AA42" s="227">
        <f>IF(OR(J42="Fail",ISBLANK(J42)),INDEX('Issue Code Table'!C:C,MATCH(N:N,'Issue Code Table'!A:A,0)),IF(M42="Critical",6,IF(M42="Significant",5,IF(M42="Moderate",3,2))))</f>
        <v>5</v>
      </c>
      <c r="AB42" s="78"/>
      <c r="AC42" s="78"/>
      <c r="AD42" s="78"/>
      <c r="AE42" s="78"/>
      <c r="AG42" s="78"/>
    </row>
    <row r="43" spans="1:33" s="88" customFormat="1" ht="103.5" customHeight="1" x14ac:dyDescent="0.25">
      <c r="A43" s="225" t="s">
        <v>684</v>
      </c>
      <c r="B43" s="172" t="s">
        <v>668</v>
      </c>
      <c r="C43" s="172" t="s">
        <v>669</v>
      </c>
      <c r="D43" s="172" t="s">
        <v>218</v>
      </c>
      <c r="E43" s="172" t="s">
        <v>685</v>
      </c>
      <c r="F43" s="172" t="s">
        <v>686</v>
      </c>
      <c r="G43" s="172" t="s">
        <v>687</v>
      </c>
      <c r="H43" s="172" t="s">
        <v>688</v>
      </c>
      <c r="I43" s="173"/>
      <c r="J43" s="172"/>
      <c r="K43" s="173" t="s">
        <v>689</v>
      </c>
      <c r="L43" s="173"/>
      <c r="M43" s="232" t="s">
        <v>260</v>
      </c>
      <c r="N43" s="229" t="s">
        <v>690</v>
      </c>
      <c r="O43" s="229" t="s">
        <v>691</v>
      </c>
      <c r="P43" s="121"/>
      <c r="Q43" s="173" t="s">
        <v>677</v>
      </c>
      <c r="R43" s="173" t="s">
        <v>692</v>
      </c>
      <c r="S43" s="168" t="s">
        <v>693</v>
      </c>
      <c r="T43" s="168" t="s">
        <v>694</v>
      </c>
      <c r="U43" s="168" t="s">
        <v>695</v>
      </c>
      <c r="V43" s="168" t="s">
        <v>696</v>
      </c>
      <c r="W43" s="166" t="s">
        <v>697</v>
      </c>
      <c r="X43" s="165"/>
      <c r="Z43" s="78"/>
      <c r="AA43" s="227">
        <f>IF(OR(J43="Fail",ISBLANK(J43)),INDEX('Issue Code Table'!C:C,MATCH(N:N,'Issue Code Table'!A:A,0)),IF(M43="Critical",6,IF(M43="Significant",5,IF(M43="Moderate",3,2))))</f>
        <v>4</v>
      </c>
      <c r="AB43" s="78"/>
      <c r="AC43" s="78"/>
      <c r="AD43" s="78"/>
      <c r="AE43" s="78"/>
      <c r="AG43" s="78"/>
    </row>
    <row r="44" spans="1:33" s="88" customFormat="1" ht="153" customHeight="1" x14ac:dyDescent="0.25">
      <c r="A44" s="225" t="s">
        <v>698</v>
      </c>
      <c r="B44" s="172" t="s">
        <v>427</v>
      </c>
      <c r="C44" s="172" t="s">
        <v>428</v>
      </c>
      <c r="D44" s="172" t="s">
        <v>218</v>
      </c>
      <c r="E44" s="172" t="s">
        <v>699</v>
      </c>
      <c r="F44" s="172" t="s">
        <v>700</v>
      </c>
      <c r="G44" s="172" t="s">
        <v>701</v>
      </c>
      <c r="H44" s="172" t="s">
        <v>702</v>
      </c>
      <c r="I44" s="173"/>
      <c r="J44" s="172"/>
      <c r="K44" s="173" t="s">
        <v>703</v>
      </c>
      <c r="L44" s="173"/>
      <c r="M44" s="232" t="s">
        <v>184</v>
      </c>
      <c r="N44" s="174" t="s">
        <v>211</v>
      </c>
      <c r="O44" s="175" t="s">
        <v>212</v>
      </c>
      <c r="P44" s="121"/>
      <c r="Q44" s="173" t="s">
        <v>677</v>
      </c>
      <c r="R44" s="173" t="s">
        <v>704</v>
      </c>
      <c r="S44" s="168" t="s">
        <v>705</v>
      </c>
      <c r="T44" s="168" t="s">
        <v>706</v>
      </c>
      <c r="U44" s="168" t="s">
        <v>707</v>
      </c>
      <c r="V44" s="168" t="s">
        <v>708</v>
      </c>
      <c r="W44" s="166" t="s">
        <v>709</v>
      </c>
      <c r="X44" s="165" t="s">
        <v>233</v>
      </c>
      <c r="Z44" s="78"/>
      <c r="AA44" s="227">
        <f>IF(OR(J44="Fail",ISBLANK(J44)),INDEX('Issue Code Table'!C:C,MATCH(N:N,'Issue Code Table'!A:A,0)),IF(M44="Critical",6,IF(M44="Significant",5,IF(M44="Moderate",3,2))))</f>
        <v>6</v>
      </c>
      <c r="AB44" s="78"/>
      <c r="AC44" s="78"/>
      <c r="AD44" s="78"/>
      <c r="AE44" s="78"/>
      <c r="AG44" s="78"/>
    </row>
    <row r="45" spans="1:33" s="88" customFormat="1" ht="83.15" customHeight="1" x14ac:dyDescent="0.25">
      <c r="A45" s="225" t="s">
        <v>710</v>
      </c>
      <c r="B45" s="172" t="s">
        <v>302</v>
      </c>
      <c r="C45" s="172" t="s">
        <v>303</v>
      </c>
      <c r="D45" s="172" t="s">
        <v>218</v>
      </c>
      <c r="E45" s="172" t="s">
        <v>711</v>
      </c>
      <c r="F45" s="172" t="s">
        <v>712</v>
      </c>
      <c r="G45" s="172" t="s">
        <v>713</v>
      </c>
      <c r="H45" s="172" t="s">
        <v>714</v>
      </c>
      <c r="I45" s="173"/>
      <c r="J45" s="172"/>
      <c r="K45" s="172" t="s">
        <v>715</v>
      </c>
      <c r="L45" s="173"/>
      <c r="M45" s="176" t="s">
        <v>260</v>
      </c>
      <c r="N45" s="229" t="s">
        <v>309</v>
      </c>
      <c r="O45" s="230" t="s">
        <v>310</v>
      </c>
      <c r="P45" s="121"/>
      <c r="Q45" s="173" t="s">
        <v>677</v>
      </c>
      <c r="R45" s="173" t="s">
        <v>716</v>
      </c>
      <c r="S45" s="168" t="s">
        <v>717</v>
      </c>
      <c r="T45" s="168" t="s">
        <v>718</v>
      </c>
      <c r="U45" s="168" t="s">
        <v>719</v>
      </c>
      <c r="V45" s="168" t="s">
        <v>720</v>
      </c>
      <c r="W45" s="166" t="s">
        <v>721</v>
      </c>
      <c r="X45" s="165"/>
      <c r="Z45" s="78"/>
      <c r="AA45" s="227">
        <f>IF(OR(J45="Fail",ISBLANK(J45)),INDEX('Issue Code Table'!C:C,MATCH(N:N,'Issue Code Table'!A:A,0)),IF(M45="Critical",6,IF(M45="Significant",5,IF(M45="Moderate",3,2))))</f>
        <v>5</v>
      </c>
      <c r="AB45" s="78"/>
      <c r="AC45" s="78"/>
      <c r="AD45" s="78"/>
      <c r="AE45" s="78"/>
      <c r="AG45" s="78"/>
    </row>
    <row r="46" spans="1:33" s="88" customFormat="1" ht="83.15" customHeight="1" x14ac:dyDescent="0.25">
      <c r="A46" s="225" t="s">
        <v>722</v>
      </c>
      <c r="B46" s="172" t="s">
        <v>177</v>
      </c>
      <c r="C46" s="172" t="s">
        <v>178</v>
      </c>
      <c r="D46" s="172" t="s">
        <v>218</v>
      </c>
      <c r="E46" s="172" t="s">
        <v>723</v>
      </c>
      <c r="F46" s="172" t="s">
        <v>724</v>
      </c>
      <c r="G46" s="172" t="s">
        <v>725</v>
      </c>
      <c r="H46" s="172" t="s">
        <v>726</v>
      </c>
      <c r="I46" s="173"/>
      <c r="J46" s="172"/>
      <c r="K46" s="173" t="s">
        <v>727</v>
      </c>
      <c r="L46" s="173"/>
      <c r="M46" s="176" t="s">
        <v>184</v>
      </c>
      <c r="N46" s="231" t="s">
        <v>728</v>
      </c>
      <c r="O46" s="229" t="s">
        <v>729</v>
      </c>
      <c r="P46" s="121"/>
      <c r="Q46" s="173" t="s">
        <v>677</v>
      </c>
      <c r="R46" s="173" t="s">
        <v>730</v>
      </c>
      <c r="S46" s="168" t="s">
        <v>731</v>
      </c>
      <c r="T46" s="168" t="s">
        <v>732</v>
      </c>
      <c r="U46" s="168" t="s">
        <v>733</v>
      </c>
      <c r="V46" s="168" t="s">
        <v>734</v>
      </c>
      <c r="W46" s="166" t="s">
        <v>735</v>
      </c>
      <c r="X46" s="165" t="s">
        <v>233</v>
      </c>
      <c r="Z46" s="78"/>
      <c r="AA46" s="227">
        <f>IF(OR(J46="Fail",ISBLANK(J46)),INDEX('Issue Code Table'!C:C,MATCH(N:N,'Issue Code Table'!A:A,0)),IF(M46="Critical",6,IF(M46="Significant",5,IF(M46="Moderate",3,2))))</f>
        <v>7</v>
      </c>
      <c r="AB46" s="78"/>
      <c r="AC46" s="78"/>
      <c r="AD46" s="78"/>
      <c r="AE46" s="78"/>
      <c r="AG46" s="78"/>
    </row>
    <row r="47" spans="1:33" s="88" customFormat="1" ht="83.15" customHeight="1" x14ac:dyDescent="0.25">
      <c r="A47" s="225" t="s">
        <v>736</v>
      </c>
      <c r="B47" s="172" t="s">
        <v>177</v>
      </c>
      <c r="C47" s="172" t="s">
        <v>178</v>
      </c>
      <c r="D47" s="172" t="s">
        <v>218</v>
      </c>
      <c r="E47" s="172" t="s">
        <v>737</v>
      </c>
      <c r="F47" s="172" t="s">
        <v>738</v>
      </c>
      <c r="G47" s="172" t="s">
        <v>739</v>
      </c>
      <c r="H47" s="172" t="s">
        <v>740</v>
      </c>
      <c r="I47" s="173"/>
      <c r="J47" s="172"/>
      <c r="K47" s="173" t="s">
        <v>741</v>
      </c>
      <c r="L47" s="173"/>
      <c r="M47" s="232" t="s">
        <v>184</v>
      </c>
      <c r="N47" s="174" t="s">
        <v>211</v>
      </c>
      <c r="O47" s="175" t="s">
        <v>212</v>
      </c>
      <c r="P47" s="121"/>
      <c r="Q47" s="173" t="s">
        <v>677</v>
      </c>
      <c r="R47" s="173" t="s">
        <v>742</v>
      </c>
      <c r="S47" s="168" t="s">
        <v>743</v>
      </c>
      <c r="T47" s="168" t="s">
        <v>744</v>
      </c>
      <c r="U47" s="168" t="s">
        <v>745</v>
      </c>
      <c r="V47" s="168" t="s">
        <v>746</v>
      </c>
      <c r="W47" s="166" t="s">
        <v>747</v>
      </c>
      <c r="X47" s="165" t="s">
        <v>233</v>
      </c>
      <c r="Z47" s="78"/>
      <c r="AA47" s="227">
        <f>IF(OR(J47="Fail",ISBLANK(J47)),INDEX('Issue Code Table'!C:C,MATCH(N:N,'Issue Code Table'!A:A,0)),IF(M47="Critical",6,IF(M47="Significant",5,IF(M47="Moderate",3,2))))</f>
        <v>6</v>
      </c>
      <c r="AB47" s="78"/>
      <c r="AC47" s="78"/>
      <c r="AD47" s="78"/>
      <c r="AE47" s="78"/>
      <c r="AG47" s="78"/>
    </row>
    <row r="48" spans="1:33" s="88" customFormat="1" ht="83.15" customHeight="1" x14ac:dyDescent="0.25">
      <c r="A48" s="225" t="s">
        <v>748</v>
      </c>
      <c r="B48" s="172" t="s">
        <v>668</v>
      </c>
      <c r="C48" s="172" t="s">
        <v>669</v>
      </c>
      <c r="D48" s="172" t="s">
        <v>218</v>
      </c>
      <c r="E48" s="172" t="s">
        <v>749</v>
      </c>
      <c r="F48" s="172" t="s">
        <v>750</v>
      </c>
      <c r="G48" s="172" t="s">
        <v>751</v>
      </c>
      <c r="H48" s="172" t="s">
        <v>752</v>
      </c>
      <c r="I48" s="173"/>
      <c r="J48" s="172"/>
      <c r="K48" s="173" t="s">
        <v>753</v>
      </c>
      <c r="L48" s="173"/>
      <c r="M48" s="176" t="s">
        <v>184</v>
      </c>
      <c r="N48" s="229" t="s">
        <v>309</v>
      </c>
      <c r="O48" s="229" t="s">
        <v>310</v>
      </c>
      <c r="P48" s="121"/>
      <c r="Q48" s="173" t="s">
        <v>677</v>
      </c>
      <c r="R48" s="173" t="s">
        <v>754</v>
      </c>
      <c r="S48" s="168" t="s">
        <v>755</v>
      </c>
      <c r="T48" s="168" t="s">
        <v>756</v>
      </c>
      <c r="U48" s="168" t="s">
        <v>733</v>
      </c>
      <c r="V48" s="168" t="s">
        <v>757</v>
      </c>
      <c r="W48" s="166" t="s">
        <v>758</v>
      </c>
      <c r="X48" s="165" t="s">
        <v>233</v>
      </c>
      <c r="Z48" s="78"/>
      <c r="AA48" s="227">
        <f>IF(OR(J48="Fail",ISBLANK(J48)),INDEX('Issue Code Table'!C:C,MATCH(N:N,'Issue Code Table'!A:A,0)),IF(M48="Critical",6,IF(M48="Significant",5,IF(M48="Moderate",3,2))))</f>
        <v>5</v>
      </c>
      <c r="AB48" s="78"/>
      <c r="AC48" s="78"/>
      <c r="AD48" s="78"/>
      <c r="AE48" s="78"/>
      <c r="AG48" s="78"/>
    </row>
    <row r="49" spans="1:33" s="88" customFormat="1" ht="83.15" customHeight="1" x14ac:dyDescent="0.25">
      <c r="A49" s="225" t="s">
        <v>759</v>
      </c>
      <c r="B49" s="172" t="s">
        <v>216</v>
      </c>
      <c r="C49" s="172" t="s">
        <v>217</v>
      </c>
      <c r="D49" s="172" t="s">
        <v>218</v>
      </c>
      <c r="E49" s="172" t="s">
        <v>760</v>
      </c>
      <c r="F49" s="172" t="s">
        <v>761</v>
      </c>
      <c r="G49" s="172" t="s">
        <v>762</v>
      </c>
      <c r="H49" s="172" t="s">
        <v>763</v>
      </c>
      <c r="I49" s="173"/>
      <c r="J49" s="172"/>
      <c r="K49" s="173" t="s">
        <v>764</v>
      </c>
      <c r="L49" s="173"/>
      <c r="M49" s="176" t="s">
        <v>184</v>
      </c>
      <c r="N49" s="174" t="s">
        <v>211</v>
      </c>
      <c r="O49" s="175" t="s">
        <v>212</v>
      </c>
      <c r="P49" s="121"/>
      <c r="Q49" s="173" t="s">
        <v>677</v>
      </c>
      <c r="R49" s="173" t="s">
        <v>765</v>
      </c>
      <c r="S49" s="168" t="s">
        <v>766</v>
      </c>
      <c r="T49" s="168" t="s">
        <v>767</v>
      </c>
      <c r="U49" s="168" t="s">
        <v>768</v>
      </c>
      <c r="V49" s="168" t="s">
        <v>769</v>
      </c>
      <c r="W49" s="167" t="s">
        <v>770</v>
      </c>
      <c r="X49" s="165" t="s">
        <v>233</v>
      </c>
      <c r="Z49" s="78"/>
      <c r="AA49" s="227">
        <f>IF(OR(J49="Fail",ISBLANK(J49)),INDEX('Issue Code Table'!C:C,MATCH(N:N,'Issue Code Table'!A:A,0)),IF(M49="Critical",6,IF(M49="Significant",5,IF(M49="Moderate",3,2))))</f>
        <v>6</v>
      </c>
      <c r="AB49" s="78"/>
      <c r="AC49" s="78"/>
      <c r="AD49" s="78"/>
      <c r="AE49" s="78"/>
      <c r="AG49" s="78"/>
    </row>
    <row r="50" spans="1:33" s="88" customFormat="1" ht="160.5" customHeight="1" x14ac:dyDescent="0.25">
      <c r="A50" s="225" t="s">
        <v>771</v>
      </c>
      <c r="B50" s="172" t="s">
        <v>216</v>
      </c>
      <c r="C50" s="172" t="s">
        <v>217</v>
      </c>
      <c r="D50" s="172" t="s">
        <v>218</v>
      </c>
      <c r="E50" s="172" t="s">
        <v>772</v>
      </c>
      <c r="F50" s="172" t="s">
        <v>773</v>
      </c>
      <c r="G50" s="172" t="s">
        <v>774</v>
      </c>
      <c r="H50" s="172" t="s">
        <v>775</v>
      </c>
      <c r="I50" s="173"/>
      <c r="J50" s="172"/>
      <c r="K50" s="173" t="s">
        <v>776</v>
      </c>
      <c r="L50" s="173"/>
      <c r="M50" s="176" t="s">
        <v>184</v>
      </c>
      <c r="N50" s="231" t="s">
        <v>777</v>
      </c>
      <c r="O50" s="229" t="s">
        <v>778</v>
      </c>
      <c r="P50" s="121"/>
      <c r="Q50" s="173" t="s">
        <v>677</v>
      </c>
      <c r="R50" s="173" t="s">
        <v>779</v>
      </c>
      <c r="S50" s="168" t="s">
        <v>780</v>
      </c>
      <c r="T50" s="168" t="s">
        <v>781</v>
      </c>
      <c r="U50" s="168" t="s">
        <v>782</v>
      </c>
      <c r="V50" s="168" t="s">
        <v>783</v>
      </c>
      <c r="W50" s="166" t="s">
        <v>784</v>
      </c>
      <c r="X50" s="165" t="s">
        <v>233</v>
      </c>
      <c r="Z50" s="78"/>
      <c r="AA50" s="227">
        <f>IF(OR(J50="Fail",ISBLANK(J50)),INDEX('Issue Code Table'!C:C,MATCH(N:N,'Issue Code Table'!A:A,0)),IF(M50="Critical",6,IF(M50="Significant",5,IF(M50="Moderate",3,2))))</f>
        <v>6</v>
      </c>
      <c r="AB50" s="78"/>
      <c r="AC50" s="78"/>
      <c r="AD50" s="78"/>
      <c r="AE50" s="78"/>
      <c r="AG50" s="78"/>
    </row>
    <row r="51" spans="1:33" s="88" customFormat="1" ht="83.15" customHeight="1" x14ac:dyDescent="0.25">
      <c r="A51" s="225" t="s">
        <v>785</v>
      </c>
      <c r="B51" s="172" t="s">
        <v>668</v>
      </c>
      <c r="C51" s="172" t="s">
        <v>669</v>
      </c>
      <c r="D51" s="172" t="s">
        <v>218</v>
      </c>
      <c r="E51" s="172" t="s">
        <v>786</v>
      </c>
      <c r="F51" s="172" t="s">
        <v>787</v>
      </c>
      <c r="G51" s="172" t="s">
        <v>788</v>
      </c>
      <c r="H51" s="172" t="s">
        <v>789</v>
      </c>
      <c r="I51" s="173"/>
      <c r="J51" s="172"/>
      <c r="K51" s="173" t="s">
        <v>790</v>
      </c>
      <c r="L51" s="173"/>
      <c r="M51" s="176" t="s">
        <v>184</v>
      </c>
      <c r="N51" s="229" t="s">
        <v>309</v>
      </c>
      <c r="O51" s="230" t="s">
        <v>310</v>
      </c>
      <c r="P51" s="121"/>
      <c r="Q51" s="173" t="s">
        <v>677</v>
      </c>
      <c r="R51" s="173" t="s">
        <v>791</v>
      </c>
      <c r="S51" s="168" t="s">
        <v>792</v>
      </c>
      <c r="T51" s="168" t="s">
        <v>793</v>
      </c>
      <c r="U51" s="168" t="s">
        <v>794</v>
      </c>
      <c r="V51" s="168" t="s">
        <v>795</v>
      </c>
      <c r="W51" s="166" t="s">
        <v>796</v>
      </c>
      <c r="X51" s="165" t="s">
        <v>233</v>
      </c>
      <c r="Z51" s="78"/>
      <c r="AA51" s="227">
        <f>IF(OR(J51="Fail",ISBLANK(J51)),INDEX('Issue Code Table'!C:C,MATCH(N:N,'Issue Code Table'!A:A,0)),IF(M51="Critical",6,IF(M51="Significant",5,IF(M51="Moderate",3,2))))</f>
        <v>5</v>
      </c>
      <c r="AB51" s="78"/>
      <c r="AC51" s="78"/>
      <c r="AD51" s="78"/>
      <c r="AE51" s="78"/>
      <c r="AG51" s="78"/>
    </row>
    <row r="52" spans="1:33" s="88" customFormat="1" ht="83.15" customHeight="1" x14ac:dyDescent="0.25">
      <c r="A52" s="225" t="s">
        <v>797</v>
      </c>
      <c r="B52" s="172" t="s">
        <v>798</v>
      </c>
      <c r="C52" s="172" t="s">
        <v>799</v>
      </c>
      <c r="D52" s="172" t="s">
        <v>163</v>
      </c>
      <c r="E52" s="172" t="s">
        <v>800</v>
      </c>
      <c r="F52" s="172" t="s">
        <v>801</v>
      </c>
      <c r="G52" s="172" t="s">
        <v>802</v>
      </c>
      <c r="H52" s="172" t="s">
        <v>803</v>
      </c>
      <c r="I52" s="173"/>
      <c r="J52" s="172"/>
      <c r="K52" s="173" t="s">
        <v>804</v>
      </c>
      <c r="L52" s="173" t="s">
        <v>805</v>
      </c>
      <c r="M52" s="176" t="s">
        <v>242</v>
      </c>
      <c r="N52" s="229" t="s">
        <v>806</v>
      </c>
      <c r="O52" s="157" t="s">
        <v>807</v>
      </c>
      <c r="P52" s="121"/>
      <c r="Q52" s="173" t="s">
        <v>677</v>
      </c>
      <c r="R52" s="173" t="s">
        <v>808</v>
      </c>
      <c r="S52" s="168" t="s">
        <v>809</v>
      </c>
      <c r="T52" s="168" t="s">
        <v>810</v>
      </c>
      <c r="U52" s="168" t="s">
        <v>811</v>
      </c>
      <c r="V52" s="168" t="s">
        <v>812</v>
      </c>
      <c r="W52" s="166" t="s">
        <v>813</v>
      </c>
      <c r="X52" s="165"/>
      <c r="Z52" s="78"/>
      <c r="AA52" s="227" t="e">
        <f>IF(OR(J52="Fail",ISBLANK(J52)),INDEX('Issue Code Table'!C:C,MATCH(N:N,'Issue Code Table'!A:A,0)),IF(M52="Critical",6,IF(M52="Significant",5,IF(M52="Moderate",3,2))))</f>
        <v>#N/A</v>
      </c>
      <c r="AB52" s="78"/>
      <c r="AC52" s="78"/>
      <c r="AD52" s="78"/>
      <c r="AE52" s="78"/>
      <c r="AG52" s="78"/>
    </row>
    <row r="53" spans="1:33" s="88" customFormat="1" ht="83.15" customHeight="1" x14ac:dyDescent="0.25">
      <c r="A53" s="225" t="s">
        <v>814</v>
      </c>
      <c r="B53" s="172" t="s">
        <v>668</v>
      </c>
      <c r="C53" s="172" t="s">
        <v>669</v>
      </c>
      <c r="D53" s="172" t="s">
        <v>218</v>
      </c>
      <c r="E53" s="172" t="s">
        <v>815</v>
      </c>
      <c r="F53" s="172" t="s">
        <v>816</v>
      </c>
      <c r="G53" s="172" t="s">
        <v>817</v>
      </c>
      <c r="H53" s="172" t="s">
        <v>818</v>
      </c>
      <c r="I53" s="173"/>
      <c r="J53" s="172"/>
      <c r="K53" s="173" t="s">
        <v>819</v>
      </c>
      <c r="L53" s="173"/>
      <c r="M53" s="176" t="s">
        <v>184</v>
      </c>
      <c r="N53" s="231" t="s">
        <v>820</v>
      </c>
      <c r="O53" s="229" t="s">
        <v>821</v>
      </c>
      <c r="P53" s="121"/>
      <c r="Q53" s="173" t="s">
        <v>677</v>
      </c>
      <c r="R53" s="173" t="s">
        <v>822</v>
      </c>
      <c r="S53" s="168" t="s">
        <v>823</v>
      </c>
      <c r="T53" s="168" t="s">
        <v>824</v>
      </c>
      <c r="U53" s="168" t="s">
        <v>733</v>
      </c>
      <c r="V53" s="168" t="s">
        <v>825</v>
      </c>
      <c r="W53" s="166" t="s">
        <v>826</v>
      </c>
      <c r="X53" s="165" t="s">
        <v>233</v>
      </c>
      <c r="Z53" s="78"/>
      <c r="AA53" s="227">
        <f>IF(OR(J53="Fail",ISBLANK(J53)),INDEX('Issue Code Table'!C:C,MATCH(N:N,'Issue Code Table'!A:A,0)),IF(M53="Critical",6,IF(M53="Significant",5,IF(M53="Moderate",3,2))))</f>
        <v>5</v>
      </c>
      <c r="AB53" s="78"/>
      <c r="AC53" s="78"/>
      <c r="AD53" s="78"/>
      <c r="AE53" s="78"/>
      <c r="AG53" s="78"/>
    </row>
    <row r="54" spans="1:33" s="88" customFormat="1" ht="83.15" customHeight="1" x14ac:dyDescent="0.25">
      <c r="A54" s="225" t="s">
        <v>827</v>
      </c>
      <c r="B54" s="172" t="s">
        <v>668</v>
      </c>
      <c r="C54" s="172" t="s">
        <v>669</v>
      </c>
      <c r="D54" s="172" t="s">
        <v>218</v>
      </c>
      <c r="E54" s="172" t="s">
        <v>828</v>
      </c>
      <c r="F54" s="172" t="s">
        <v>829</v>
      </c>
      <c r="G54" s="172" t="s">
        <v>830</v>
      </c>
      <c r="H54" s="172" t="s">
        <v>831</v>
      </c>
      <c r="I54" s="173"/>
      <c r="J54" s="172"/>
      <c r="K54" s="173" t="s">
        <v>832</v>
      </c>
      <c r="L54" s="173"/>
      <c r="M54" s="176" t="s">
        <v>260</v>
      </c>
      <c r="N54" s="229" t="s">
        <v>592</v>
      </c>
      <c r="O54" s="229" t="s">
        <v>593</v>
      </c>
      <c r="P54" s="121"/>
      <c r="Q54" s="173" t="s">
        <v>677</v>
      </c>
      <c r="R54" s="173" t="s">
        <v>833</v>
      </c>
      <c r="S54" s="168" t="s">
        <v>834</v>
      </c>
      <c r="T54" s="168" t="s">
        <v>835</v>
      </c>
      <c r="U54" s="168" t="s">
        <v>836</v>
      </c>
      <c r="V54" s="168" t="s">
        <v>837</v>
      </c>
      <c r="W54" s="166" t="s">
        <v>838</v>
      </c>
      <c r="X54" s="165"/>
      <c r="Z54" s="78"/>
      <c r="AA54" s="227">
        <f>IF(OR(J54="Fail",ISBLANK(J54)),INDEX('Issue Code Table'!C:C,MATCH(N:N,'Issue Code Table'!A:A,0)),IF(M54="Critical",6,IF(M54="Significant",5,IF(M54="Moderate",3,2))))</f>
        <v>4</v>
      </c>
      <c r="AB54" s="78"/>
      <c r="AC54" s="78"/>
      <c r="AD54" s="78"/>
      <c r="AE54" s="78"/>
      <c r="AG54" s="78"/>
    </row>
    <row r="55" spans="1:33" s="88" customFormat="1" ht="83.15" customHeight="1" x14ac:dyDescent="0.25">
      <c r="A55" s="225" t="s">
        <v>839</v>
      </c>
      <c r="B55" s="172" t="s">
        <v>668</v>
      </c>
      <c r="C55" s="172" t="s">
        <v>669</v>
      </c>
      <c r="D55" s="172" t="s">
        <v>218</v>
      </c>
      <c r="E55" s="172" t="s">
        <v>840</v>
      </c>
      <c r="F55" s="172" t="s">
        <v>841</v>
      </c>
      <c r="G55" s="172" t="s">
        <v>774</v>
      </c>
      <c r="H55" s="172" t="s">
        <v>842</v>
      </c>
      <c r="I55" s="173"/>
      <c r="J55" s="172"/>
      <c r="K55" s="173" t="s">
        <v>843</v>
      </c>
      <c r="L55" s="173"/>
      <c r="M55" s="229" t="s">
        <v>184</v>
      </c>
      <c r="N55" s="229" t="s">
        <v>309</v>
      </c>
      <c r="O55" s="229" t="s">
        <v>310</v>
      </c>
      <c r="P55" s="121"/>
      <c r="Q55" s="173" t="s">
        <v>677</v>
      </c>
      <c r="R55" s="173" t="s">
        <v>844</v>
      </c>
      <c r="S55" s="168" t="s">
        <v>845</v>
      </c>
      <c r="T55" s="168" t="s">
        <v>846</v>
      </c>
      <c r="U55" s="168" t="s">
        <v>847</v>
      </c>
      <c r="V55" s="168" t="s">
        <v>848</v>
      </c>
      <c r="W55" s="166" t="s">
        <v>849</v>
      </c>
      <c r="X55" s="165" t="s">
        <v>233</v>
      </c>
      <c r="Z55" s="78"/>
      <c r="AA55" s="227">
        <f>IF(OR(J55="Fail",ISBLANK(J55)),INDEX('Issue Code Table'!C:C,MATCH(N:N,'Issue Code Table'!A:A,0)),IF(M55="Critical",6,IF(M55="Significant",5,IF(M55="Moderate",3,2))))</f>
        <v>5</v>
      </c>
      <c r="AB55" s="78"/>
      <c r="AC55" s="78"/>
      <c r="AD55" s="78"/>
      <c r="AE55" s="78"/>
      <c r="AG55" s="78"/>
    </row>
    <row r="56" spans="1:33" s="88" customFormat="1" ht="83.15" customHeight="1" x14ac:dyDescent="0.25">
      <c r="A56" s="225" t="s">
        <v>850</v>
      </c>
      <c r="B56" s="172" t="s">
        <v>668</v>
      </c>
      <c r="C56" s="172" t="s">
        <v>669</v>
      </c>
      <c r="D56" s="172" t="s">
        <v>218</v>
      </c>
      <c r="E56" s="172" t="s">
        <v>851</v>
      </c>
      <c r="F56" s="172" t="s">
        <v>852</v>
      </c>
      <c r="G56" s="172" t="s">
        <v>853</v>
      </c>
      <c r="H56" s="172" t="s">
        <v>854</v>
      </c>
      <c r="I56" s="173"/>
      <c r="J56" s="172"/>
      <c r="K56" s="173" t="s">
        <v>855</v>
      </c>
      <c r="L56" s="173"/>
      <c r="M56" s="229" t="s">
        <v>184</v>
      </c>
      <c r="N56" s="229" t="s">
        <v>820</v>
      </c>
      <c r="O56" s="229" t="s">
        <v>821</v>
      </c>
      <c r="P56" s="121"/>
      <c r="Q56" s="173" t="s">
        <v>677</v>
      </c>
      <c r="R56" s="173" t="s">
        <v>856</v>
      </c>
      <c r="S56" s="168" t="s">
        <v>857</v>
      </c>
      <c r="T56" s="168" t="s">
        <v>858</v>
      </c>
      <c r="U56" s="168" t="s">
        <v>859</v>
      </c>
      <c r="V56" s="168" t="s">
        <v>860</v>
      </c>
      <c r="W56" s="166" t="s">
        <v>861</v>
      </c>
      <c r="X56" s="165" t="s">
        <v>233</v>
      </c>
      <c r="Z56" s="78"/>
      <c r="AA56" s="227">
        <f>IF(OR(J56="Fail",ISBLANK(J56)),INDEX('Issue Code Table'!C:C,MATCH(N:N,'Issue Code Table'!A:A,0)),IF(M56="Critical",6,IF(M56="Significant",5,IF(M56="Moderate",3,2))))</f>
        <v>5</v>
      </c>
      <c r="AB56" s="78"/>
      <c r="AC56" s="78"/>
      <c r="AD56" s="78"/>
      <c r="AE56" s="78"/>
      <c r="AG56" s="78"/>
    </row>
    <row r="57" spans="1:33" s="88" customFormat="1" ht="83.15" customHeight="1" x14ac:dyDescent="0.25">
      <c r="A57" s="225" t="s">
        <v>862</v>
      </c>
      <c r="B57" s="172" t="s">
        <v>668</v>
      </c>
      <c r="C57" s="172" t="s">
        <v>669</v>
      </c>
      <c r="D57" s="172" t="s">
        <v>218</v>
      </c>
      <c r="E57" s="172" t="s">
        <v>863</v>
      </c>
      <c r="F57" s="172" t="s">
        <v>864</v>
      </c>
      <c r="G57" s="172" t="s">
        <v>865</v>
      </c>
      <c r="H57" s="172" t="s">
        <v>866</v>
      </c>
      <c r="I57" s="173"/>
      <c r="J57" s="172"/>
      <c r="K57" s="173" t="s">
        <v>867</v>
      </c>
      <c r="L57" s="173"/>
      <c r="M57" s="176" t="s">
        <v>184</v>
      </c>
      <c r="N57" s="174" t="s">
        <v>211</v>
      </c>
      <c r="O57" s="175" t="s">
        <v>212</v>
      </c>
      <c r="P57" s="121"/>
      <c r="Q57" s="173" t="s">
        <v>677</v>
      </c>
      <c r="R57" s="173" t="s">
        <v>868</v>
      </c>
      <c r="S57" s="168" t="s">
        <v>705</v>
      </c>
      <c r="T57" s="168" t="s">
        <v>869</v>
      </c>
      <c r="U57" s="168" t="s">
        <v>707</v>
      </c>
      <c r="V57" s="168" t="s">
        <v>870</v>
      </c>
      <c r="W57" s="166" t="s">
        <v>871</v>
      </c>
      <c r="X57" s="165" t="s">
        <v>233</v>
      </c>
      <c r="Z57" s="78"/>
      <c r="AA57" s="227">
        <f>IF(OR(J57="Fail",ISBLANK(J57)),INDEX('Issue Code Table'!C:C,MATCH(N:N,'Issue Code Table'!A:A,0)),IF(M57="Critical",6,IF(M57="Significant",5,IF(M57="Moderate",3,2))))</f>
        <v>6</v>
      </c>
      <c r="AB57" s="78"/>
      <c r="AC57" s="78"/>
      <c r="AD57" s="78"/>
      <c r="AE57" s="78"/>
      <c r="AG57" s="78"/>
    </row>
    <row r="58" spans="1:33" s="88" customFormat="1" ht="83.15" customHeight="1" x14ac:dyDescent="0.25">
      <c r="A58" s="225" t="s">
        <v>872</v>
      </c>
      <c r="B58" s="172" t="s">
        <v>668</v>
      </c>
      <c r="C58" s="172" t="s">
        <v>669</v>
      </c>
      <c r="D58" s="172" t="s">
        <v>218</v>
      </c>
      <c r="E58" s="172" t="s">
        <v>873</v>
      </c>
      <c r="F58" s="172" t="s">
        <v>874</v>
      </c>
      <c r="G58" s="172" t="s">
        <v>875</v>
      </c>
      <c r="H58" s="172" t="s">
        <v>876</v>
      </c>
      <c r="I58" s="173"/>
      <c r="J58" s="172"/>
      <c r="K58" s="173" t="s">
        <v>877</v>
      </c>
      <c r="L58" s="173"/>
      <c r="M58" s="176" t="s">
        <v>184</v>
      </c>
      <c r="N58" s="229" t="s">
        <v>309</v>
      </c>
      <c r="O58" s="230" t="s">
        <v>310</v>
      </c>
      <c r="P58" s="121"/>
      <c r="Q58" s="173" t="s">
        <v>677</v>
      </c>
      <c r="R58" s="173" t="s">
        <v>878</v>
      </c>
      <c r="S58" s="168" t="s">
        <v>792</v>
      </c>
      <c r="T58" s="168" t="s">
        <v>879</v>
      </c>
      <c r="U58" s="168" t="s">
        <v>794</v>
      </c>
      <c r="V58" s="168" t="s">
        <v>880</v>
      </c>
      <c r="W58" s="166" t="s">
        <v>881</v>
      </c>
      <c r="X58" s="165" t="s">
        <v>233</v>
      </c>
      <c r="Z58" s="78"/>
      <c r="AA58" s="227">
        <f>IF(OR(J58="Fail",ISBLANK(J58)),INDEX('Issue Code Table'!C:C,MATCH(N:N,'Issue Code Table'!A:A,0)),IF(M58="Critical",6,IF(M58="Significant",5,IF(M58="Moderate",3,2))))</f>
        <v>5</v>
      </c>
      <c r="AB58" s="78"/>
      <c r="AC58" s="78"/>
      <c r="AD58" s="78"/>
      <c r="AE58" s="78"/>
      <c r="AG58" s="78"/>
    </row>
    <row r="59" spans="1:33" s="88" customFormat="1" ht="83.15" customHeight="1" x14ac:dyDescent="0.25">
      <c r="A59" s="225" t="s">
        <v>882</v>
      </c>
      <c r="B59" s="172" t="s">
        <v>668</v>
      </c>
      <c r="C59" s="172" t="s">
        <v>669</v>
      </c>
      <c r="D59" s="172" t="s">
        <v>218</v>
      </c>
      <c r="E59" s="172" t="s">
        <v>883</v>
      </c>
      <c r="F59" s="172" t="s">
        <v>884</v>
      </c>
      <c r="G59" s="172" t="s">
        <v>885</v>
      </c>
      <c r="H59" s="172" t="s">
        <v>886</v>
      </c>
      <c r="I59" s="173"/>
      <c r="J59" s="172"/>
      <c r="K59" s="173" t="s">
        <v>887</v>
      </c>
      <c r="L59" s="173"/>
      <c r="M59" s="176" t="s">
        <v>184</v>
      </c>
      <c r="N59" s="229" t="s">
        <v>309</v>
      </c>
      <c r="O59" s="230" t="s">
        <v>310</v>
      </c>
      <c r="P59" s="121"/>
      <c r="Q59" s="173" t="s">
        <v>677</v>
      </c>
      <c r="R59" s="173" t="s">
        <v>888</v>
      </c>
      <c r="S59" s="168" t="s">
        <v>889</v>
      </c>
      <c r="T59" s="168" t="s">
        <v>890</v>
      </c>
      <c r="U59" s="168" t="s">
        <v>891</v>
      </c>
      <c r="V59" s="168" t="s">
        <v>892</v>
      </c>
      <c r="W59" s="166" t="s">
        <v>893</v>
      </c>
      <c r="X59" s="165" t="s">
        <v>233</v>
      </c>
      <c r="Z59" s="78"/>
      <c r="AA59" s="227">
        <f>IF(OR(J59="Fail",ISBLANK(J59)),INDEX('Issue Code Table'!C:C,MATCH(N:N,'Issue Code Table'!A:A,0)),IF(M59="Critical",6,IF(M59="Significant",5,IF(M59="Moderate",3,2))))</f>
        <v>5</v>
      </c>
      <c r="AB59" s="78"/>
      <c r="AC59" s="78"/>
      <c r="AD59" s="78"/>
      <c r="AE59" s="78"/>
      <c r="AG59" s="78"/>
    </row>
    <row r="60" spans="1:33" s="88" customFormat="1" ht="83.15" customHeight="1" x14ac:dyDescent="0.25">
      <c r="A60" s="225" t="s">
        <v>894</v>
      </c>
      <c r="B60" s="172" t="s">
        <v>216</v>
      </c>
      <c r="C60" s="172" t="s">
        <v>217</v>
      </c>
      <c r="D60" s="172" t="s">
        <v>218</v>
      </c>
      <c r="E60" s="172" t="s">
        <v>895</v>
      </c>
      <c r="F60" s="172" t="s">
        <v>896</v>
      </c>
      <c r="G60" s="172" t="s">
        <v>774</v>
      </c>
      <c r="H60" s="172" t="s">
        <v>897</v>
      </c>
      <c r="I60" s="173"/>
      <c r="J60" s="172"/>
      <c r="K60" s="173" t="s">
        <v>898</v>
      </c>
      <c r="L60" s="173"/>
      <c r="M60" s="176" t="s">
        <v>184</v>
      </c>
      <c r="N60" s="229" t="s">
        <v>899</v>
      </c>
      <c r="O60" s="229" t="s">
        <v>900</v>
      </c>
      <c r="P60" s="121"/>
      <c r="Q60" s="173" t="s">
        <v>677</v>
      </c>
      <c r="R60" s="173" t="s">
        <v>901</v>
      </c>
      <c r="S60" s="168" t="s">
        <v>902</v>
      </c>
      <c r="T60" s="168" t="s">
        <v>903</v>
      </c>
      <c r="U60" s="168" t="s">
        <v>904</v>
      </c>
      <c r="V60" s="168" t="s">
        <v>905</v>
      </c>
      <c r="W60" s="166" t="s">
        <v>906</v>
      </c>
      <c r="X60" s="165" t="s">
        <v>233</v>
      </c>
      <c r="Z60" s="78"/>
      <c r="AA60" s="227">
        <f>IF(OR(J60="Fail",ISBLANK(J60)),INDEX('Issue Code Table'!C:C,MATCH(N:N,'Issue Code Table'!A:A,0)),IF(M60="Critical",6,IF(M60="Significant",5,IF(M60="Moderate",3,2))))</f>
        <v>6</v>
      </c>
      <c r="AB60" s="78"/>
      <c r="AC60" s="78"/>
      <c r="AD60" s="78"/>
      <c r="AE60" s="78"/>
      <c r="AG60" s="78"/>
    </row>
    <row r="61" spans="1:33" s="88" customFormat="1" ht="83.15" customHeight="1" x14ac:dyDescent="0.25">
      <c r="A61" s="225" t="s">
        <v>907</v>
      </c>
      <c r="B61" s="172" t="s">
        <v>216</v>
      </c>
      <c r="C61" s="172" t="s">
        <v>217</v>
      </c>
      <c r="D61" s="172" t="s">
        <v>218</v>
      </c>
      <c r="E61" s="172" t="s">
        <v>908</v>
      </c>
      <c r="F61" s="172" t="s">
        <v>909</v>
      </c>
      <c r="G61" s="172" t="s">
        <v>910</v>
      </c>
      <c r="H61" s="172" t="s">
        <v>911</v>
      </c>
      <c r="I61" s="173"/>
      <c r="J61" s="172"/>
      <c r="K61" s="173" t="s">
        <v>912</v>
      </c>
      <c r="L61" s="173"/>
      <c r="M61" s="232" t="s">
        <v>184</v>
      </c>
      <c r="N61" s="174" t="s">
        <v>211</v>
      </c>
      <c r="O61" s="175" t="s">
        <v>212</v>
      </c>
      <c r="P61" s="121"/>
      <c r="Q61" s="173" t="s">
        <v>677</v>
      </c>
      <c r="R61" s="173" t="s">
        <v>913</v>
      </c>
      <c r="S61" s="168" t="s">
        <v>705</v>
      </c>
      <c r="T61" s="168" t="s">
        <v>914</v>
      </c>
      <c r="U61" s="168" t="s">
        <v>707</v>
      </c>
      <c r="V61" s="168" t="s">
        <v>915</v>
      </c>
      <c r="W61" s="166" t="s">
        <v>916</v>
      </c>
      <c r="X61" s="165" t="s">
        <v>233</v>
      </c>
      <c r="Z61" s="78"/>
      <c r="AA61" s="227">
        <f>IF(OR(J61="Fail",ISBLANK(J61)),INDEX('Issue Code Table'!C:C,MATCH(N:N,'Issue Code Table'!A:A,0)),IF(M61="Critical",6,IF(M61="Significant",5,IF(M61="Moderate",3,2))))</f>
        <v>6</v>
      </c>
      <c r="AB61" s="78"/>
      <c r="AC61" s="78"/>
      <c r="AD61" s="78"/>
      <c r="AE61" s="78"/>
      <c r="AG61" s="78"/>
    </row>
    <row r="62" spans="1:33" s="88" customFormat="1" ht="83.15" customHeight="1" x14ac:dyDescent="0.25">
      <c r="A62" s="225" t="s">
        <v>917</v>
      </c>
      <c r="B62" s="172" t="s">
        <v>427</v>
      </c>
      <c r="C62" s="172" t="s">
        <v>428</v>
      </c>
      <c r="D62" s="172" t="s">
        <v>218</v>
      </c>
      <c r="E62" s="172" t="s">
        <v>918</v>
      </c>
      <c r="F62" s="172" t="s">
        <v>3674</v>
      </c>
      <c r="G62" s="172" t="s">
        <v>919</v>
      </c>
      <c r="H62" s="172" t="s">
        <v>920</v>
      </c>
      <c r="I62" s="173"/>
      <c r="J62" s="172"/>
      <c r="K62" s="173" t="s">
        <v>921</v>
      </c>
      <c r="L62" s="173"/>
      <c r="M62" s="232" t="s">
        <v>184</v>
      </c>
      <c r="N62" s="174" t="s">
        <v>211</v>
      </c>
      <c r="O62" s="175" t="s">
        <v>212</v>
      </c>
      <c r="P62" s="121"/>
      <c r="Q62" s="173" t="s">
        <v>677</v>
      </c>
      <c r="R62" s="173" t="s">
        <v>922</v>
      </c>
      <c r="S62" s="168" t="s">
        <v>705</v>
      </c>
      <c r="T62" s="168" t="s">
        <v>923</v>
      </c>
      <c r="U62" s="168" t="s">
        <v>707</v>
      </c>
      <c r="V62" s="168" t="s">
        <v>924</v>
      </c>
      <c r="W62" s="166" t="s">
        <v>925</v>
      </c>
      <c r="X62" s="165" t="s">
        <v>233</v>
      </c>
      <c r="Z62" s="78"/>
      <c r="AA62" s="227">
        <f>IF(OR(J62="Fail",ISBLANK(J62)),INDEX('Issue Code Table'!C:C,MATCH(N:N,'Issue Code Table'!A:A,0)),IF(M62="Critical",6,IF(M62="Significant",5,IF(M62="Moderate",3,2))))</f>
        <v>6</v>
      </c>
      <c r="AB62" s="78"/>
      <c r="AC62" s="78"/>
      <c r="AD62" s="78"/>
      <c r="AE62" s="78"/>
      <c r="AG62" s="78"/>
    </row>
    <row r="63" spans="1:33" s="88" customFormat="1" ht="83.15" customHeight="1" x14ac:dyDescent="0.25">
      <c r="A63" s="225" t="s">
        <v>926</v>
      </c>
      <c r="B63" s="172" t="s">
        <v>668</v>
      </c>
      <c r="C63" s="172" t="s">
        <v>669</v>
      </c>
      <c r="D63" s="172" t="s">
        <v>218</v>
      </c>
      <c r="E63" s="172" t="s">
        <v>927</v>
      </c>
      <c r="F63" s="172" t="s">
        <v>928</v>
      </c>
      <c r="G63" s="172" t="s">
        <v>929</v>
      </c>
      <c r="H63" s="172" t="s">
        <v>930</v>
      </c>
      <c r="I63" s="173"/>
      <c r="J63" s="172"/>
      <c r="K63" s="173" t="s">
        <v>931</v>
      </c>
      <c r="L63" s="173"/>
      <c r="M63" s="176" t="s">
        <v>184</v>
      </c>
      <c r="N63" s="229" t="s">
        <v>309</v>
      </c>
      <c r="O63" s="229" t="s">
        <v>310</v>
      </c>
      <c r="P63" s="121"/>
      <c r="Q63" s="173" t="s">
        <v>677</v>
      </c>
      <c r="R63" s="173" t="s">
        <v>932</v>
      </c>
      <c r="S63" s="168" t="s">
        <v>933</v>
      </c>
      <c r="T63" s="168" t="s">
        <v>934</v>
      </c>
      <c r="U63" s="168" t="s">
        <v>935</v>
      </c>
      <c r="V63" s="168" t="s">
        <v>936</v>
      </c>
      <c r="W63" s="166" t="s">
        <v>937</v>
      </c>
      <c r="X63" s="165" t="s">
        <v>233</v>
      </c>
      <c r="Z63" s="78"/>
      <c r="AA63" s="227">
        <f>IF(OR(J63="Fail",ISBLANK(J63)),INDEX('Issue Code Table'!C:C,MATCH(N:N,'Issue Code Table'!A:A,0)),IF(M63="Critical",6,IF(M63="Significant",5,IF(M63="Moderate",3,2))))</f>
        <v>5</v>
      </c>
      <c r="AB63" s="78"/>
      <c r="AC63" s="78"/>
      <c r="AD63" s="78"/>
      <c r="AE63" s="78"/>
      <c r="AG63" s="78"/>
    </row>
    <row r="64" spans="1:33" s="88" customFormat="1" ht="83.15" customHeight="1" x14ac:dyDescent="0.25">
      <c r="A64" s="225" t="s">
        <v>938</v>
      </c>
      <c r="B64" s="172" t="s">
        <v>668</v>
      </c>
      <c r="C64" s="172" t="s">
        <v>669</v>
      </c>
      <c r="D64" s="172" t="s">
        <v>218</v>
      </c>
      <c r="E64" s="172" t="s">
        <v>939</v>
      </c>
      <c r="F64" s="172" t="s">
        <v>940</v>
      </c>
      <c r="G64" s="172" t="s">
        <v>774</v>
      </c>
      <c r="H64" s="172" t="s">
        <v>941</v>
      </c>
      <c r="I64" s="173"/>
      <c r="J64" s="172"/>
      <c r="K64" s="173" t="s">
        <v>942</v>
      </c>
      <c r="L64" s="173"/>
      <c r="M64" s="176" t="s">
        <v>184</v>
      </c>
      <c r="N64" s="231" t="s">
        <v>943</v>
      </c>
      <c r="O64" s="229" t="s">
        <v>944</v>
      </c>
      <c r="P64" s="121"/>
      <c r="Q64" s="173" t="s">
        <v>677</v>
      </c>
      <c r="R64" s="173" t="s">
        <v>945</v>
      </c>
      <c r="S64" s="168" t="s">
        <v>3676</v>
      </c>
      <c r="T64" s="168" t="s">
        <v>946</v>
      </c>
      <c r="U64" s="168" t="s">
        <v>733</v>
      </c>
      <c r="V64" s="168" t="s">
        <v>947</v>
      </c>
      <c r="W64" s="166" t="s">
        <v>948</v>
      </c>
      <c r="X64" s="165" t="s">
        <v>233</v>
      </c>
      <c r="Z64" s="78"/>
      <c r="AA64" s="227">
        <f>IF(OR(J64="Fail",ISBLANK(J64)),INDEX('Issue Code Table'!C:C,MATCH(N:N,'Issue Code Table'!A:A,0)),IF(M64="Critical",6,IF(M64="Significant",5,IF(M64="Moderate",3,2))))</f>
        <v>5</v>
      </c>
      <c r="AB64" s="78"/>
      <c r="AC64" s="78"/>
      <c r="AD64" s="78"/>
      <c r="AE64" s="78"/>
      <c r="AG64" s="78"/>
    </row>
    <row r="65" spans="1:33" s="88" customFormat="1" ht="83.15" customHeight="1" x14ac:dyDescent="0.25">
      <c r="A65" s="225" t="s">
        <v>949</v>
      </c>
      <c r="B65" s="172" t="s">
        <v>668</v>
      </c>
      <c r="C65" s="172" t="s">
        <v>669</v>
      </c>
      <c r="D65" s="172" t="s">
        <v>218</v>
      </c>
      <c r="E65" s="172" t="s">
        <v>950</v>
      </c>
      <c r="F65" s="172" t="s">
        <v>951</v>
      </c>
      <c r="G65" s="172" t="s">
        <v>952</v>
      </c>
      <c r="H65" s="172" t="s">
        <v>953</v>
      </c>
      <c r="I65" s="173"/>
      <c r="J65" s="172"/>
      <c r="K65" s="173" t="s">
        <v>954</v>
      </c>
      <c r="L65" s="173"/>
      <c r="M65" s="179" t="s">
        <v>184</v>
      </c>
      <c r="N65" s="176" t="s">
        <v>309</v>
      </c>
      <c r="O65" s="231" t="s">
        <v>310</v>
      </c>
      <c r="P65" s="121"/>
      <c r="Q65" s="173" t="s">
        <v>677</v>
      </c>
      <c r="R65" s="173" t="s">
        <v>955</v>
      </c>
      <c r="S65" s="168" t="s">
        <v>956</v>
      </c>
      <c r="T65" s="168" t="s">
        <v>957</v>
      </c>
      <c r="U65" s="168" t="s">
        <v>958</v>
      </c>
      <c r="V65" s="168" t="s">
        <v>959</v>
      </c>
      <c r="W65" s="166" t="s">
        <v>960</v>
      </c>
      <c r="X65" s="165" t="s">
        <v>233</v>
      </c>
      <c r="Z65" s="78"/>
      <c r="AA65" s="227">
        <f>IF(OR(J65="Fail",ISBLANK(J65)),INDEX('Issue Code Table'!C:C,MATCH(N:N,'Issue Code Table'!A:A,0)),IF(M65="Critical",6,IF(M65="Significant",5,IF(M65="Moderate",3,2))))</f>
        <v>5</v>
      </c>
      <c r="AB65" s="78"/>
      <c r="AC65" s="78"/>
      <c r="AD65" s="78"/>
      <c r="AE65" s="78"/>
      <c r="AG65" s="78"/>
    </row>
    <row r="66" spans="1:33" s="88" customFormat="1" ht="83.15" customHeight="1" x14ac:dyDescent="0.25">
      <c r="A66" s="225" t="s">
        <v>961</v>
      </c>
      <c r="B66" s="172" t="s">
        <v>668</v>
      </c>
      <c r="C66" s="172" t="s">
        <v>669</v>
      </c>
      <c r="D66" s="172" t="s">
        <v>218</v>
      </c>
      <c r="E66" s="172" t="s">
        <v>962</v>
      </c>
      <c r="F66" s="172" t="s">
        <v>963</v>
      </c>
      <c r="G66" s="172" t="s">
        <v>964</v>
      </c>
      <c r="H66" s="172" t="s">
        <v>965</v>
      </c>
      <c r="I66" s="173"/>
      <c r="J66" s="172"/>
      <c r="K66" s="173" t="s">
        <v>966</v>
      </c>
      <c r="L66" s="173"/>
      <c r="M66" s="232" t="s">
        <v>184</v>
      </c>
      <c r="N66" s="176" t="s">
        <v>820</v>
      </c>
      <c r="O66" s="231" t="s">
        <v>821</v>
      </c>
      <c r="P66" s="121"/>
      <c r="Q66" s="173" t="s">
        <v>677</v>
      </c>
      <c r="R66" s="173" t="s">
        <v>967</v>
      </c>
      <c r="S66" s="168" t="s">
        <v>968</v>
      </c>
      <c r="T66" s="168" t="s">
        <v>969</v>
      </c>
      <c r="U66" s="168" t="s">
        <v>970</v>
      </c>
      <c r="V66" s="168" t="s">
        <v>971</v>
      </c>
      <c r="W66" s="166" t="s">
        <v>972</v>
      </c>
      <c r="X66" s="165" t="s">
        <v>233</v>
      </c>
      <c r="Z66" s="78"/>
      <c r="AA66" s="227">
        <f>IF(OR(J66="Fail",ISBLANK(J66)),INDEX('Issue Code Table'!C:C,MATCH(N:N,'Issue Code Table'!A:A,0)),IF(M66="Critical",6,IF(M66="Significant",5,IF(M66="Moderate",3,2))))</f>
        <v>5</v>
      </c>
      <c r="AB66" s="78"/>
      <c r="AC66" s="78"/>
      <c r="AD66" s="78"/>
      <c r="AE66" s="78"/>
      <c r="AG66" s="78"/>
    </row>
    <row r="67" spans="1:33" s="88" customFormat="1" ht="83.15" customHeight="1" x14ac:dyDescent="0.25">
      <c r="A67" s="225" t="s">
        <v>973</v>
      </c>
      <c r="B67" s="172" t="s">
        <v>216</v>
      </c>
      <c r="C67" s="172" t="s">
        <v>217</v>
      </c>
      <c r="D67" s="172" t="s">
        <v>218</v>
      </c>
      <c r="E67" s="172" t="s">
        <v>974</v>
      </c>
      <c r="F67" s="172" t="s">
        <v>975</v>
      </c>
      <c r="G67" s="172" t="s">
        <v>976</v>
      </c>
      <c r="H67" s="172" t="s">
        <v>977</v>
      </c>
      <c r="I67" s="173"/>
      <c r="J67" s="172"/>
      <c r="K67" s="173" t="s">
        <v>978</v>
      </c>
      <c r="L67" s="173"/>
      <c r="M67" s="229" t="s">
        <v>184</v>
      </c>
      <c r="N67" s="229" t="s">
        <v>820</v>
      </c>
      <c r="O67" s="229" t="s">
        <v>821</v>
      </c>
      <c r="P67" s="121"/>
      <c r="Q67" s="173" t="s">
        <v>677</v>
      </c>
      <c r="R67" s="173" t="s">
        <v>979</v>
      </c>
      <c r="S67" s="168" t="s">
        <v>980</v>
      </c>
      <c r="T67" s="168" t="s">
        <v>981</v>
      </c>
      <c r="U67" s="168" t="s">
        <v>733</v>
      </c>
      <c r="V67" s="168" t="s">
        <v>982</v>
      </c>
      <c r="W67" s="166" t="s">
        <v>983</v>
      </c>
      <c r="X67" s="165" t="s">
        <v>233</v>
      </c>
      <c r="Z67" s="78"/>
      <c r="AA67" s="227">
        <f>IF(OR(J67="Fail",ISBLANK(J67)),INDEX('Issue Code Table'!C:C,MATCH(N:N,'Issue Code Table'!A:A,0)),IF(M67="Critical",6,IF(M67="Significant",5,IF(M67="Moderate",3,2))))</f>
        <v>5</v>
      </c>
      <c r="AB67" s="78"/>
      <c r="AC67" s="78"/>
      <c r="AD67" s="78"/>
      <c r="AE67" s="78"/>
      <c r="AG67" s="78"/>
    </row>
    <row r="68" spans="1:33" s="88" customFormat="1" ht="83.15" customHeight="1" x14ac:dyDescent="0.25">
      <c r="A68" s="225" t="s">
        <v>984</v>
      </c>
      <c r="B68" s="172" t="s">
        <v>668</v>
      </c>
      <c r="C68" s="172" t="s">
        <v>669</v>
      </c>
      <c r="D68" s="172" t="s">
        <v>218</v>
      </c>
      <c r="E68" s="172" t="s">
        <v>985</v>
      </c>
      <c r="F68" s="172" t="s">
        <v>986</v>
      </c>
      <c r="G68" s="172" t="s">
        <v>987</v>
      </c>
      <c r="H68" s="172" t="s">
        <v>988</v>
      </c>
      <c r="I68" s="173"/>
      <c r="J68" s="172"/>
      <c r="K68" s="173" t="s">
        <v>989</v>
      </c>
      <c r="L68" s="173"/>
      <c r="M68" s="176" t="s">
        <v>184</v>
      </c>
      <c r="N68" s="229" t="s">
        <v>309</v>
      </c>
      <c r="O68" s="229" t="s">
        <v>310</v>
      </c>
      <c r="P68" s="121"/>
      <c r="Q68" s="173" t="s">
        <v>677</v>
      </c>
      <c r="R68" s="173" t="s">
        <v>990</v>
      </c>
      <c r="S68" s="168" t="s">
        <v>991</v>
      </c>
      <c r="T68" s="168" t="s">
        <v>992</v>
      </c>
      <c r="U68" s="168" t="s">
        <v>993</v>
      </c>
      <c r="V68" s="168" t="s">
        <v>994</v>
      </c>
      <c r="W68" s="166" t="s">
        <v>995</v>
      </c>
      <c r="X68" s="165" t="s">
        <v>233</v>
      </c>
      <c r="Z68" s="78"/>
      <c r="AA68" s="227">
        <f>IF(OR(J68="Fail",ISBLANK(J68)),INDEX('Issue Code Table'!C:C,MATCH(N:N,'Issue Code Table'!A:A,0)),IF(M68="Critical",6,IF(M68="Significant",5,IF(M68="Moderate",3,2))))</f>
        <v>5</v>
      </c>
      <c r="AB68" s="78"/>
      <c r="AC68" s="78"/>
      <c r="AD68" s="78"/>
      <c r="AE68" s="78"/>
      <c r="AG68" s="78"/>
    </row>
    <row r="69" spans="1:33" s="88" customFormat="1" ht="83.15" customHeight="1" x14ac:dyDescent="0.25">
      <c r="A69" s="225" t="s">
        <v>996</v>
      </c>
      <c r="B69" s="172" t="s">
        <v>235</v>
      </c>
      <c r="C69" s="172" t="s">
        <v>236</v>
      </c>
      <c r="D69" s="172" t="s">
        <v>218</v>
      </c>
      <c r="E69" s="172" t="s">
        <v>997</v>
      </c>
      <c r="F69" s="172" t="s">
        <v>998</v>
      </c>
      <c r="G69" s="172" t="s">
        <v>999</v>
      </c>
      <c r="H69" s="172" t="s">
        <v>1000</v>
      </c>
      <c r="I69" s="173"/>
      <c r="J69" s="172"/>
      <c r="K69" s="173" t="s">
        <v>1001</v>
      </c>
      <c r="L69" s="173"/>
      <c r="M69" s="229" t="s">
        <v>184</v>
      </c>
      <c r="N69" s="229" t="s">
        <v>261</v>
      </c>
      <c r="O69" s="229" t="s">
        <v>262</v>
      </c>
      <c r="P69" s="121"/>
      <c r="Q69" s="173" t="s">
        <v>677</v>
      </c>
      <c r="R69" s="173" t="s">
        <v>1002</v>
      </c>
      <c r="S69" s="168" t="s">
        <v>1003</v>
      </c>
      <c r="T69" s="168" t="s">
        <v>1004</v>
      </c>
      <c r="U69" s="168" t="s">
        <v>1005</v>
      </c>
      <c r="V69" s="168" t="s">
        <v>1006</v>
      </c>
      <c r="W69" s="166" t="s">
        <v>1007</v>
      </c>
      <c r="X69" s="165" t="s">
        <v>233</v>
      </c>
      <c r="Z69" s="78"/>
      <c r="AA69" s="227">
        <f>IF(OR(J69="Fail",ISBLANK(J69)),INDEX('Issue Code Table'!C:C,MATCH(N:N,'Issue Code Table'!A:A,0)),IF(M69="Critical",6,IF(M69="Significant",5,IF(M69="Moderate",3,2))))</f>
        <v>5</v>
      </c>
      <c r="AB69" s="78"/>
      <c r="AC69" s="78"/>
      <c r="AD69" s="78"/>
      <c r="AE69" s="78"/>
      <c r="AG69" s="78"/>
    </row>
    <row r="70" spans="1:33" s="88" customFormat="1" ht="83.15" customHeight="1" x14ac:dyDescent="0.25">
      <c r="A70" s="225" t="s">
        <v>1008</v>
      </c>
      <c r="B70" s="172" t="s">
        <v>302</v>
      </c>
      <c r="C70" s="172" t="s">
        <v>303</v>
      </c>
      <c r="D70" s="172" t="s">
        <v>218</v>
      </c>
      <c r="E70" s="172" t="s">
        <v>1009</v>
      </c>
      <c r="F70" s="172" t="s">
        <v>1010</v>
      </c>
      <c r="G70" s="172" t="s">
        <v>1011</v>
      </c>
      <c r="H70" s="172" t="s">
        <v>1012</v>
      </c>
      <c r="I70" s="173"/>
      <c r="J70" s="172"/>
      <c r="K70" s="173" t="s">
        <v>1013</v>
      </c>
      <c r="L70" s="173"/>
      <c r="M70" s="176" t="s">
        <v>184</v>
      </c>
      <c r="N70" s="231" t="s">
        <v>463</v>
      </c>
      <c r="O70" s="229" t="s">
        <v>464</v>
      </c>
      <c r="P70" s="121"/>
      <c r="Q70" s="173" t="s">
        <v>677</v>
      </c>
      <c r="R70" s="173" t="s">
        <v>1014</v>
      </c>
      <c r="S70" s="168" t="s">
        <v>1015</v>
      </c>
      <c r="T70" s="168" t="s">
        <v>1016</v>
      </c>
      <c r="U70" s="168" t="s">
        <v>1017</v>
      </c>
      <c r="V70" s="168" t="s">
        <v>1018</v>
      </c>
      <c r="W70" s="166" t="s">
        <v>1019</v>
      </c>
      <c r="X70" s="165" t="s">
        <v>233</v>
      </c>
      <c r="Z70" s="78"/>
      <c r="AA70" s="227">
        <f>IF(OR(J70="Fail",ISBLANK(J70)),INDEX('Issue Code Table'!C:C,MATCH(N:N,'Issue Code Table'!A:A,0)),IF(M70="Critical",6,IF(M70="Significant",5,IF(M70="Moderate",3,2))))</f>
        <v>5</v>
      </c>
      <c r="AB70" s="78"/>
      <c r="AC70" s="78"/>
      <c r="AD70" s="78"/>
      <c r="AE70" s="78"/>
      <c r="AG70" s="78"/>
    </row>
    <row r="71" spans="1:33" s="88" customFormat="1" ht="83.15" customHeight="1" x14ac:dyDescent="0.25">
      <c r="A71" s="225" t="s">
        <v>1020</v>
      </c>
      <c r="B71" s="172" t="s">
        <v>668</v>
      </c>
      <c r="C71" s="172" t="s">
        <v>669</v>
      </c>
      <c r="D71" s="172" t="s">
        <v>218</v>
      </c>
      <c r="E71" s="172" t="s">
        <v>1021</v>
      </c>
      <c r="F71" s="172" t="s">
        <v>1022</v>
      </c>
      <c r="G71" s="172" t="s">
        <v>1023</v>
      </c>
      <c r="H71" s="172" t="s">
        <v>1024</v>
      </c>
      <c r="I71" s="173"/>
      <c r="J71" s="172"/>
      <c r="K71" s="173" t="s">
        <v>1025</v>
      </c>
      <c r="L71" s="173"/>
      <c r="M71" s="232" t="s">
        <v>184</v>
      </c>
      <c r="N71" s="229" t="s">
        <v>309</v>
      </c>
      <c r="O71" s="229" t="s">
        <v>310</v>
      </c>
      <c r="P71" s="121"/>
      <c r="Q71" s="173" t="s">
        <v>677</v>
      </c>
      <c r="R71" s="173" t="s">
        <v>1026</v>
      </c>
      <c r="S71" s="168" t="s">
        <v>3672</v>
      </c>
      <c r="T71" s="168" t="s">
        <v>1027</v>
      </c>
      <c r="U71" s="168" t="s">
        <v>1028</v>
      </c>
      <c r="V71" s="168" t="s">
        <v>1029</v>
      </c>
      <c r="W71" s="166" t="s">
        <v>1030</v>
      </c>
      <c r="X71" s="165" t="s">
        <v>233</v>
      </c>
      <c r="Z71" s="78"/>
      <c r="AA71" s="227">
        <f>IF(OR(J71="Fail",ISBLANK(J71)),INDEX('Issue Code Table'!C:C,MATCH(N:N,'Issue Code Table'!A:A,0)),IF(M71="Critical",6,IF(M71="Significant",5,IF(M71="Moderate",3,2))))</f>
        <v>5</v>
      </c>
      <c r="AB71" s="78"/>
      <c r="AC71" s="78"/>
      <c r="AD71" s="78"/>
      <c r="AE71" s="78"/>
      <c r="AG71" s="78"/>
    </row>
    <row r="72" spans="1:33" s="88" customFormat="1" ht="83.15" customHeight="1" x14ac:dyDescent="0.25">
      <c r="A72" s="225" t="s">
        <v>1031</v>
      </c>
      <c r="B72" s="172" t="s">
        <v>427</v>
      </c>
      <c r="C72" s="172" t="s">
        <v>428</v>
      </c>
      <c r="D72" s="172" t="s">
        <v>218</v>
      </c>
      <c r="E72" s="172" t="s">
        <v>1032</v>
      </c>
      <c r="F72" s="172" t="s">
        <v>1033</v>
      </c>
      <c r="G72" s="172" t="s">
        <v>1034</v>
      </c>
      <c r="H72" s="172" t="s">
        <v>1035</v>
      </c>
      <c r="I72" s="173"/>
      <c r="J72" s="172"/>
      <c r="K72" s="173" t="s">
        <v>1036</v>
      </c>
      <c r="L72" s="173"/>
      <c r="M72" s="176" t="s">
        <v>184</v>
      </c>
      <c r="N72" s="231" t="s">
        <v>1037</v>
      </c>
      <c r="O72" s="229" t="s">
        <v>1038</v>
      </c>
      <c r="P72" s="121"/>
      <c r="Q72" s="173" t="s">
        <v>677</v>
      </c>
      <c r="R72" s="173" t="s">
        <v>1039</v>
      </c>
      <c r="S72" s="168" t="s">
        <v>1040</v>
      </c>
      <c r="T72" s="168" t="s">
        <v>1041</v>
      </c>
      <c r="U72" s="168" t="s">
        <v>1042</v>
      </c>
      <c r="V72" s="168" t="s">
        <v>1043</v>
      </c>
      <c r="W72" s="166" t="s">
        <v>1044</v>
      </c>
      <c r="X72" s="165" t="s">
        <v>233</v>
      </c>
      <c r="Z72" s="78"/>
      <c r="AA72" s="227">
        <f>IF(OR(J72="Fail",ISBLANK(J72)),INDEX('Issue Code Table'!C:C,MATCH(N:N,'Issue Code Table'!A:A,0)),IF(M72="Critical",6,IF(M72="Significant",5,IF(M72="Moderate",3,2))))</f>
        <v>6</v>
      </c>
      <c r="AB72" s="78"/>
      <c r="AC72" s="78"/>
      <c r="AD72" s="78"/>
      <c r="AE72" s="78"/>
      <c r="AG72" s="78"/>
    </row>
    <row r="73" spans="1:33" s="88" customFormat="1" ht="83.15" customHeight="1" x14ac:dyDescent="0.25">
      <c r="A73" s="225" t="s">
        <v>1045</v>
      </c>
      <c r="B73" s="172" t="s">
        <v>668</v>
      </c>
      <c r="C73" s="172" t="s">
        <v>669</v>
      </c>
      <c r="D73" s="172" t="s">
        <v>218</v>
      </c>
      <c r="E73" s="172" t="s">
        <v>1046</v>
      </c>
      <c r="F73" s="172" t="s">
        <v>1047</v>
      </c>
      <c r="G73" s="172" t="s">
        <v>1048</v>
      </c>
      <c r="H73" s="172" t="s">
        <v>1049</v>
      </c>
      <c r="I73" s="173"/>
      <c r="J73" s="172"/>
      <c r="K73" s="173" t="s">
        <v>1050</v>
      </c>
      <c r="L73" s="173"/>
      <c r="M73" s="229" t="s">
        <v>184</v>
      </c>
      <c r="N73" s="229" t="s">
        <v>309</v>
      </c>
      <c r="O73" s="229" t="s">
        <v>310</v>
      </c>
      <c r="P73" s="121"/>
      <c r="Q73" s="173" t="s">
        <v>677</v>
      </c>
      <c r="R73" s="173" t="s">
        <v>1051</v>
      </c>
      <c r="S73" s="168" t="s">
        <v>1052</v>
      </c>
      <c r="T73" s="168" t="s">
        <v>1053</v>
      </c>
      <c r="U73" s="168" t="s">
        <v>733</v>
      </c>
      <c r="V73" s="168" t="s">
        <v>1054</v>
      </c>
      <c r="W73" s="166" t="s">
        <v>1055</v>
      </c>
      <c r="X73" s="165" t="s">
        <v>233</v>
      </c>
      <c r="Z73" s="78"/>
      <c r="AA73" s="227">
        <f>IF(OR(J73="Fail",ISBLANK(J73)),INDEX('Issue Code Table'!C:C,MATCH(N:N,'Issue Code Table'!A:A,0)),IF(M73="Critical",6,IF(M73="Significant",5,IF(M73="Moderate",3,2))))</f>
        <v>5</v>
      </c>
      <c r="AB73" s="78"/>
      <c r="AC73" s="78"/>
      <c r="AD73" s="78"/>
      <c r="AE73" s="78"/>
      <c r="AG73" s="78"/>
    </row>
    <row r="74" spans="1:33" s="88" customFormat="1" ht="83.15" customHeight="1" x14ac:dyDescent="0.25">
      <c r="A74" s="225" t="s">
        <v>1056</v>
      </c>
      <c r="B74" s="172" t="s">
        <v>456</v>
      </c>
      <c r="C74" s="172" t="s">
        <v>473</v>
      </c>
      <c r="D74" s="172" t="s">
        <v>218</v>
      </c>
      <c r="E74" s="172" t="s">
        <v>1057</v>
      </c>
      <c r="F74" s="172" t="s">
        <v>1058</v>
      </c>
      <c r="G74" s="172" t="s">
        <v>1059</v>
      </c>
      <c r="H74" s="172" t="s">
        <v>1060</v>
      </c>
      <c r="I74" s="173"/>
      <c r="J74" s="172"/>
      <c r="K74" s="173" t="s">
        <v>1061</v>
      </c>
      <c r="L74" s="173"/>
      <c r="M74" s="176" t="s">
        <v>184</v>
      </c>
      <c r="N74" s="229" t="s">
        <v>309</v>
      </c>
      <c r="O74" s="229" t="s">
        <v>310</v>
      </c>
      <c r="P74" s="121"/>
      <c r="Q74" s="173" t="s">
        <v>677</v>
      </c>
      <c r="R74" s="173" t="s">
        <v>1062</v>
      </c>
      <c r="S74" s="168" t="s">
        <v>1063</v>
      </c>
      <c r="T74" s="168" t="s">
        <v>1064</v>
      </c>
      <c r="U74" s="168" t="s">
        <v>733</v>
      </c>
      <c r="V74" s="168" t="s">
        <v>1065</v>
      </c>
      <c r="W74" s="166" t="s">
        <v>1066</v>
      </c>
      <c r="X74" s="165" t="s">
        <v>233</v>
      </c>
      <c r="Z74" s="78"/>
      <c r="AA74" s="227">
        <f>IF(OR(J74="Fail",ISBLANK(J74)),INDEX('Issue Code Table'!C:C,MATCH(N:N,'Issue Code Table'!A:A,0)),IF(M74="Critical",6,IF(M74="Significant",5,IF(M74="Moderate",3,2))))</f>
        <v>5</v>
      </c>
      <c r="AB74" s="78"/>
      <c r="AC74" s="78"/>
      <c r="AD74" s="78"/>
      <c r="AE74" s="78"/>
      <c r="AG74" s="78"/>
    </row>
    <row r="75" spans="1:33" s="88" customFormat="1" ht="83.15" customHeight="1" x14ac:dyDescent="0.25">
      <c r="A75" s="225" t="s">
        <v>1067</v>
      </c>
      <c r="B75" s="172" t="s">
        <v>668</v>
      </c>
      <c r="C75" s="172" t="s">
        <v>669</v>
      </c>
      <c r="D75" s="172" t="s">
        <v>218</v>
      </c>
      <c r="E75" s="172" t="s">
        <v>1068</v>
      </c>
      <c r="F75" s="172" t="s">
        <v>1069</v>
      </c>
      <c r="G75" s="172" t="s">
        <v>1068</v>
      </c>
      <c r="H75" s="172" t="s">
        <v>1070</v>
      </c>
      <c r="I75" s="173"/>
      <c r="J75" s="172"/>
      <c r="K75" s="173" t="s">
        <v>1071</v>
      </c>
      <c r="L75" s="173"/>
      <c r="M75" s="229" t="s">
        <v>184</v>
      </c>
      <c r="N75" s="229" t="s">
        <v>820</v>
      </c>
      <c r="O75" s="229" t="s">
        <v>821</v>
      </c>
      <c r="P75" s="121"/>
      <c r="Q75" s="173" t="s">
        <v>677</v>
      </c>
      <c r="R75" s="173" t="s">
        <v>1072</v>
      </c>
      <c r="S75" s="168" t="s">
        <v>1073</v>
      </c>
      <c r="T75" s="168" t="s">
        <v>1074</v>
      </c>
      <c r="U75" s="168" t="s">
        <v>1075</v>
      </c>
      <c r="V75" s="168" t="s">
        <v>1076</v>
      </c>
      <c r="W75" s="166" t="s">
        <v>1077</v>
      </c>
      <c r="X75" s="165" t="s">
        <v>233</v>
      </c>
      <c r="Z75" s="78"/>
      <c r="AA75" s="227">
        <f>IF(OR(J75="Fail",ISBLANK(J75)),INDEX('Issue Code Table'!C:C,MATCH(N:N,'Issue Code Table'!A:A,0)),IF(M75="Critical",6,IF(M75="Significant",5,IF(M75="Moderate",3,2))))</f>
        <v>5</v>
      </c>
      <c r="AB75" s="78"/>
      <c r="AC75" s="78"/>
      <c r="AD75" s="78"/>
      <c r="AE75" s="78"/>
      <c r="AG75" s="78"/>
    </row>
    <row r="76" spans="1:33" s="88" customFormat="1" ht="83.15" customHeight="1" x14ac:dyDescent="0.25">
      <c r="A76" s="225" t="s">
        <v>1078</v>
      </c>
      <c r="B76" s="172" t="s">
        <v>177</v>
      </c>
      <c r="C76" s="172" t="s">
        <v>178</v>
      </c>
      <c r="D76" s="172" t="s">
        <v>218</v>
      </c>
      <c r="E76" s="172" t="s">
        <v>1079</v>
      </c>
      <c r="F76" s="172" t="s">
        <v>1080</v>
      </c>
      <c r="G76" s="172" t="s">
        <v>1081</v>
      </c>
      <c r="H76" s="172" t="s">
        <v>1082</v>
      </c>
      <c r="I76" s="173"/>
      <c r="J76" s="172"/>
      <c r="K76" s="173" t="s">
        <v>1083</v>
      </c>
      <c r="L76" s="173"/>
      <c r="M76" s="176" t="s">
        <v>184</v>
      </c>
      <c r="N76" s="229" t="s">
        <v>309</v>
      </c>
      <c r="O76" s="230" t="s">
        <v>310</v>
      </c>
      <c r="P76" s="121"/>
      <c r="Q76" s="173" t="s">
        <v>677</v>
      </c>
      <c r="R76" s="173" t="s">
        <v>1084</v>
      </c>
      <c r="S76" s="168" t="s">
        <v>1085</v>
      </c>
      <c r="T76" s="168" t="s">
        <v>1086</v>
      </c>
      <c r="U76" s="168" t="s">
        <v>1087</v>
      </c>
      <c r="V76" s="168" t="s">
        <v>1088</v>
      </c>
      <c r="W76" s="166" t="s">
        <v>1089</v>
      </c>
      <c r="X76" s="165" t="s">
        <v>233</v>
      </c>
      <c r="Z76" s="78"/>
      <c r="AA76" s="227">
        <f>IF(OR(J76="Fail",ISBLANK(J76)),INDEX('Issue Code Table'!C:C,MATCH(N:N,'Issue Code Table'!A:A,0)),IF(M76="Critical",6,IF(M76="Significant",5,IF(M76="Moderate",3,2))))</f>
        <v>5</v>
      </c>
      <c r="AB76" s="78"/>
      <c r="AC76" s="78"/>
      <c r="AD76" s="78"/>
      <c r="AE76" s="78"/>
      <c r="AG76" s="78"/>
    </row>
    <row r="77" spans="1:33" s="88" customFormat="1" ht="83.15" customHeight="1" x14ac:dyDescent="0.25">
      <c r="A77" s="225" t="s">
        <v>1090</v>
      </c>
      <c r="B77" s="172" t="s">
        <v>427</v>
      </c>
      <c r="C77" s="172" t="s">
        <v>428</v>
      </c>
      <c r="D77" s="172" t="s">
        <v>218</v>
      </c>
      <c r="E77" s="172" t="s">
        <v>1091</v>
      </c>
      <c r="F77" s="172" t="s">
        <v>1092</v>
      </c>
      <c r="G77" s="172" t="s">
        <v>1093</v>
      </c>
      <c r="H77" s="172" t="s">
        <v>1094</v>
      </c>
      <c r="I77" s="173"/>
      <c r="J77" s="172"/>
      <c r="K77" s="173" t="s">
        <v>1095</v>
      </c>
      <c r="L77" s="173"/>
      <c r="M77" s="176" t="s">
        <v>184</v>
      </c>
      <c r="N77" s="231" t="s">
        <v>1037</v>
      </c>
      <c r="O77" s="229" t="s">
        <v>1038</v>
      </c>
      <c r="P77" s="121"/>
      <c r="Q77" s="173" t="s">
        <v>677</v>
      </c>
      <c r="R77" s="173" t="s">
        <v>1096</v>
      </c>
      <c r="S77" s="168" t="s">
        <v>1040</v>
      </c>
      <c r="T77" s="168" t="s">
        <v>1097</v>
      </c>
      <c r="U77" s="168" t="s">
        <v>1098</v>
      </c>
      <c r="V77" s="168" t="s">
        <v>1099</v>
      </c>
      <c r="W77" s="166" t="s">
        <v>1100</v>
      </c>
      <c r="X77" s="165" t="s">
        <v>233</v>
      </c>
      <c r="Z77" s="78"/>
      <c r="AA77" s="227">
        <f>IF(OR(J77="Fail",ISBLANK(J77)),INDEX('Issue Code Table'!C:C,MATCH(N:N,'Issue Code Table'!A:A,0)),IF(M77="Critical",6,IF(M77="Significant",5,IF(M77="Moderate",3,2))))</f>
        <v>6</v>
      </c>
      <c r="AB77" s="78"/>
      <c r="AC77" s="78"/>
      <c r="AD77" s="78"/>
      <c r="AE77" s="78"/>
      <c r="AG77" s="78"/>
    </row>
    <row r="78" spans="1:33" s="88" customFormat="1" ht="83.15" customHeight="1" x14ac:dyDescent="0.25">
      <c r="A78" s="225" t="s">
        <v>1101</v>
      </c>
      <c r="B78" s="172" t="s">
        <v>427</v>
      </c>
      <c r="C78" s="172" t="s">
        <v>428</v>
      </c>
      <c r="D78" s="172" t="s">
        <v>218</v>
      </c>
      <c r="E78" s="172" t="s">
        <v>1102</v>
      </c>
      <c r="F78" s="172" t="s">
        <v>1103</v>
      </c>
      <c r="G78" s="172" t="s">
        <v>1104</v>
      </c>
      <c r="H78" s="172" t="s">
        <v>1105</v>
      </c>
      <c r="I78" s="173"/>
      <c r="J78" s="172"/>
      <c r="K78" s="173" t="s">
        <v>1106</v>
      </c>
      <c r="L78" s="173"/>
      <c r="M78" s="176" t="s">
        <v>184</v>
      </c>
      <c r="N78" s="231" t="s">
        <v>1037</v>
      </c>
      <c r="O78" s="229" t="s">
        <v>1038</v>
      </c>
      <c r="P78" s="121"/>
      <c r="Q78" s="173" t="s">
        <v>677</v>
      </c>
      <c r="R78" s="173" t="s">
        <v>1107</v>
      </c>
      <c r="S78" s="168" t="s">
        <v>1108</v>
      </c>
      <c r="T78" s="168" t="s">
        <v>1109</v>
      </c>
      <c r="U78" s="168" t="s">
        <v>1110</v>
      </c>
      <c r="V78" s="168" t="s">
        <v>1111</v>
      </c>
      <c r="W78" s="166" t="s">
        <v>1112</v>
      </c>
      <c r="X78" s="165" t="s">
        <v>233</v>
      </c>
      <c r="Z78" s="78"/>
      <c r="AA78" s="227">
        <f>IF(OR(J78="Fail",ISBLANK(J78)),INDEX('Issue Code Table'!C:C,MATCH(N:N,'Issue Code Table'!A:A,0)),IF(M78="Critical",6,IF(M78="Significant",5,IF(M78="Moderate",3,2))))</f>
        <v>6</v>
      </c>
      <c r="AB78" s="78"/>
      <c r="AC78" s="78"/>
      <c r="AD78" s="78"/>
      <c r="AE78" s="78"/>
      <c r="AG78" s="78"/>
    </row>
    <row r="79" spans="1:33" s="88" customFormat="1" ht="83.15" customHeight="1" x14ac:dyDescent="0.25">
      <c r="A79" s="225" t="s">
        <v>1113</v>
      </c>
      <c r="B79" s="172" t="s">
        <v>1114</v>
      </c>
      <c r="C79" s="172" t="s">
        <v>1115</v>
      </c>
      <c r="D79" s="172" t="s">
        <v>218</v>
      </c>
      <c r="E79" s="172" t="s">
        <v>1116</v>
      </c>
      <c r="F79" s="172" t="s">
        <v>1117</v>
      </c>
      <c r="G79" s="172" t="s">
        <v>1118</v>
      </c>
      <c r="H79" s="172" t="s">
        <v>1119</v>
      </c>
      <c r="I79" s="173"/>
      <c r="J79" s="172"/>
      <c r="K79" s="173" t="s">
        <v>1120</v>
      </c>
      <c r="L79" s="173"/>
      <c r="M79" s="229" t="s">
        <v>184</v>
      </c>
      <c r="N79" s="229" t="s">
        <v>1121</v>
      </c>
      <c r="O79" s="230" t="s">
        <v>1122</v>
      </c>
      <c r="P79" s="121"/>
      <c r="Q79" s="173" t="s">
        <v>677</v>
      </c>
      <c r="R79" s="173" t="s">
        <v>1123</v>
      </c>
      <c r="S79" s="168" t="s">
        <v>1124</v>
      </c>
      <c r="T79" s="168" t="s">
        <v>1125</v>
      </c>
      <c r="U79" s="168" t="s">
        <v>1126</v>
      </c>
      <c r="V79" s="168" t="s">
        <v>1127</v>
      </c>
      <c r="W79" s="166" t="s">
        <v>1128</v>
      </c>
      <c r="X79" s="165" t="s">
        <v>233</v>
      </c>
      <c r="Z79" s="78"/>
      <c r="AA79" s="227">
        <f>IF(OR(J79="Fail",ISBLANK(J79)),INDEX('Issue Code Table'!C:C,MATCH(N:N,'Issue Code Table'!A:A,0)),IF(M79="Critical",6,IF(M79="Significant",5,IF(M79="Moderate",3,2))))</f>
        <v>5</v>
      </c>
      <c r="AB79" s="78"/>
      <c r="AC79" s="78"/>
      <c r="AD79" s="78"/>
      <c r="AE79" s="78"/>
      <c r="AG79" s="78"/>
    </row>
    <row r="80" spans="1:33" s="88" customFormat="1" ht="83.15" customHeight="1" x14ac:dyDescent="0.25">
      <c r="A80" s="225" t="s">
        <v>1129</v>
      </c>
      <c r="B80" s="172" t="s">
        <v>190</v>
      </c>
      <c r="C80" s="172" t="s">
        <v>191</v>
      </c>
      <c r="D80" s="172" t="s">
        <v>218</v>
      </c>
      <c r="E80" s="172" t="s">
        <v>1130</v>
      </c>
      <c r="F80" s="172" t="s">
        <v>3677</v>
      </c>
      <c r="G80" s="172" t="s">
        <v>1131</v>
      </c>
      <c r="H80" s="172" t="s">
        <v>1132</v>
      </c>
      <c r="I80" s="173"/>
      <c r="J80" s="172"/>
      <c r="K80" s="173" t="s">
        <v>1133</v>
      </c>
      <c r="L80" s="173"/>
      <c r="M80" s="176" t="s">
        <v>184</v>
      </c>
      <c r="N80" s="231" t="s">
        <v>1037</v>
      </c>
      <c r="O80" s="229" t="s">
        <v>1038</v>
      </c>
      <c r="P80" s="121"/>
      <c r="Q80" s="173" t="s">
        <v>677</v>
      </c>
      <c r="R80" s="173" t="s">
        <v>1134</v>
      </c>
      <c r="S80" s="168" t="s">
        <v>1135</v>
      </c>
      <c r="T80" s="168" t="s">
        <v>1136</v>
      </c>
      <c r="U80" s="168" t="s">
        <v>1137</v>
      </c>
      <c r="V80" s="168" t="s">
        <v>1138</v>
      </c>
      <c r="W80" s="166" t="s">
        <v>1139</v>
      </c>
      <c r="X80" s="165" t="s">
        <v>233</v>
      </c>
      <c r="Z80" s="78"/>
      <c r="AA80" s="227">
        <f>IF(OR(J80="Fail",ISBLANK(J80)),INDEX('Issue Code Table'!C:C,MATCH(N:N,'Issue Code Table'!A:A,0)),IF(M80="Critical",6,IF(M80="Significant",5,IF(M80="Moderate",3,2))))</f>
        <v>6</v>
      </c>
      <c r="AB80" s="78"/>
      <c r="AC80" s="78"/>
      <c r="AD80" s="78"/>
      <c r="AE80" s="78"/>
      <c r="AG80" s="78"/>
    </row>
    <row r="81" spans="1:33" s="88" customFormat="1" ht="83.15" customHeight="1" x14ac:dyDescent="0.25">
      <c r="A81" s="225" t="s">
        <v>1140</v>
      </c>
      <c r="B81" s="172" t="s">
        <v>668</v>
      </c>
      <c r="C81" s="172" t="s">
        <v>669</v>
      </c>
      <c r="D81" s="172" t="s">
        <v>218</v>
      </c>
      <c r="E81" s="172" t="s">
        <v>1141</v>
      </c>
      <c r="F81" s="172" t="s">
        <v>1142</v>
      </c>
      <c r="G81" s="172" t="s">
        <v>1143</v>
      </c>
      <c r="H81" s="172" t="s">
        <v>1144</v>
      </c>
      <c r="I81" s="173"/>
      <c r="J81" s="172"/>
      <c r="K81" s="173" t="s">
        <v>1145</v>
      </c>
      <c r="L81" s="173"/>
      <c r="M81" s="229" t="s">
        <v>184</v>
      </c>
      <c r="N81" s="229" t="s">
        <v>309</v>
      </c>
      <c r="O81" s="229" t="s">
        <v>310</v>
      </c>
      <c r="P81" s="121"/>
      <c r="Q81" s="173" t="s">
        <v>677</v>
      </c>
      <c r="R81" s="173" t="s">
        <v>1146</v>
      </c>
      <c r="S81" s="168" t="s">
        <v>1147</v>
      </c>
      <c r="T81" s="168" t="s">
        <v>1148</v>
      </c>
      <c r="U81" s="168" t="s">
        <v>1149</v>
      </c>
      <c r="V81" s="168" t="s">
        <v>1150</v>
      </c>
      <c r="W81" s="166" t="s">
        <v>1151</v>
      </c>
      <c r="X81" s="165" t="s">
        <v>233</v>
      </c>
      <c r="Z81" s="78"/>
      <c r="AA81" s="227">
        <f>IF(OR(J81="Fail",ISBLANK(J81)),INDEX('Issue Code Table'!C:C,MATCH(N:N,'Issue Code Table'!A:A,0)),IF(M81="Critical",6,IF(M81="Significant",5,IF(M81="Moderate",3,2))))</f>
        <v>5</v>
      </c>
      <c r="AB81" s="78"/>
      <c r="AC81" s="78"/>
      <c r="AD81" s="78"/>
      <c r="AE81" s="78"/>
      <c r="AG81" s="78"/>
    </row>
    <row r="82" spans="1:33" s="88" customFormat="1" ht="83.15" customHeight="1" x14ac:dyDescent="0.25">
      <c r="A82" s="225" t="s">
        <v>1152</v>
      </c>
      <c r="B82" s="172" t="s">
        <v>668</v>
      </c>
      <c r="C82" s="172" t="s">
        <v>669</v>
      </c>
      <c r="D82" s="172" t="s">
        <v>218</v>
      </c>
      <c r="E82" s="172" t="s">
        <v>1153</v>
      </c>
      <c r="F82" s="172" t="s">
        <v>1154</v>
      </c>
      <c r="G82" s="172" t="s">
        <v>1155</v>
      </c>
      <c r="H82" s="172" t="s">
        <v>1156</v>
      </c>
      <c r="I82" s="173"/>
      <c r="J82" s="172"/>
      <c r="K82" s="173" t="s">
        <v>1157</v>
      </c>
      <c r="L82" s="173"/>
      <c r="M82" s="176" t="s">
        <v>184</v>
      </c>
      <c r="N82" s="229" t="s">
        <v>309</v>
      </c>
      <c r="O82" s="229" t="s">
        <v>310</v>
      </c>
      <c r="P82" s="121"/>
      <c r="Q82" s="173" t="s">
        <v>677</v>
      </c>
      <c r="R82" s="173" t="s">
        <v>1158</v>
      </c>
      <c r="S82" s="168" t="s">
        <v>1159</v>
      </c>
      <c r="T82" s="168" t="s">
        <v>1160</v>
      </c>
      <c r="U82" s="168" t="s">
        <v>1161</v>
      </c>
      <c r="V82" s="168" t="s">
        <v>1162</v>
      </c>
      <c r="W82" s="166" t="s">
        <v>1163</v>
      </c>
      <c r="X82" s="165" t="s">
        <v>233</v>
      </c>
      <c r="Z82" s="78"/>
      <c r="AA82" s="227">
        <f>IF(OR(J82="Fail",ISBLANK(J82)),INDEX('Issue Code Table'!C:C,MATCH(N:N,'Issue Code Table'!A:A,0)),IF(M82="Critical",6,IF(M82="Significant",5,IF(M82="Moderate",3,2))))</f>
        <v>5</v>
      </c>
      <c r="AB82" s="78"/>
      <c r="AC82" s="78"/>
      <c r="AD82" s="78"/>
      <c r="AE82" s="78"/>
      <c r="AG82" s="78"/>
    </row>
    <row r="83" spans="1:33" s="88" customFormat="1" ht="83.15" customHeight="1" x14ac:dyDescent="0.25">
      <c r="A83" s="225" t="s">
        <v>1164</v>
      </c>
      <c r="B83" s="172" t="s">
        <v>427</v>
      </c>
      <c r="C83" s="172" t="s">
        <v>428</v>
      </c>
      <c r="D83" s="172" t="s">
        <v>218</v>
      </c>
      <c r="E83" s="172" t="s">
        <v>1165</v>
      </c>
      <c r="F83" s="172" t="s">
        <v>1166</v>
      </c>
      <c r="G83" s="172" t="s">
        <v>1167</v>
      </c>
      <c r="H83" s="172" t="s">
        <v>1168</v>
      </c>
      <c r="I83" s="173"/>
      <c r="J83" s="172"/>
      <c r="K83" s="173" t="s">
        <v>1169</v>
      </c>
      <c r="L83" s="173"/>
      <c r="M83" s="176" t="s">
        <v>184</v>
      </c>
      <c r="N83" s="231" t="s">
        <v>1037</v>
      </c>
      <c r="O83" s="229" t="s">
        <v>1038</v>
      </c>
      <c r="P83" s="121"/>
      <c r="Q83" s="173" t="s">
        <v>677</v>
      </c>
      <c r="R83" s="173" t="s">
        <v>1170</v>
      </c>
      <c r="S83" s="168" t="s">
        <v>1171</v>
      </c>
      <c r="T83" s="168" t="s">
        <v>1172</v>
      </c>
      <c r="U83" s="168" t="s">
        <v>1173</v>
      </c>
      <c r="V83" s="168" t="s">
        <v>1174</v>
      </c>
      <c r="W83" s="166" t="s">
        <v>1175</v>
      </c>
      <c r="X83" s="165" t="s">
        <v>233</v>
      </c>
      <c r="Z83" s="78"/>
      <c r="AA83" s="227">
        <f>IF(OR(J83="Fail",ISBLANK(J83)),INDEX('Issue Code Table'!C:C,MATCH(N:N,'Issue Code Table'!A:A,0)),IF(M83="Critical",6,IF(M83="Significant",5,IF(M83="Moderate",3,2))))</f>
        <v>6</v>
      </c>
      <c r="AB83" s="78"/>
      <c r="AC83" s="78"/>
      <c r="AD83" s="78"/>
      <c r="AE83" s="78"/>
      <c r="AG83" s="78"/>
    </row>
    <row r="84" spans="1:33" s="88" customFormat="1" ht="83.15" customHeight="1" x14ac:dyDescent="0.25">
      <c r="A84" s="225" t="s">
        <v>1176</v>
      </c>
      <c r="B84" s="172" t="s">
        <v>1177</v>
      </c>
      <c r="C84" s="172" t="s">
        <v>1178</v>
      </c>
      <c r="D84" s="172" t="s">
        <v>218</v>
      </c>
      <c r="E84" s="172" t="s">
        <v>1179</v>
      </c>
      <c r="F84" s="172" t="s">
        <v>1180</v>
      </c>
      <c r="G84" s="172" t="s">
        <v>1181</v>
      </c>
      <c r="H84" s="172" t="s">
        <v>1182</v>
      </c>
      <c r="I84" s="173"/>
      <c r="J84" s="172"/>
      <c r="K84" s="173" t="s">
        <v>1183</v>
      </c>
      <c r="L84" s="173"/>
      <c r="M84" s="176" t="s">
        <v>184</v>
      </c>
      <c r="N84" s="176" t="s">
        <v>1184</v>
      </c>
      <c r="O84" s="231" t="s">
        <v>1185</v>
      </c>
      <c r="P84" s="121"/>
      <c r="Q84" s="173" t="s">
        <v>677</v>
      </c>
      <c r="R84" s="173" t="s">
        <v>1186</v>
      </c>
      <c r="S84" s="168" t="s">
        <v>1187</v>
      </c>
      <c r="T84" s="168" t="s">
        <v>1188</v>
      </c>
      <c r="U84" s="168" t="s">
        <v>1189</v>
      </c>
      <c r="V84" s="168" t="s">
        <v>1190</v>
      </c>
      <c r="W84" s="166" t="s">
        <v>1191</v>
      </c>
      <c r="X84" s="165" t="s">
        <v>233</v>
      </c>
      <c r="Z84" s="78"/>
      <c r="AA84" s="227">
        <f>IF(OR(J84="Fail",ISBLANK(J84)),INDEX('Issue Code Table'!C:C,MATCH(N:N,'Issue Code Table'!A:A,0)),IF(M84="Critical",6,IF(M84="Significant",5,IF(M84="Moderate",3,2))))</f>
        <v>5</v>
      </c>
      <c r="AB84" s="78"/>
      <c r="AC84" s="78"/>
      <c r="AD84" s="78"/>
      <c r="AE84" s="78"/>
      <c r="AG84" s="78"/>
    </row>
    <row r="85" spans="1:33" s="88" customFormat="1" ht="83.15" customHeight="1" x14ac:dyDescent="0.25">
      <c r="A85" s="225" t="s">
        <v>1192</v>
      </c>
      <c r="B85" s="172" t="s">
        <v>668</v>
      </c>
      <c r="C85" s="172" t="s">
        <v>669</v>
      </c>
      <c r="D85" s="172" t="s">
        <v>218</v>
      </c>
      <c r="E85" s="172" t="s">
        <v>1193</v>
      </c>
      <c r="F85" s="172" t="s">
        <v>1194</v>
      </c>
      <c r="G85" s="172" t="s">
        <v>1195</v>
      </c>
      <c r="H85" s="172" t="s">
        <v>1196</v>
      </c>
      <c r="I85" s="173"/>
      <c r="J85" s="172"/>
      <c r="K85" s="173" t="s">
        <v>1197</v>
      </c>
      <c r="L85" s="173"/>
      <c r="M85" s="229" t="s">
        <v>260</v>
      </c>
      <c r="N85" s="229" t="s">
        <v>592</v>
      </c>
      <c r="O85" s="229" t="s">
        <v>593</v>
      </c>
      <c r="P85" s="121"/>
      <c r="Q85" s="173" t="s">
        <v>677</v>
      </c>
      <c r="R85" s="173" t="s">
        <v>1198</v>
      </c>
      <c r="S85" s="168" t="s">
        <v>1199</v>
      </c>
      <c r="T85" s="168" t="s">
        <v>1200</v>
      </c>
      <c r="U85" s="168" t="s">
        <v>1201</v>
      </c>
      <c r="V85" s="168" t="s">
        <v>1202</v>
      </c>
      <c r="W85" s="166" t="s">
        <v>1203</v>
      </c>
      <c r="X85" s="165"/>
      <c r="Z85" s="78"/>
      <c r="AA85" s="227">
        <f>IF(OR(J85="Fail",ISBLANK(J85)),INDEX('Issue Code Table'!C:C,MATCH(N:N,'Issue Code Table'!A:A,0)),IF(M85="Critical",6,IF(M85="Significant",5,IF(M85="Moderate",3,2))))</f>
        <v>4</v>
      </c>
      <c r="AB85" s="78"/>
      <c r="AC85" s="78"/>
      <c r="AD85" s="78"/>
      <c r="AE85" s="78"/>
      <c r="AG85" s="78"/>
    </row>
    <row r="86" spans="1:33" s="88" customFormat="1" ht="83.15" customHeight="1" x14ac:dyDescent="0.25">
      <c r="A86" s="225" t="s">
        <v>1204</v>
      </c>
      <c r="B86" s="172" t="s">
        <v>399</v>
      </c>
      <c r="C86" s="172" t="s">
        <v>400</v>
      </c>
      <c r="D86" s="172" t="s">
        <v>218</v>
      </c>
      <c r="E86" s="172" t="s">
        <v>1205</v>
      </c>
      <c r="F86" s="172" t="s">
        <v>1206</v>
      </c>
      <c r="G86" s="172" t="s">
        <v>1207</v>
      </c>
      <c r="H86" s="172" t="s">
        <v>1208</v>
      </c>
      <c r="I86" s="173"/>
      <c r="J86" s="172"/>
      <c r="K86" s="173" t="s">
        <v>1209</v>
      </c>
      <c r="L86" s="173"/>
      <c r="M86" s="229" t="s">
        <v>260</v>
      </c>
      <c r="N86" s="229" t="s">
        <v>592</v>
      </c>
      <c r="O86" s="229" t="s">
        <v>593</v>
      </c>
      <c r="P86" s="121"/>
      <c r="Q86" s="173" t="s">
        <v>677</v>
      </c>
      <c r="R86" s="173" t="s">
        <v>1210</v>
      </c>
      <c r="S86" s="168" t="s">
        <v>1211</v>
      </c>
      <c r="T86" s="168" t="s">
        <v>1212</v>
      </c>
      <c r="U86" s="168" t="s">
        <v>1213</v>
      </c>
      <c r="V86" s="168" t="s">
        <v>1214</v>
      </c>
      <c r="W86" s="166" t="s">
        <v>1215</v>
      </c>
      <c r="X86" s="165"/>
      <c r="Z86" s="78"/>
      <c r="AA86" s="227">
        <f>IF(OR(J86="Fail",ISBLANK(J86)),INDEX('Issue Code Table'!C:C,MATCH(N:N,'Issue Code Table'!A:A,0)),IF(M86="Critical",6,IF(M86="Significant",5,IF(M86="Moderate",3,2))))</f>
        <v>4</v>
      </c>
      <c r="AB86" s="78"/>
      <c r="AC86" s="78"/>
      <c r="AD86" s="78"/>
      <c r="AE86" s="78"/>
      <c r="AG86" s="78"/>
    </row>
    <row r="87" spans="1:33" s="88" customFormat="1" ht="83.15" customHeight="1" x14ac:dyDescent="0.25">
      <c r="A87" s="225" t="s">
        <v>1216</v>
      </c>
      <c r="B87" s="172" t="s">
        <v>177</v>
      </c>
      <c r="C87" s="172" t="s">
        <v>178</v>
      </c>
      <c r="D87" s="172" t="s">
        <v>218</v>
      </c>
      <c r="E87" s="172" t="s">
        <v>1217</v>
      </c>
      <c r="F87" s="172" t="s">
        <v>1218</v>
      </c>
      <c r="G87" s="172" t="s">
        <v>1219</v>
      </c>
      <c r="H87" s="172" t="s">
        <v>1220</v>
      </c>
      <c r="I87" s="173"/>
      <c r="J87" s="172"/>
      <c r="K87" s="173" t="s">
        <v>1221</v>
      </c>
      <c r="L87" s="173"/>
      <c r="M87" s="176" t="s">
        <v>184</v>
      </c>
      <c r="N87" s="174" t="s">
        <v>211</v>
      </c>
      <c r="O87" s="175" t="s">
        <v>212</v>
      </c>
      <c r="P87" s="121"/>
      <c r="Q87" s="173" t="s">
        <v>677</v>
      </c>
      <c r="R87" s="173" t="s">
        <v>1222</v>
      </c>
      <c r="S87" s="168" t="s">
        <v>1223</v>
      </c>
      <c r="T87" s="168" t="s">
        <v>1224</v>
      </c>
      <c r="U87" s="168" t="s">
        <v>1225</v>
      </c>
      <c r="V87" s="168" t="s">
        <v>1226</v>
      </c>
      <c r="W87" s="166" t="s">
        <v>1227</v>
      </c>
      <c r="X87" s="165" t="s">
        <v>233</v>
      </c>
      <c r="Z87" s="78"/>
      <c r="AA87" s="227">
        <f>IF(OR(J87="Fail",ISBLANK(J87)),INDEX('Issue Code Table'!C:C,MATCH(N:N,'Issue Code Table'!A:A,0)),IF(M87="Critical",6,IF(M87="Significant",5,IF(M87="Moderate",3,2))))</f>
        <v>6</v>
      </c>
      <c r="AB87" s="78"/>
      <c r="AC87" s="78"/>
      <c r="AD87" s="78"/>
      <c r="AE87" s="78"/>
      <c r="AG87" s="78"/>
    </row>
    <row r="88" spans="1:33" s="88" customFormat="1" ht="83.15" customHeight="1" x14ac:dyDescent="0.25">
      <c r="A88" s="225" t="s">
        <v>1228</v>
      </c>
      <c r="B88" s="172" t="s">
        <v>177</v>
      </c>
      <c r="C88" s="172" t="s">
        <v>178</v>
      </c>
      <c r="D88" s="172" t="s">
        <v>218</v>
      </c>
      <c r="E88" s="172" t="s">
        <v>1229</v>
      </c>
      <c r="F88" s="172" t="s">
        <v>1230</v>
      </c>
      <c r="G88" s="172" t="s">
        <v>1231</v>
      </c>
      <c r="H88" s="172" t="s">
        <v>1232</v>
      </c>
      <c r="I88" s="173"/>
      <c r="J88" s="172"/>
      <c r="K88" s="173" t="s">
        <v>1233</v>
      </c>
      <c r="L88" s="173"/>
      <c r="M88" s="229" t="s">
        <v>242</v>
      </c>
      <c r="N88" s="229" t="s">
        <v>243</v>
      </c>
      <c r="O88" s="230" t="s">
        <v>244</v>
      </c>
      <c r="P88" s="121"/>
      <c r="Q88" s="173" t="s">
        <v>677</v>
      </c>
      <c r="R88" s="173" t="s">
        <v>1234</v>
      </c>
      <c r="S88" s="168" t="s">
        <v>1235</v>
      </c>
      <c r="T88" s="168" t="s">
        <v>1236</v>
      </c>
      <c r="U88" s="168" t="s">
        <v>1237</v>
      </c>
      <c r="V88" s="168" t="s">
        <v>1238</v>
      </c>
      <c r="W88" s="166" t="s">
        <v>1239</v>
      </c>
      <c r="X88" s="165"/>
      <c r="Z88" s="78"/>
      <c r="AA88" s="227">
        <f>IF(OR(J88="Fail",ISBLANK(J88)),INDEX('Issue Code Table'!C:C,MATCH(N:N,'Issue Code Table'!A:A,0)),IF(M88="Critical",6,IF(M88="Significant",5,IF(M88="Moderate",3,2))))</f>
        <v>2</v>
      </c>
      <c r="AB88" s="78"/>
      <c r="AC88" s="78"/>
      <c r="AD88" s="78"/>
      <c r="AE88" s="78"/>
      <c r="AG88" s="78"/>
    </row>
    <row r="89" spans="1:33" s="88" customFormat="1" ht="83.15" customHeight="1" x14ac:dyDescent="0.25">
      <c r="A89" s="225" t="s">
        <v>1240</v>
      </c>
      <c r="B89" s="172" t="s">
        <v>668</v>
      </c>
      <c r="C89" s="172" t="s">
        <v>669</v>
      </c>
      <c r="D89" s="172" t="s">
        <v>218</v>
      </c>
      <c r="E89" s="172" t="s">
        <v>1241</v>
      </c>
      <c r="F89" s="172" t="s">
        <v>1242</v>
      </c>
      <c r="G89" s="172" t="s">
        <v>1243</v>
      </c>
      <c r="H89" s="172" t="s">
        <v>1244</v>
      </c>
      <c r="I89" s="173"/>
      <c r="J89" s="172"/>
      <c r="K89" s="173" t="s">
        <v>1245</v>
      </c>
      <c r="L89" s="173"/>
      <c r="M89" s="176" t="s">
        <v>260</v>
      </c>
      <c r="N89" s="229" t="s">
        <v>1246</v>
      </c>
      <c r="O89" s="229" t="s">
        <v>1247</v>
      </c>
      <c r="P89" s="121"/>
      <c r="Q89" s="173" t="s">
        <v>677</v>
      </c>
      <c r="R89" s="173" t="s">
        <v>1248</v>
      </c>
      <c r="S89" s="168" t="s">
        <v>1249</v>
      </c>
      <c r="T89" s="168" t="s">
        <v>1250</v>
      </c>
      <c r="U89" s="168" t="s">
        <v>733</v>
      </c>
      <c r="V89" s="168" t="s">
        <v>1251</v>
      </c>
      <c r="W89" s="166" t="s">
        <v>1252</v>
      </c>
      <c r="X89" s="165"/>
      <c r="Z89" s="78"/>
      <c r="AA89" s="227">
        <f>IF(OR(J89="Fail",ISBLANK(J89)),INDEX('Issue Code Table'!C:C,MATCH(N:N,'Issue Code Table'!A:A,0)),IF(M89="Critical",6,IF(M89="Significant",5,IF(M89="Moderate",3,2))))</f>
        <v>4</v>
      </c>
      <c r="AB89" s="78"/>
      <c r="AC89" s="78"/>
      <c r="AD89" s="78"/>
      <c r="AE89" s="78"/>
      <c r="AG89" s="78"/>
    </row>
    <row r="90" spans="1:33" s="88" customFormat="1" ht="83.15" customHeight="1" x14ac:dyDescent="0.25">
      <c r="A90" s="225" t="s">
        <v>1253</v>
      </c>
      <c r="B90" s="172" t="s">
        <v>668</v>
      </c>
      <c r="C90" s="172" t="s">
        <v>669</v>
      </c>
      <c r="D90" s="172" t="s">
        <v>218</v>
      </c>
      <c r="E90" s="172" t="s">
        <v>1254</v>
      </c>
      <c r="F90" s="172" t="s">
        <v>1255</v>
      </c>
      <c r="G90" s="172" t="s">
        <v>1256</v>
      </c>
      <c r="H90" s="172" t="s">
        <v>1257</v>
      </c>
      <c r="I90" s="173"/>
      <c r="J90" s="172"/>
      <c r="K90" s="173" t="s">
        <v>1258</v>
      </c>
      <c r="L90" s="173"/>
      <c r="M90" s="176" t="s">
        <v>260</v>
      </c>
      <c r="N90" s="176" t="s">
        <v>1259</v>
      </c>
      <c r="O90" s="231" t="s">
        <v>1260</v>
      </c>
      <c r="P90" s="121"/>
      <c r="Q90" s="173" t="s">
        <v>677</v>
      </c>
      <c r="R90" s="173" t="s">
        <v>1261</v>
      </c>
      <c r="S90" s="168" t="s">
        <v>1262</v>
      </c>
      <c r="T90" s="168" t="s">
        <v>1263</v>
      </c>
      <c r="U90" s="168" t="s">
        <v>1264</v>
      </c>
      <c r="V90" s="168" t="s">
        <v>1265</v>
      </c>
      <c r="W90" s="166" t="s">
        <v>1266</v>
      </c>
      <c r="X90" s="165"/>
      <c r="Z90" s="78"/>
      <c r="AA90" s="227">
        <f>IF(OR(J90="Fail",ISBLANK(J90)),INDEX('Issue Code Table'!C:C,MATCH(N:N,'Issue Code Table'!A:A,0)),IF(M90="Critical",6,IF(M90="Significant",5,IF(M90="Moderate",3,2))))</f>
        <v>3</v>
      </c>
      <c r="AB90" s="78"/>
      <c r="AC90" s="78"/>
      <c r="AD90" s="78"/>
      <c r="AE90" s="78"/>
      <c r="AG90" s="78"/>
    </row>
    <row r="91" spans="1:33" s="88" customFormat="1" ht="83.15" customHeight="1" x14ac:dyDescent="0.25">
      <c r="A91" s="225" t="s">
        <v>1267</v>
      </c>
      <c r="B91" s="172" t="s">
        <v>177</v>
      </c>
      <c r="C91" s="172" t="s">
        <v>178</v>
      </c>
      <c r="D91" s="172" t="s">
        <v>218</v>
      </c>
      <c r="E91" s="172" t="s">
        <v>1268</v>
      </c>
      <c r="F91" s="172" t="s">
        <v>1269</v>
      </c>
      <c r="G91" s="172" t="s">
        <v>1270</v>
      </c>
      <c r="H91" s="172" t="s">
        <v>1271</v>
      </c>
      <c r="I91" s="173"/>
      <c r="J91" s="172"/>
      <c r="K91" s="173" t="s">
        <v>1272</v>
      </c>
      <c r="L91" s="173"/>
      <c r="M91" s="229" t="s">
        <v>242</v>
      </c>
      <c r="N91" s="229" t="s">
        <v>1273</v>
      </c>
      <c r="O91" s="229" t="s">
        <v>1274</v>
      </c>
      <c r="P91" s="121"/>
      <c r="Q91" s="173" t="s">
        <v>677</v>
      </c>
      <c r="R91" s="173" t="s">
        <v>1275</v>
      </c>
      <c r="S91" s="168" t="s">
        <v>1276</v>
      </c>
      <c r="T91" s="168" t="s">
        <v>1277</v>
      </c>
      <c r="U91" s="168" t="s">
        <v>1278</v>
      </c>
      <c r="V91" s="168" t="s">
        <v>1279</v>
      </c>
      <c r="W91" s="166" t="s">
        <v>1280</v>
      </c>
      <c r="X91" s="165"/>
      <c r="Z91" s="78"/>
      <c r="AA91" s="227">
        <f>IF(OR(J91="Fail",ISBLANK(J91)),INDEX('Issue Code Table'!C:C,MATCH(N:N,'Issue Code Table'!A:A,0)),IF(M91="Critical",6,IF(M91="Significant",5,IF(M91="Moderate",3,2))))</f>
        <v>4</v>
      </c>
      <c r="AB91" s="78"/>
      <c r="AC91" s="78"/>
      <c r="AD91" s="78"/>
      <c r="AE91" s="78"/>
      <c r="AG91" s="78"/>
    </row>
    <row r="92" spans="1:33" s="88" customFormat="1" ht="83.15" customHeight="1" x14ac:dyDescent="0.25">
      <c r="A92" s="225" t="s">
        <v>1281</v>
      </c>
      <c r="B92" s="172" t="s">
        <v>668</v>
      </c>
      <c r="C92" s="172" t="s">
        <v>669</v>
      </c>
      <c r="D92" s="172" t="s">
        <v>218</v>
      </c>
      <c r="E92" s="172" t="s">
        <v>1282</v>
      </c>
      <c r="F92" s="172" t="s">
        <v>1283</v>
      </c>
      <c r="G92" s="172" t="s">
        <v>1284</v>
      </c>
      <c r="H92" s="172" t="s">
        <v>1285</v>
      </c>
      <c r="I92" s="173"/>
      <c r="J92" s="172"/>
      <c r="K92" s="173" t="s">
        <v>1286</v>
      </c>
      <c r="L92" s="173"/>
      <c r="M92" s="229" t="s">
        <v>184</v>
      </c>
      <c r="N92" s="229" t="s">
        <v>309</v>
      </c>
      <c r="O92" s="229" t="s">
        <v>310</v>
      </c>
      <c r="P92" s="121"/>
      <c r="Q92" s="173" t="s">
        <v>677</v>
      </c>
      <c r="R92" s="173" t="s">
        <v>1287</v>
      </c>
      <c r="S92" s="168" t="s">
        <v>1288</v>
      </c>
      <c r="T92" s="168" t="s">
        <v>1289</v>
      </c>
      <c r="U92" s="168" t="s">
        <v>1290</v>
      </c>
      <c r="V92" s="168" t="s">
        <v>1291</v>
      </c>
      <c r="W92" s="166" t="s">
        <v>1292</v>
      </c>
      <c r="X92" s="165" t="s">
        <v>233</v>
      </c>
      <c r="Z92" s="78"/>
      <c r="AA92" s="227">
        <f>IF(OR(J92="Fail",ISBLANK(J92)),INDEX('Issue Code Table'!C:C,MATCH(N:N,'Issue Code Table'!A:A,0)),IF(M92="Critical",6,IF(M92="Significant",5,IF(M92="Moderate",3,2))))</f>
        <v>5</v>
      </c>
      <c r="AB92" s="78"/>
      <c r="AC92" s="78"/>
      <c r="AD92" s="78"/>
      <c r="AE92" s="78"/>
      <c r="AG92" s="78"/>
    </row>
    <row r="93" spans="1:33" s="88" customFormat="1" ht="83.15" customHeight="1" x14ac:dyDescent="0.25">
      <c r="A93" s="225" t="s">
        <v>1293</v>
      </c>
      <c r="B93" s="172" t="s">
        <v>668</v>
      </c>
      <c r="C93" s="172" t="s">
        <v>669</v>
      </c>
      <c r="D93" s="172" t="s">
        <v>218</v>
      </c>
      <c r="E93" s="172" t="s">
        <v>1294</v>
      </c>
      <c r="F93" s="172" t="s">
        <v>1295</v>
      </c>
      <c r="G93" s="172" t="s">
        <v>1296</v>
      </c>
      <c r="H93" s="172" t="s">
        <v>1297</v>
      </c>
      <c r="I93" s="173"/>
      <c r="J93" s="172"/>
      <c r="K93" s="173" t="s">
        <v>1298</v>
      </c>
      <c r="L93" s="173"/>
      <c r="M93" s="229" t="s">
        <v>184</v>
      </c>
      <c r="N93" s="229" t="s">
        <v>820</v>
      </c>
      <c r="O93" s="229" t="s">
        <v>821</v>
      </c>
      <c r="P93" s="121"/>
      <c r="Q93" s="173" t="s">
        <v>677</v>
      </c>
      <c r="R93" s="173" t="s">
        <v>1299</v>
      </c>
      <c r="S93" s="168" t="s">
        <v>1300</v>
      </c>
      <c r="T93" s="168" t="s">
        <v>1301</v>
      </c>
      <c r="U93" s="168" t="s">
        <v>1302</v>
      </c>
      <c r="V93" s="168" t="s">
        <v>1303</v>
      </c>
      <c r="W93" s="166" t="s">
        <v>1304</v>
      </c>
      <c r="X93" s="165" t="s">
        <v>233</v>
      </c>
      <c r="Z93" s="78"/>
      <c r="AA93" s="227">
        <f>IF(OR(J93="Fail",ISBLANK(J93)),INDEX('Issue Code Table'!C:C,MATCH(N:N,'Issue Code Table'!A:A,0)),IF(M93="Critical",6,IF(M93="Significant",5,IF(M93="Moderate",3,2))))</f>
        <v>5</v>
      </c>
      <c r="AB93" s="78"/>
      <c r="AC93" s="78"/>
      <c r="AD93" s="78"/>
      <c r="AE93" s="78"/>
      <c r="AG93" s="78"/>
    </row>
    <row r="94" spans="1:33" s="88" customFormat="1" ht="83.15" customHeight="1" x14ac:dyDescent="0.25">
      <c r="A94" s="225" t="s">
        <v>1305</v>
      </c>
      <c r="B94" s="172" t="s">
        <v>177</v>
      </c>
      <c r="C94" s="172" t="s">
        <v>178</v>
      </c>
      <c r="D94" s="172" t="s">
        <v>218</v>
      </c>
      <c r="E94" s="172" t="s">
        <v>1306</v>
      </c>
      <c r="F94" s="172" t="s">
        <v>1307</v>
      </c>
      <c r="G94" s="172" t="s">
        <v>1308</v>
      </c>
      <c r="H94" s="172" t="s">
        <v>1309</v>
      </c>
      <c r="I94" s="173"/>
      <c r="J94" s="172"/>
      <c r="K94" s="173" t="s">
        <v>1310</v>
      </c>
      <c r="L94" s="173"/>
      <c r="M94" s="229" t="s">
        <v>184</v>
      </c>
      <c r="N94" s="174" t="s">
        <v>211</v>
      </c>
      <c r="O94" s="175" t="s">
        <v>212</v>
      </c>
      <c r="P94" s="121"/>
      <c r="Q94" s="173" t="s">
        <v>677</v>
      </c>
      <c r="R94" s="173" t="s">
        <v>1311</v>
      </c>
      <c r="S94" s="168" t="s">
        <v>1312</v>
      </c>
      <c r="T94" s="168" t="s">
        <v>1313</v>
      </c>
      <c r="U94" s="168" t="s">
        <v>1314</v>
      </c>
      <c r="V94" s="168" t="s">
        <v>1315</v>
      </c>
      <c r="W94" s="166" t="s">
        <v>1316</v>
      </c>
      <c r="X94" s="165" t="s">
        <v>233</v>
      </c>
      <c r="Z94" s="78"/>
      <c r="AA94" s="227">
        <f>IF(OR(J94="Fail",ISBLANK(J94)),INDEX('Issue Code Table'!C:C,MATCH(N:N,'Issue Code Table'!A:A,0)),IF(M94="Critical",6,IF(M94="Significant",5,IF(M94="Moderate",3,2))))</f>
        <v>6</v>
      </c>
      <c r="AB94" s="78"/>
      <c r="AC94" s="78"/>
      <c r="AD94" s="78"/>
      <c r="AE94" s="78"/>
      <c r="AG94" s="78"/>
    </row>
    <row r="95" spans="1:33" s="88" customFormat="1" ht="83.15" customHeight="1" x14ac:dyDescent="0.25">
      <c r="A95" s="225" t="s">
        <v>1317</v>
      </c>
      <c r="B95" s="168" t="s">
        <v>1318</v>
      </c>
      <c r="C95" s="183" t="s">
        <v>1319</v>
      </c>
      <c r="D95" s="172" t="s">
        <v>218</v>
      </c>
      <c r="E95" s="172" t="s">
        <v>1320</v>
      </c>
      <c r="F95" s="172" t="s">
        <v>1321</v>
      </c>
      <c r="G95" s="172" t="s">
        <v>1322</v>
      </c>
      <c r="H95" s="172" t="s">
        <v>1323</v>
      </c>
      <c r="I95" s="173"/>
      <c r="J95" s="172"/>
      <c r="K95" s="173" t="s">
        <v>1324</v>
      </c>
      <c r="L95" s="172" t="s">
        <v>1325</v>
      </c>
      <c r="M95" s="229" t="s">
        <v>260</v>
      </c>
      <c r="N95" s="229" t="s">
        <v>1326</v>
      </c>
      <c r="O95" s="229" t="s">
        <v>1327</v>
      </c>
      <c r="P95" s="121"/>
      <c r="Q95" s="173" t="s">
        <v>677</v>
      </c>
      <c r="R95" s="172" t="s">
        <v>1328</v>
      </c>
      <c r="S95" s="168" t="s">
        <v>1329</v>
      </c>
      <c r="T95" s="168" t="s">
        <v>1330</v>
      </c>
      <c r="U95" s="168" t="s">
        <v>1331</v>
      </c>
      <c r="V95" s="168" t="s">
        <v>1332</v>
      </c>
      <c r="W95" s="166" t="s">
        <v>1333</v>
      </c>
      <c r="X95" s="165"/>
      <c r="Z95" s="78"/>
      <c r="AA95" s="227">
        <f>IF(OR(J95="Fail",ISBLANK(J95)),INDEX('Issue Code Table'!C:C,MATCH(N:N,'Issue Code Table'!A:A,0)),IF(M95="Critical",6,IF(M95="Significant",5,IF(M95="Moderate",3,2))))</f>
        <v>4</v>
      </c>
      <c r="AB95" s="78"/>
      <c r="AC95" s="78"/>
      <c r="AD95" s="78"/>
      <c r="AE95" s="78"/>
      <c r="AG95" s="78"/>
    </row>
    <row r="96" spans="1:33" s="88" customFormat="1" ht="83.15" customHeight="1" x14ac:dyDescent="0.25">
      <c r="A96" s="225" t="s">
        <v>1334</v>
      </c>
      <c r="B96" s="172" t="s">
        <v>216</v>
      </c>
      <c r="C96" s="172" t="s">
        <v>217</v>
      </c>
      <c r="D96" s="172" t="s">
        <v>218</v>
      </c>
      <c r="E96" s="172" t="s">
        <v>1335</v>
      </c>
      <c r="F96" s="172" t="s">
        <v>1336</v>
      </c>
      <c r="G96" s="172" t="s">
        <v>1337</v>
      </c>
      <c r="H96" s="172" t="s">
        <v>1338</v>
      </c>
      <c r="I96" s="173"/>
      <c r="J96" s="172"/>
      <c r="K96" s="173" t="s">
        <v>1339</v>
      </c>
      <c r="L96" s="173"/>
      <c r="M96" s="176" t="s">
        <v>260</v>
      </c>
      <c r="N96" s="229" t="s">
        <v>309</v>
      </c>
      <c r="O96" s="229" t="s">
        <v>310</v>
      </c>
      <c r="P96" s="121"/>
      <c r="Q96" s="173" t="s">
        <v>677</v>
      </c>
      <c r="R96" s="173" t="s">
        <v>1340</v>
      </c>
      <c r="S96" s="168" t="s">
        <v>1341</v>
      </c>
      <c r="T96" s="168" t="s">
        <v>1342</v>
      </c>
      <c r="U96" s="168" t="s">
        <v>1343</v>
      </c>
      <c r="V96" s="168" t="s">
        <v>1344</v>
      </c>
      <c r="W96" s="166" t="s">
        <v>1345</v>
      </c>
      <c r="X96" s="165"/>
      <c r="Z96" s="78"/>
      <c r="AA96" s="227">
        <f>IF(OR(J96="Fail",ISBLANK(J96)),INDEX('Issue Code Table'!C:C,MATCH(N:N,'Issue Code Table'!A:A,0)),IF(M96="Critical",6,IF(M96="Significant",5,IF(M96="Moderate",3,2))))</f>
        <v>5</v>
      </c>
      <c r="AB96" s="78"/>
      <c r="AC96" s="78"/>
      <c r="AD96" s="78"/>
      <c r="AE96" s="78"/>
      <c r="AG96" s="78"/>
    </row>
    <row r="97" spans="1:33" s="88" customFormat="1" ht="83.15" customHeight="1" x14ac:dyDescent="0.25">
      <c r="A97" s="225" t="s">
        <v>1346</v>
      </c>
      <c r="B97" s="172" t="s">
        <v>668</v>
      </c>
      <c r="C97" s="172" t="s">
        <v>669</v>
      </c>
      <c r="D97" s="172" t="s">
        <v>218</v>
      </c>
      <c r="E97" s="172" t="s">
        <v>1347</v>
      </c>
      <c r="F97" s="172" t="s">
        <v>1348</v>
      </c>
      <c r="G97" s="172" t="s">
        <v>1349</v>
      </c>
      <c r="H97" s="172" t="s">
        <v>1350</v>
      </c>
      <c r="I97" s="173"/>
      <c r="J97" s="172"/>
      <c r="K97" s="173" t="s">
        <v>1351</v>
      </c>
      <c r="L97" s="173" t="s">
        <v>1352</v>
      </c>
      <c r="M97" s="176" t="s">
        <v>242</v>
      </c>
      <c r="N97" s="231" t="s">
        <v>1353</v>
      </c>
      <c r="O97" s="229" t="s">
        <v>1354</v>
      </c>
      <c r="P97" s="121"/>
      <c r="Q97" s="173" t="s">
        <v>677</v>
      </c>
      <c r="R97" s="173" t="s">
        <v>1355</v>
      </c>
      <c r="S97" s="168" t="s">
        <v>1356</v>
      </c>
      <c r="T97" s="168" t="s">
        <v>1357</v>
      </c>
      <c r="U97" s="168" t="s">
        <v>1358</v>
      </c>
      <c r="V97" s="168" t="s">
        <v>1359</v>
      </c>
      <c r="W97" s="166" t="s">
        <v>1360</v>
      </c>
      <c r="X97" s="165"/>
      <c r="Z97" s="78"/>
      <c r="AA97" s="227">
        <f>IF(OR(J97="Fail",ISBLANK(J97)),INDEX('Issue Code Table'!C:C,MATCH(N:N,'Issue Code Table'!A:A,0)),IF(M97="Critical",6,IF(M97="Significant",5,IF(M97="Moderate",3,2))))</f>
        <v>1</v>
      </c>
      <c r="AB97" s="78"/>
      <c r="AC97" s="78"/>
      <c r="AD97" s="78"/>
      <c r="AE97" s="78"/>
      <c r="AG97" s="78"/>
    </row>
    <row r="98" spans="1:33" s="88" customFormat="1" ht="83.15" customHeight="1" x14ac:dyDescent="0.25">
      <c r="A98" s="225" t="s">
        <v>1361</v>
      </c>
      <c r="B98" s="172" t="s">
        <v>668</v>
      </c>
      <c r="C98" s="172" t="s">
        <v>669</v>
      </c>
      <c r="D98" s="172" t="s">
        <v>218</v>
      </c>
      <c r="E98" s="172" t="s">
        <v>1362</v>
      </c>
      <c r="F98" s="172" t="s">
        <v>1363</v>
      </c>
      <c r="G98" s="172" t="s">
        <v>1364</v>
      </c>
      <c r="H98" s="172" t="s">
        <v>1365</v>
      </c>
      <c r="I98" s="173"/>
      <c r="J98" s="172"/>
      <c r="K98" s="173" t="s">
        <v>1366</v>
      </c>
      <c r="L98" s="173"/>
      <c r="M98" s="176" t="s">
        <v>184</v>
      </c>
      <c r="N98" s="229" t="s">
        <v>309</v>
      </c>
      <c r="O98" s="229" t="s">
        <v>310</v>
      </c>
      <c r="P98" s="121"/>
      <c r="Q98" s="173" t="s">
        <v>677</v>
      </c>
      <c r="R98" s="173" t="s">
        <v>1367</v>
      </c>
      <c r="S98" s="168" t="s">
        <v>1368</v>
      </c>
      <c r="T98" s="168" t="s">
        <v>1369</v>
      </c>
      <c r="U98" s="168" t="s">
        <v>1370</v>
      </c>
      <c r="V98" s="168" t="s">
        <v>1371</v>
      </c>
      <c r="W98" s="166" t="s">
        <v>1372</v>
      </c>
      <c r="X98" s="165" t="s">
        <v>233</v>
      </c>
      <c r="Z98" s="78"/>
      <c r="AA98" s="227">
        <f>IF(OR(J98="Fail",ISBLANK(J98)),INDEX('Issue Code Table'!C:C,MATCH(N:N,'Issue Code Table'!A:A,0)),IF(M98="Critical",6,IF(M98="Significant",5,IF(M98="Moderate",3,2))))</f>
        <v>5</v>
      </c>
      <c r="AB98" s="78"/>
      <c r="AC98" s="78"/>
      <c r="AD98" s="78"/>
      <c r="AE98" s="78"/>
      <c r="AG98" s="78"/>
    </row>
    <row r="99" spans="1:33" s="88" customFormat="1" ht="83.15" customHeight="1" x14ac:dyDescent="0.25">
      <c r="A99" s="225" t="s">
        <v>1373</v>
      </c>
      <c r="B99" s="172" t="s">
        <v>399</v>
      </c>
      <c r="C99" s="172" t="s">
        <v>400</v>
      </c>
      <c r="D99" s="172" t="s">
        <v>218</v>
      </c>
      <c r="E99" s="172" t="s">
        <v>1374</v>
      </c>
      <c r="F99" s="172" t="s">
        <v>1375</v>
      </c>
      <c r="G99" s="172" t="s">
        <v>1376</v>
      </c>
      <c r="H99" s="172" t="s">
        <v>1377</v>
      </c>
      <c r="I99" s="173"/>
      <c r="J99" s="172"/>
      <c r="K99" s="173" t="s">
        <v>1378</v>
      </c>
      <c r="L99" s="173"/>
      <c r="M99" s="176" t="s">
        <v>260</v>
      </c>
      <c r="N99" s="176" t="s">
        <v>592</v>
      </c>
      <c r="O99" s="231" t="s">
        <v>593</v>
      </c>
      <c r="P99" s="121"/>
      <c r="Q99" s="173" t="s">
        <v>677</v>
      </c>
      <c r="R99" s="173" t="s">
        <v>1379</v>
      </c>
      <c r="S99" s="168" t="s">
        <v>1380</v>
      </c>
      <c r="T99" s="168" t="s">
        <v>1381</v>
      </c>
      <c r="U99" s="168" t="s">
        <v>1382</v>
      </c>
      <c r="V99" s="168" t="s">
        <v>1383</v>
      </c>
      <c r="W99" s="166" t="s">
        <v>1384</v>
      </c>
      <c r="X99" s="165"/>
      <c r="Z99" s="78"/>
      <c r="AA99" s="227">
        <f>IF(OR(J99="Fail",ISBLANK(J99)),INDEX('Issue Code Table'!C:C,MATCH(N:N,'Issue Code Table'!A:A,0)),IF(M99="Critical",6,IF(M99="Significant",5,IF(M99="Moderate",3,2))))</f>
        <v>4</v>
      </c>
      <c r="AB99" s="78"/>
      <c r="AC99" s="78"/>
      <c r="AD99" s="78"/>
      <c r="AE99" s="78"/>
      <c r="AG99" s="78"/>
    </row>
    <row r="100" spans="1:33" s="88" customFormat="1" ht="83.15" customHeight="1" x14ac:dyDescent="0.25">
      <c r="A100" s="225" t="s">
        <v>1385</v>
      </c>
      <c r="B100" s="172" t="s">
        <v>668</v>
      </c>
      <c r="C100" s="172" t="s">
        <v>669</v>
      </c>
      <c r="D100" s="172" t="s">
        <v>218</v>
      </c>
      <c r="E100" s="172" t="s">
        <v>1386</v>
      </c>
      <c r="F100" s="172" t="s">
        <v>1387</v>
      </c>
      <c r="G100" s="172" t="s">
        <v>1388</v>
      </c>
      <c r="H100" s="172" t="s">
        <v>1389</v>
      </c>
      <c r="I100" s="173"/>
      <c r="J100" s="172"/>
      <c r="K100" s="173" t="s">
        <v>1390</v>
      </c>
      <c r="L100" s="173"/>
      <c r="M100" s="176" t="s">
        <v>260</v>
      </c>
      <c r="N100" s="229" t="s">
        <v>592</v>
      </c>
      <c r="O100" s="229" t="s">
        <v>593</v>
      </c>
      <c r="P100" s="121"/>
      <c r="Q100" s="173" t="s">
        <v>677</v>
      </c>
      <c r="R100" s="173" t="s">
        <v>1391</v>
      </c>
      <c r="S100" s="168" t="s">
        <v>1392</v>
      </c>
      <c r="T100" s="168" t="s">
        <v>1393</v>
      </c>
      <c r="U100" s="168" t="s">
        <v>1394</v>
      </c>
      <c r="V100" s="168" t="s">
        <v>1395</v>
      </c>
      <c r="W100" s="166" t="s">
        <v>1396</v>
      </c>
      <c r="X100" s="165"/>
      <c r="Z100" s="78"/>
      <c r="AA100" s="227">
        <f>IF(OR(J100="Fail",ISBLANK(J100)),INDEX('Issue Code Table'!C:C,MATCH(N:N,'Issue Code Table'!A:A,0)),IF(M100="Critical",6,IF(M100="Significant",5,IF(M100="Moderate",3,2))))</f>
        <v>4</v>
      </c>
      <c r="AB100" s="78"/>
      <c r="AC100" s="78"/>
      <c r="AD100" s="78"/>
      <c r="AE100" s="78"/>
      <c r="AG100" s="78"/>
    </row>
    <row r="101" spans="1:33" s="88" customFormat="1" ht="83.15" customHeight="1" x14ac:dyDescent="0.25">
      <c r="A101" s="225" t="s">
        <v>1397</v>
      </c>
      <c r="B101" s="172" t="s">
        <v>668</v>
      </c>
      <c r="C101" s="172" t="s">
        <v>669</v>
      </c>
      <c r="D101" s="172" t="s">
        <v>218</v>
      </c>
      <c r="E101" s="172" t="s">
        <v>1398</v>
      </c>
      <c r="F101" s="172" t="s">
        <v>1399</v>
      </c>
      <c r="G101" s="172" t="s">
        <v>774</v>
      </c>
      <c r="H101" s="172" t="s">
        <v>1400</v>
      </c>
      <c r="I101" s="173"/>
      <c r="J101" s="172"/>
      <c r="K101" s="173" t="s">
        <v>1401</v>
      </c>
      <c r="L101" s="173"/>
      <c r="M101" s="176" t="s">
        <v>184</v>
      </c>
      <c r="N101" s="231" t="s">
        <v>820</v>
      </c>
      <c r="O101" s="229" t="s">
        <v>821</v>
      </c>
      <c r="P101" s="121"/>
      <c r="Q101" s="173" t="s">
        <v>1402</v>
      </c>
      <c r="R101" s="173" t="s">
        <v>1403</v>
      </c>
      <c r="S101" s="168" t="s">
        <v>1404</v>
      </c>
      <c r="T101" s="168" t="s">
        <v>1405</v>
      </c>
      <c r="U101" s="168" t="s">
        <v>1406</v>
      </c>
      <c r="V101" s="168" t="s">
        <v>1407</v>
      </c>
      <c r="W101" s="166" t="s">
        <v>1408</v>
      </c>
      <c r="X101" s="165" t="s">
        <v>233</v>
      </c>
      <c r="Z101" s="78"/>
      <c r="AA101" s="227">
        <f>IF(OR(J101="Fail",ISBLANK(J101)),INDEX('Issue Code Table'!C:C,MATCH(N:N,'Issue Code Table'!A:A,0)),IF(M101="Critical",6,IF(M101="Significant",5,IF(M101="Moderate",3,2))))</f>
        <v>5</v>
      </c>
      <c r="AB101" s="78"/>
      <c r="AC101" s="78"/>
      <c r="AD101" s="78"/>
      <c r="AE101" s="78"/>
      <c r="AG101" s="78"/>
    </row>
    <row r="102" spans="1:33" s="88" customFormat="1" ht="83.15" customHeight="1" x14ac:dyDescent="0.25">
      <c r="A102" s="225" t="s">
        <v>1409</v>
      </c>
      <c r="B102" s="172" t="s">
        <v>668</v>
      </c>
      <c r="C102" s="172" t="s">
        <v>669</v>
      </c>
      <c r="D102" s="172" t="s">
        <v>218</v>
      </c>
      <c r="E102" s="172" t="s">
        <v>1410</v>
      </c>
      <c r="F102" s="172" t="s">
        <v>1411</v>
      </c>
      <c r="G102" s="172" t="s">
        <v>774</v>
      </c>
      <c r="H102" s="172" t="s">
        <v>1412</v>
      </c>
      <c r="I102" s="173"/>
      <c r="J102" s="172"/>
      <c r="K102" s="173" t="s">
        <v>1413</v>
      </c>
      <c r="L102" s="173"/>
      <c r="M102" s="229" t="s">
        <v>260</v>
      </c>
      <c r="N102" s="229" t="s">
        <v>690</v>
      </c>
      <c r="O102" s="229" t="s">
        <v>691</v>
      </c>
      <c r="P102" s="121"/>
      <c r="Q102" s="173" t="s">
        <v>1402</v>
      </c>
      <c r="R102" s="173" t="s">
        <v>1414</v>
      </c>
      <c r="S102" s="168" t="s">
        <v>1415</v>
      </c>
      <c r="T102" s="168" t="s">
        <v>1416</v>
      </c>
      <c r="U102" s="168" t="s">
        <v>1417</v>
      </c>
      <c r="V102" s="168" t="s">
        <v>1418</v>
      </c>
      <c r="W102" s="166" t="s">
        <v>1419</v>
      </c>
      <c r="X102" s="165"/>
      <c r="Z102" s="78"/>
      <c r="AA102" s="227">
        <f>IF(OR(J102="Fail",ISBLANK(J102)),INDEX('Issue Code Table'!C:C,MATCH(N:N,'Issue Code Table'!A:A,0)),IF(M102="Critical",6,IF(M102="Significant",5,IF(M102="Moderate",3,2))))</f>
        <v>4</v>
      </c>
      <c r="AB102" s="78"/>
      <c r="AC102" s="78"/>
      <c r="AD102" s="78"/>
      <c r="AE102" s="78"/>
      <c r="AG102" s="78"/>
    </row>
    <row r="103" spans="1:33" s="88" customFormat="1" ht="83.15" customHeight="1" x14ac:dyDescent="0.25">
      <c r="A103" s="225" t="s">
        <v>1420</v>
      </c>
      <c r="B103" s="172" t="s">
        <v>1421</v>
      </c>
      <c r="C103" s="172" t="s">
        <v>1422</v>
      </c>
      <c r="D103" s="172" t="s">
        <v>218</v>
      </c>
      <c r="E103" s="172" t="s">
        <v>1423</v>
      </c>
      <c r="F103" s="172" t="s">
        <v>1424</v>
      </c>
      <c r="G103" s="172" t="s">
        <v>774</v>
      </c>
      <c r="H103" s="172" t="s">
        <v>1425</v>
      </c>
      <c r="I103" s="173"/>
      <c r="J103" s="172"/>
      <c r="K103" s="173" t="s">
        <v>1426</v>
      </c>
      <c r="L103" s="173"/>
      <c r="M103" s="229" t="s">
        <v>260</v>
      </c>
      <c r="N103" s="229" t="s">
        <v>690</v>
      </c>
      <c r="O103" s="229" t="s">
        <v>691</v>
      </c>
      <c r="P103" s="121"/>
      <c r="Q103" s="173" t="s">
        <v>1402</v>
      </c>
      <c r="R103" s="173" t="s">
        <v>1427</v>
      </c>
      <c r="S103" s="168" t="s">
        <v>1428</v>
      </c>
      <c r="T103" s="168" t="s">
        <v>1429</v>
      </c>
      <c r="U103" s="168" t="s">
        <v>1430</v>
      </c>
      <c r="V103" s="168" t="s">
        <v>1431</v>
      </c>
      <c r="W103" s="166" t="s">
        <v>1432</v>
      </c>
      <c r="X103" s="165"/>
      <c r="Z103" s="78"/>
      <c r="AA103" s="227">
        <f>IF(OR(J103="Fail",ISBLANK(J103)),INDEX('Issue Code Table'!C:C,MATCH(N:N,'Issue Code Table'!A:A,0)),IF(M103="Critical",6,IF(M103="Significant",5,IF(M103="Moderate",3,2))))</f>
        <v>4</v>
      </c>
      <c r="AB103" s="78"/>
      <c r="AC103" s="78"/>
      <c r="AD103" s="78"/>
      <c r="AE103" s="78"/>
      <c r="AG103" s="78"/>
    </row>
    <row r="104" spans="1:33" s="88" customFormat="1" ht="83.15" customHeight="1" x14ac:dyDescent="0.25">
      <c r="A104" s="225" t="s">
        <v>1433</v>
      </c>
      <c r="B104" s="172" t="s">
        <v>668</v>
      </c>
      <c r="C104" s="172" t="s">
        <v>669</v>
      </c>
      <c r="D104" s="172" t="s">
        <v>218</v>
      </c>
      <c r="E104" s="172" t="s">
        <v>1434</v>
      </c>
      <c r="F104" s="172" t="s">
        <v>1435</v>
      </c>
      <c r="G104" s="172" t="s">
        <v>774</v>
      </c>
      <c r="H104" s="172" t="s">
        <v>1436</v>
      </c>
      <c r="I104" s="173"/>
      <c r="J104" s="172"/>
      <c r="K104" s="173" t="s">
        <v>1437</v>
      </c>
      <c r="L104" s="173"/>
      <c r="M104" s="229" t="s">
        <v>260</v>
      </c>
      <c r="N104" s="229" t="s">
        <v>690</v>
      </c>
      <c r="O104" s="229" t="s">
        <v>691</v>
      </c>
      <c r="P104" s="121"/>
      <c r="Q104" s="173" t="s">
        <v>1402</v>
      </c>
      <c r="R104" s="173" t="s">
        <v>1438</v>
      </c>
      <c r="S104" s="168" t="s">
        <v>1439</v>
      </c>
      <c r="T104" s="168" t="s">
        <v>1440</v>
      </c>
      <c r="U104" s="168" t="s">
        <v>733</v>
      </c>
      <c r="V104" s="168" t="s">
        <v>1441</v>
      </c>
      <c r="W104" s="166" t="s">
        <v>1442</v>
      </c>
      <c r="X104" s="165"/>
      <c r="Z104" s="78"/>
      <c r="AA104" s="227">
        <f>IF(OR(J104="Fail",ISBLANK(J104)),INDEX('Issue Code Table'!C:C,MATCH(N:N,'Issue Code Table'!A:A,0)),IF(M104="Critical",6,IF(M104="Significant",5,IF(M104="Moderate",3,2))))</f>
        <v>4</v>
      </c>
      <c r="AB104" s="78"/>
      <c r="AC104" s="78"/>
      <c r="AD104" s="78"/>
      <c r="AE104" s="78"/>
      <c r="AG104" s="78"/>
    </row>
    <row r="105" spans="1:33" s="88" customFormat="1" ht="83.15" customHeight="1" x14ac:dyDescent="0.25">
      <c r="A105" s="225" t="s">
        <v>1443</v>
      </c>
      <c r="B105" s="172" t="s">
        <v>668</v>
      </c>
      <c r="C105" s="172" t="s">
        <v>669</v>
      </c>
      <c r="D105" s="172" t="s">
        <v>218</v>
      </c>
      <c r="E105" s="172" t="s">
        <v>1444</v>
      </c>
      <c r="F105" s="172" t="s">
        <v>1445</v>
      </c>
      <c r="G105" s="172" t="s">
        <v>774</v>
      </c>
      <c r="H105" s="172" t="s">
        <v>1446</v>
      </c>
      <c r="I105" s="173"/>
      <c r="J105" s="172"/>
      <c r="K105" s="173" t="s">
        <v>1447</v>
      </c>
      <c r="L105" s="173"/>
      <c r="M105" s="176" t="s">
        <v>260</v>
      </c>
      <c r="N105" s="176" t="s">
        <v>690</v>
      </c>
      <c r="O105" s="231" t="s">
        <v>691</v>
      </c>
      <c r="P105" s="121"/>
      <c r="Q105" s="173" t="s">
        <v>1402</v>
      </c>
      <c r="R105" s="173" t="s">
        <v>1448</v>
      </c>
      <c r="S105" s="168" t="s">
        <v>1449</v>
      </c>
      <c r="T105" s="168" t="s">
        <v>1450</v>
      </c>
      <c r="U105" s="168" t="s">
        <v>1451</v>
      </c>
      <c r="V105" s="168" t="s">
        <v>1452</v>
      </c>
      <c r="W105" s="166" t="s">
        <v>1453</v>
      </c>
      <c r="X105" s="165"/>
      <c r="Z105" s="78"/>
      <c r="AA105" s="227">
        <f>IF(OR(J105="Fail",ISBLANK(J105)),INDEX('Issue Code Table'!C:C,MATCH(N:N,'Issue Code Table'!A:A,0)),IF(M105="Critical",6,IF(M105="Significant",5,IF(M105="Moderate",3,2))))</f>
        <v>4</v>
      </c>
      <c r="AB105" s="78"/>
      <c r="AC105" s="78"/>
      <c r="AD105" s="78"/>
      <c r="AE105" s="78"/>
      <c r="AG105" s="78"/>
    </row>
    <row r="106" spans="1:33" s="88" customFormat="1" ht="83.15" customHeight="1" x14ac:dyDescent="0.25">
      <c r="A106" s="225" t="s">
        <v>1454</v>
      </c>
      <c r="B106" s="172" t="s">
        <v>216</v>
      </c>
      <c r="C106" s="172" t="s">
        <v>217</v>
      </c>
      <c r="D106" s="172" t="s">
        <v>218</v>
      </c>
      <c r="E106" s="172" t="s">
        <v>1455</v>
      </c>
      <c r="F106" s="172" t="s">
        <v>1456</v>
      </c>
      <c r="G106" s="172" t="s">
        <v>774</v>
      </c>
      <c r="H106" s="172" t="s">
        <v>1457</v>
      </c>
      <c r="I106" s="173"/>
      <c r="J106" s="172"/>
      <c r="K106" s="173" t="s">
        <v>1458</v>
      </c>
      <c r="L106" s="173"/>
      <c r="M106" s="176" t="s">
        <v>184</v>
      </c>
      <c r="N106" s="176" t="s">
        <v>690</v>
      </c>
      <c r="O106" s="231" t="s">
        <v>691</v>
      </c>
      <c r="P106" s="121"/>
      <c r="Q106" s="173" t="s">
        <v>1402</v>
      </c>
      <c r="R106" s="173" t="s">
        <v>1459</v>
      </c>
      <c r="S106" s="168" t="s">
        <v>1460</v>
      </c>
      <c r="T106" s="168" t="s">
        <v>1461</v>
      </c>
      <c r="U106" s="168" t="s">
        <v>1462</v>
      </c>
      <c r="V106" s="168" t="s">
        <v>1463</v>
      </c>
      <c r="W106" s="166" t="s">
        <v>1464</v>
      </c>
      <c r="X106" s="165" t="s">
        <v>233</v>
      </c>
      <c r="Z106" s="78"/>
      <c r="AA106" s="227">
        <f>IF(OR(J106="Fail",ISBLANK(J106)),INDEX('Issue Code Table'!C:C,MATCH(N:N,'Issue Code Table'!A:A,0)),IF(M106="Critical",6,IF(M106="Significant",5,IF(M106="Moderate",3,2))))</f>
        <v>4</v>
      </c>
      <c r="AB106" s="78"/>
      <c r="AC106" s="78"/>
      <c r="AD106" s="78"/>
      <c r="AE106" s="78"/>
      <c r="AG106" s="78"/>
    </row>
    <row r="107" spans="1:33" s="88" customFormat="1" ht="83.15" customHeight="1" x14ac:dyDescent="0.25">
      <c r="A107" s="225" t="s">
        <v>1465</v>
      </c>
      <c r="B107" s="172" t="s">
        <v>1421</v>
      </c>
      <c r="C107" s="172" t="s">
        <v>1422</v>
      </c>
      <c r="D107" s="172" t="s">
        <v>218</v>
      </c>
      <c r="E107" s="172" t="s">
        <v>1466</v>
      </c>
      <c r="F107" s="172" t="s">
        <v>1467</v>
      </c>
      <c r="G107" s="172" t="s">
        <v>774</v>
      </c>
      <c r="H107" s="172" t="s">
        <v>1468</v>
      </c>
      <c r="I107" s="173"/>
      <c r="J107" s="172"/>
      <c r="K107" s="173" t="s">
        <v>1469</v>
      </c>
      <c r="L107" s="173"/>
      <c r="M107" s="176" t="s">
        <v>260</v>
      </c>
      <c r="N107" s="229" t="s">
        <v>690</v>
      </c>
      <c r="O107" s="229" t="s">
        <v>691</v>
      </c>
      <c r="P107" s="121"/>
      <c r="Q107" s="173" t="s">
        <v>1402</v>
      </c>
      <c r="R107" s="173" t="s">
        <v>1470</v>
      </c>
      <c r="S107" s="168" t="s">
        <v>1471</v>
      </c>
      <c r="T107" s="168" t="s">
        <v>1472</v>
      </c>
      <c r="U107" s="168" t="s">
        <v>733</v>
      </c>
      <c r="V107" s="168" t="s">
        <v>1473</v>
      </c>
      <c r="W107" s="166" t="s">
        <v>1474</v>
      </c>
      <c r="X107" s="165"/>
      <c r="Z107" s="78"/>
      <c r="AA107" s="227">
        <f>IF(OR(J107="Fail",ISBLANK(J107)),INDEX('Issue Code Table'!C:C,MATCH(N:N,'Issue Code Table'!A:A,0)),IF(M107="Critical",6,IF(M107="Significant",5,IF(M107="Moderate",3,2))))</f>
        <v>4</v>
      </c>
      <c r="AB107" s="78"/>
      <c r="AC107" s="78"/>
      <c r="AD107" s="78"/>
      <c r="AE107" s="78"/>
      <c r="AG107" s="78"/>
    </row>
    <row r="108" spans="1:33" s="88" customFormat="1" ht="83.15" customHeight="1" x14ac:dyDescent="0.25">
      <c r="A108" s="225" t="s">
        <v>1475</v>
      </c>
      <c r="B108" s="172" t="s">
        <v>216</v>
      </c>
      <c r="C108" s="172" t="s">
        <v>217</v>
      </c>
      <c r="D108" s="172" t="s">
        <v>218</v>
      </c>
      <c r="E108" s="172" t="s">
        <v>1476</v>
      </c>
      <c r="F108" s="172" t="s">
        <v>1477</v>
      </c>
      <c r="G108" s="172" t="s">
        <v>774</v>
      </c>
      <c r="H108" s="172" t="s">
        <v>1478</v>
      </c>
      <c r="I108" s="173"/>
      <c r="J108" s="172"/>
      <c r="K108" s="173" t="s">
        <v>1479</v>
      </c>
      <c r="L108" s="173"/>
      <c r="M108" s="176" t="s">
        <v>184</v>
      </c>
      <c r="N108" s="231" t="s">
        <v>820</v>
      </c>
      <c r="O108" s="229" t="s">
        <v>821</v>
      </c>
      <c r="P108" s="121"/>
      <c r="Q108" s="173" t="s">
        <v>1402</v>
      </c>
      <c r="R108" s="173" t="s">
        <v>1480</v>
      </c>
      <c r="S108" s="168" t="s">
        <v>1481</v>
      </c>
      <c r="T108" s="168" t="s">
        <v>1482</v>
      </c>
      <c r="U108" s="168" t="s">
        <v>733</v>
      </c>
      <c r="V108" s="168" t="s">
        <v>1483</v>
      </c>
      <c r="W108" s="166" t="s">
        <v>1484</v>
      </c>
      <c r="X108" s="165" t="s">
        <v>233</v>
      </c>
      <c r="Z108" s="78"/>
      <c r="AA108" s="227">
        <f>IF(OR(J108="Fail",ISBLANK(J108)),INDEX('Issue Code Table'!C:C,MATCH(N:N,'Issue Code Table'!A:A,0)),IF(M108="Critical",6,IF(M108="Significant",5,IF(M108="Moderate",3,2))))</f>
        <v>5</v>
      </c>
      <c r="AB108" s="78"/>
      <c r="AC108" s="78"/>
      <c r="AD108" s="78"/>
      <c r="AE108" s="78"/>
      <c r="AG108" s="78"/>
    </row>
    <row r="109" spans="1:33" s="88" customFormat="1" ht="83.15" customHeight="1" x14ac:dyDescent="0.25">
      <c r="A109" s="225" t="s">
        <v>1485</v>
      </c>
      <c r="B109" s="172" t="s">
        <v>216</v>
      </c>
      <c r="C109" s="172" t="s">
        <v>217</v>
      </c>
      <c r="D109" s="172" t="s">
        <v>218</v>
      </c>
      <c r="E109" s="172" t="s">
        <v>1486</v>
      </c>
      <c r="F109" s="172" t="s">
        <v>1487</v>
      </c>
      <c r="G109" s="172" t="s">
        <v>774</v>
      </c>
      <c r="H109" s="172" t="s">
        <v>1488</v>
      </c>
      <c r="I109" s="173"/>
      <c r="J109" s="172"/>
      <c r="K109" s="173" t="s">
        <v>1489</v>
      </c>
      <c r="L109" s="173"/>
      <c r="M109" s="229" t="s">
        <v>260</v>
      </c>
      <c r="N109" s="229" t="s">
        <v>690</v>
      </c>
      <c r="O109" s="229" t="s">
        <v>691</v>
      </c>
      <c r="P109" s="121"/>
      <c r="Q109" s="173" t="s">
        <v>1402</v>
      </c>
      <c r="R109" s="173" t="s">
        <v>1490</v>
      </c>
      <c r="S109" s="168" t="s">
        <v>1491</v>
      </c>
      <c r="T109" s="168" t="s">
        <v>1492</v>
      </c>
      <c r="U109" s="168" t="s">
        <v>1493</v>
      </c>
      <c r="V109" s="168" t="s">
        <v>1494</v>
      </c>
      <c r="W109" s="166" t="s">
        <v>1495</v>
      </c>
      <c r="X109" s="165"/>
      <c r="Z109" s="78"/>
      <c r="AA109" s="227">
        <f>IF(OR(J109="Fail",ISBLANK(J109)),INDEX('Issue Code Table'!C:C,MATCH(N:N,'Issue Code Table'!A:A,0)),IF(M109="Critical",6,IF(M109="Significant",5,IF(M109="Moderate",3,2))))</f>
        <v>4</v>
      </c>
      <c r="AB109" s="78"/>
      <c r="AC109" s="78"/>
      <c r="AD109" s="78"/>
      <c r="AE109" s="78"/>
      <c r="AG109" s="78"/>
    </row>
    <row r="110" spans="1:33" s="88" customFormat="1" ht="83.15" customHeight="1" x14ac:dyDescent="0.25">
      <c r="A110" s="225" t="s">
        <v>1496</v>
      </c>
      <c r="B110" s="172" t="s">
        <v>319</v>
      </c>
      <c r="C110" s="172" t="s">
        <v>320</v>
      </c>
      <c r="D110" s="172" t="s">
        <v>218</v>
      </c>
      <c r="E110" s="172" t="s">
        <v>1497</v>
      </c>
      <c r="F110" s="172" t="s">
        <v>1498</v>
      </c>
      <c r="G110" s="172" t="s">
        <v>774</v>
      </c>
      <c r="H110" s="172" t="s">
        <v>1499</v>
      </c>
      <c r="I110" s="173"/>
      <c r="J110" s="172"/>
      <c r="K110" s="173" t="s">
        <v>1500</v>
      </c>
      <c r="L110" s="173"/>
      <c r="M110" s="229" t="s">
        <v>260</v>
      </c>
      <c r="N110" s="229" t="s">
        <v>690</v>
      </c>
      <c r="O110" s="229" t="s">
        <v>691</v>
      </c>
      <c r="P110" s="121"/>
      <c r="Q110" s="173" t="s">
        <v>1402</v>
      </c>
      <c r="R110" s="173" t="s">
        <v>1501</v>
      </c>
      <c r="S110" s="168" t="s">
        <v>1502</v>
      </c>
      <c r="T110" s="168" t="s">
        <v>1503</v>
      </c>
      <c r="U110" s="168" t="s">
        <v>733</v>
      </c>
      <c r="V110" s="168" t="s">
        <v>1504</v>
      </c>
      <c r="W110" s="166" t="s">
        <v>1505</v>
      </c>
      <c r="X110" s="165"/>
      <c r="Z110" s="78"/>
      <c r="AA110" s="227">
        <f>IF(OR(J110="Fail",ISBLANK(J110)),INDEX('Issue Code Table'!C:C,MATCH(N:N,'Issue Code Table'!A:A,0)),IF(M110="Critical",6,IF(M110="Significant",5,IF(M110="Moderate",3,2))))</f>
        <v>4</v>
      </c>
      <c r="AB110" s="78"/>
      <c r="AC110" s="78"/>
      <c r="AD110" s="78"/>
      <c r="AE110" s="78"/>
      <c r="AG110" s="78"/>
    </row>
    <row r="111" spans="1:33" s="88" customFormat="1" ht="83.15" customHeight="1" x14ac:dyDescent="0.25">
      <c r="A111" s="225" t="s">
        <v>1506</v>
      </c>
      <c r="B111" s="172" t="s">
        <v>668</v>
      </c>
      <c r="C111" s="172" t="s">
        <v>669</v>
      </c>
      <c r="D111" s="172" t="s">
        <v>218</v>
      </c>
      <c r="E111" s="172" t="s">
        <v>1507</v>
      </c>
      <c r="F111" s="172" t="s">
        <v>1508</v>
      </c>
      <c r="G111" s="172" t="s">
        <v>774</v>
      </c>
      <c r="H111" s="172" t="s">
        <v>1509</v>
      </c>
      <c r="I111" s="173"/>
      <c r="J111" s="172"/>
      <c r="K111" s="173" t="s">
        <v>1510</v>
      </c>
      <c r="L111" s="173"/>
      <c r="M111" s="229" t="s">
        <v>242</v>
      </c>
      <c r="N111" s="229" t="s">
        <v>690</v>
      </c>
      <c r="O111" s="229" t="s">
        <v>691</v>
      </c>
      <c r="P111" s="121"/>
      <c r="Q111" s="173" t="s">
        <v>1402</v>
      </c>
      <c r="R111" s="173" t="s">
        <v>1511</v>
      </c>
      <c r="S111" s="168" t="s">
        <v>1512</v>
      </c>
      <c r="T111" s="168" t="s">
        <v>1513</v>
      </c>
      <c r="U111" s="168" t="s">
        <v>733</v>
      </c>
      <c r="V111" s="168" t="s">
        <v>1514</v>
      </c>
      <c r="W111" s="166" t="s">
        <v>1515</v>
      </c>
      <c r="X111" s="165"/>
      <c r="Z111" s="78"/>
      <c r="AA111" s="227">
        <f>IF(OR(J111="Fail",ISBLANK(J111)),INDEX('Issue Code Table'!C:C,MATCH(N:N,'Issue Code Table'!A:A,0)),IF(M111="Critical",6,IF(M111="Significant",5,IF(M111="Moderate",3,2))))</f>
        <v>4</v>
      </c>
      <c r="AB111" s="78"/>
      <c r="AC111" s="78"/>
      <c r="AD111" s="78"/>
      <c r="AE111" s="78"/>
      <c r="AG111" s="78"/>
    </row>
    <row r="112" spans="1:33" s="88" customFormat="1" ht="83.15" customHeight="1" x14ac:dyDescent="0.25">
      <c r="A112" s="225" t="s">
        <v>1516</v>
      </c>
      <c r="B112" s="172" t="s">
        <v>216</v>
      </c>
      <c r="C112" s="172" t="s">
        <v>217</v>
      </c>
      <c r="D112" s="172" t="s">
        <v>218</v>
      </c>
      <c r="E112" s="172" t="s">
        <v>1517</v>
      </c>
      <c r="F112" s="172" t="s">
        <v>1518</v>
      </c>
      <c r="G112" s="172" t="s">
        <v>774</v>
      </c>
      <c r="H112" s="172" t="s">
        <v>1519</v>
      </c>
      <c r="I112" s="173"/>
      <c r="J112" s="172"/>
      <c r="K112" s="173" t="s">
        <v>1520</v>
      </c>
      <c r="L112" s="173"/>
      <c r="M112" s="229" t="s">
        <v>260</v>
      </c>
      <c r="N112" s="229" t="s">
        <v>690</v>
      </c>
      <c r="O112" s="229" t="s">
        <v>691</v>
      </c>
      <c r="P112" s="121"/>
      <c r="Q112" s="173" t="s">
        <v>1402</v>
      </c>
      <c r="R112" s="173" t="s">
        <v>1521</v>
      </c>
      <c r="S112" s="168" t="s">
        <v>1522</v>
      </c>
      <c r="T112" s="168" t="s">
        <v>1523</v>
      </c>
      <c r="U112" s="168" t="s">
        <v>1524</v>
      </c>
      <c r="V112" s="168" t="s">
        <v>1525</v>
      </c>
      <c r="W112" s="166" t="s">
        <v>1526</v>
      </c>
      <c r="X112" s="165"/>
      <c r="Z112" s="78"/>
      <c r="AA112" s="227">
        <f>IF(OR(J112="Fail",ISBLANK(J112)),INDEX('Issue Code Table'!C:C,MATCH(N:N,'Issue Code Table'!A:A,0)),IF(M112="Critical",6,IF(M112="Significant",5,IF(M112="Moderate",3,2))))</f>
        <v>4</v>
      </c>
      <c r="AB112" s="78"/>
      <c r="AC112" s="78"/>
      <c r="AD112" s="78"/>
      <c r="AE112" s="78"/>
      <c r="AG112" s="78"/>
    </row>
    <row r="113" spans="1:33" s="88" customFormat="1" ht="83.15" customHeight="1" x14ac:dyDescent="0.25">
      <c r="A113" s="225" t="s">
        <v>1527</v>
      </c>
      <c r="B113" s="172" t="s">
        <v>177</v>
      </c>
      <c r="C113" s="172" t="s">
        <v>178</v>
      </c>
      <c r="D113" s="172" t="s">
        <v>218</v>
      </c>
      <c r="E113" s="172" t="s">
        <v>1528</v>
      </c>
      <c r="F113" s="172" t="s">
        <v>1529</v>
      </c>
      <c r="G113" s="172" t="s">
        <v>774</v>
      </c>
      <c r="H113" s="172" t="s">
        <v>1530</v>
      </c>
      <c r="I113" s="173"/>
      <c r="J113" s="172"/>
      <c r="K113" s="173" t="s">
        <v>1531</v>
      </c>
      <c r="L113" s="173"/>
      <c r="M113" s="229" t="s">
        <v>260</v>
      </c>
      <c r="N113" s="229" t="s">
        <v>690</v>
      </c>
      <c r="O113" s="229" t="s">
        <v>691</v>
      </c>
      <c r="P113" s="121"/>
      <c r="Q113" s="173" t="s">
        <v>1402</v>
      </c>
      <c r="R113" s="173" t="s">
        <v>1532</v>
      </c>
      <c r="S113" s="168" t="s">
        <v>1533</v>
      </c>
      <c r="T113" s="168" t="s">
        <v>1534</v>
      </c>
      <c r="U113" s="168" t="s">
        <v>733</v>
      </c>
      <c r="V113" s="168" t="s">
        <v>1535</v>
      </c>
      <c r="W113" s="166" t="s">
        <v>1536</v>
      </c>
      <c r="X113" s="165"/>
      <c r="Z113" s="78"/>
      <c r="AA113" s="227">
        <f>IF(OR(J113="Fail",ISBLANK(J113)),INDEX('Issue Code Table'!C:C,MATCH(N:N,'Issue Code Table'!A:A,0)),IF(M113="Critical",6,IF(M113="Significant",5,IF(M113="Moderate",3,2))))</f>
        <v>4</v>
      </c>
      <c r="AB113" s="78"/>
      <c r="AC113" s="78"/>
      <c r="AD113" s="78"/>
      <c r="AE113" s="78"/>
      <c r="AG113" s="78"/>
    </row>
    <row r="114" spans="1:33" s="88" customFormat="1" ht="83.15" customHeight="1" x14ac:dyDescent="0.25">
      <c r="A114" s="225" t="s">
        <v>1537</v>
      </c>
      <c r="B114" s="172" t="s">
        <v>302</v>
      </c>
      <c r="C114" s="172" t="s">
        <v>303</v>
      </c>
      <c r="D114" s="172" t="s">
        <v>218</v>
      </c>
      <c r="E114" s="172" t="s">
        <v>1538</v>
      </c>
      <c r="F114" s="172" t="s">
        <v>3675</v>
      </c>
      <c r="G114" s="172" t="s">
        <v>774</v>
      </c>
      <c r="H114" s="172" t="s">
        <v>1539</v>
      </c>
      <c r="I114" s="173"/>
      <c r="J114" s="172"/>
      <c r="K114" s="173" t="s">
        <v>1540</v>
      </c>
      <c r="L114" s="173"/>
      <c r="M114" s="229" t="s">
        <v>260</v>
      </c>
      <c r="N114" s="229" t="s">
        <v>690</v>
      </c>
      <c r="O114" s="229" t="s">
        <v>691</v>
      </c>
      <c r="P114" s="121"/>
      <c r="Q114" s="173" t="s">
        <v>1402</v>
      </c>
      <c r="R114" s="173" t="s">
        <v>1541</v>
      </c>
      <c r="S114" s="168" t="s">
        <v>1542</v>
      </c>
      <c r="T114" s="168" t="s">
        <v>1543</v>
      </c>
      <c r="U114" s="168" t="s">
        <v>1544</v>
      </c>
      <c r="V114" s="168" t="s">
        <v>1545</v>
      </c>
      <c r="W114" s="166" t="s">
        <v>1546</v>
      </c>
      <c r="X114" s="165"/>
      <c r="Z114" s="78"/>
      <c r="AA114" s="227">
        <f>IF(OR(J114="Fail",ISBLANK(J114)),INDEX('Issue Code Table'!C:C,MATCH(N:N,'Issue Code Table'!A:A,0)),IF(M114="Critical",6,IF(M114="Significant",5,IF(M114="Moderate",3,2))))</f>
        <v>4</v>
      </c>
      <c r="AB114" s="78"/>
      <c r="AC114" s="78"/>
      <c r="AD114" s="78"/>
      <c r="AE114" s="78"/>
      <c r="AG114" s="78"/>
    </row>
    <row r="115" spans="1:33" s="88" customFormat="1" ht="83.15" customHeight="1" x14ac:dyDescent="0.25">
      <c r="A115" s="225" t="s">
        <v>1547</v>
      </c>
      <c r="B115" s="172" t="s">
        <v>190</v>
      </c>
      <c r="C115" s="172" t="s">
        <v>191</v>
      </c>
      <c r="D115" s="172" t="s">
        <v>218</v>
      </c>
      <c r="E115" s="172" t="s">
        <v>1548</v>
      </c>
      <c r="F115" s="172" t="s">
        <v>1549</v>
      </c>
      <c r="G115" s="172" t="s">
        <v>774</v>
      </c>
      <c r="H115" s="172" t="s">
        <v>1550</v>
      </c>
      <c r="I115" s="173"/>
      <c r="J115" s="172"/>
      <c r="K115" s="173" t="s">
        <v>1551</v>
      </c>
      <c r="L115" s="173"/>
      <c r="M115" s="176" t="s">
        <v>184</v>
      </c>
      <c r="N115" s="229" t="s">
        <v>899</v>
      </c>
      <c r="O115" s="229" t="s">
        <v>900</v>
      </c>
      <c r="P115" s="121"/>
      <c r="Q115" s="173" t="s">
        <v>1402</v>
      </c>
      <c r="R115" s="173" t="s">
        <v>1552</v>
      </c>
      <c r="S115" s="168" t="s">
        <v>1553</v>
      </c>
      <c r="T115" s="168" t="s">
        <v>1554</v>
      </c>
      <c r="U115" s="168" t="s">
        <v>1555</v>
      </c>
      <c r="V115" s="168" t="s">
        <v>1556</v>
      </c>
      <c r="W115" s="166" t="s">
        <v>1557</v>
      </c>
      <c r="X115" s="165" t="s">
        <v>233</v>
      </c>
      <c r="Z115" s="78"/>
      <c r="AA115" s="227">
        <f>IF(OR(J115="Fail",ISBLANK(J115)),INDEX('Issue Code Table'!C:C,MATCH(N:N,'Issue Code Table'!A:A,0)),IF(M115="Critical",6,IF(M115="Significant",5,IF(M115="Moderate",3,2))))</f>
        <v>6</v>
      </c>
      <c r="AB115" s="78"/>
      <c r="AC115" s="78"/>
      <c r="AD115" s="78"/>
      <c r="AE115" s="78"/>
      <c r="AG115" s="78"/>
    </row>
    <row r="116" spans="1:33" s="88" customFormat="1" ht="83.15" customHeight="1" x14ac:dyDescent="0.25">
      <c r="A116" s="225" t="s">
        <v>1558</v>
      </c>
      <c r="B116" s="172" t="s">
        <v>399</v>
      </c>
      <c r="C116" s="172" t="s">
        <v>400</v>
      </c>
      <c r="D116" s="172" t="s">
        <v>218</v>
      </c>
      <c r="E116" s="172" t="s">
        <v>1559</v>
      </c>
      <c r="F116" s="172" t="s">
        <v>1560</v>
      </c>
      <c r="G116" s="172" t="s">
        <v>774</v>
      </c>
      <c r="H116" s="172" t="s">
        <v>1561</v>
      </c>
      <c r="I116" s="173"/>
      <c r="J116" s="172"/>
      <c r="K116" s="173" t="s">
        <v>1562</v>
      </c>
      <c r="L116" s="173"/>
      <c r="M116" s="176" t="s">
        <v>184</v>
      </c>
      <c r="N116" s="231" t="s">
        <v>820</v>
      </c>
      <c r="O116" s="229" t="s">
        <v>821</v>
      </c>
      <c r="P116" s="121"/>
      <c r="Q116" s="173" t="s">
        <v>1402</v>
      </c>
      <c r="R116" s="173" t="s">
        <v>1563</v>
      </c>
      <c r="S116" s="168" t="s">
        <v>1564</v>
      </c>
      <c r="T116" s="168" t="s">
        <v>1565</v>
      </c>
      <c r="U116" s="168" t="s">
        <v>1566</v>
      </c>
      <c r="V116" s="168" t="s">
        <v>1567</v>
      </c>
      <c r="W116" s="166" t="s">
        <v>1568</v>
      </c>
      <c r="X116" s="165" t="s">
        <v>233</v>
      </c>
      <c r="Z116" s="78"/>
      <c r="AA116" s="227">
        <f>IF(OR(J116="Fail",ISBLANK(J116)),INDEX('Issue Code Table'!C:C,MATCH(N:N,'Issue Code Table'!A:A,0)),IF(M116="Critical",6,IF(M116="Significant",5,IF(M116="Moderate",3,2))))</f>
        <v>5</v>
      </c>
      <c r="AB116" s="78"/>
      <c r="AC116" s="78"/>
      <c r="AD116" s="78"/>
      <c r="AE116" s="78"/>
      <c r="AG116" s="78"/>
    </row>
    <row r="117" spans="1:33" s="88" customFormat="1" ht="83.15" customHeight="1" x14ac:dyDescent="0.25">
      <c r="A117" s="225" t="s">
        <v>1569</v>
      </c>
      <c r="B117" s="172" t="s">
        <v>668</v>
      </c>
      <c r="C117" s="172" t="s">
        <v>669</v>
      </c>
      <c r="D117" s="172" t="s">
        <v>218</v>
      </c>
      <c r="E117" s="172" t="s">
        <v>1570</v>
      </c>
      <c r="F117" s="172" t="s">
        <v>1571</v>
      </c>
      <c r="G117" s="172" t="s">
        <v>774</v>
      </c>
      <c r="H117" s="172" t="s">
        <v>1572</v>
      </c>
      <c r="I117" s="173"/>
      <c r="J117" s="172"/>
      <c r="K117" s="173" t="s">
        <v>1573</v>
      </c>
      <c r="L117" s="173"/>
      <c r="M117" s="229" t="s">
        <v>260</v>
      </c>
      <c r="N117" s="229" t="s">
        <v>690</v>
      </c>
      <c r="O117" s="229" t="s">
        <v>691</v>
      </c>
      <c r="P117" s="121"/>
      <c r="Q117" s="173" t="s">
        <v>1402</v>
      </c>
      <c r="R117" s="173" t="s">
        <v>1574</v>
      </c>
      <c r="S117" s="168" t="s">
        <v>1575</v>
      </c>
      <c r="T117" s="168" t="s">
        <v>1576</v>
      </c>
      <c r="U117" s="168" t="s">
        <v>733</v>
      </c>
      <c r="V117" s="168" t="s">
        <v>1577</v>
      </c>
      <c r="W117" s="166" t="s">
        <v>1578</v>
      </c>
      <c r="X117" s="165"/>
      <c r="Z117" s="78"/>
      <c r="AA117" s="227">
        <f>IF(OR(J117="Fail",ISBLANK(J117)),INDEX('Issue Code Table'!C:C,MATCH(N:N,'Issue Code Table'!A:A,0)),IF(M117="Critical",6,IF(M117="Significant",5,IF(M117="Moderate",3,2))))</f>
        <v>4</v>
      </c>
      <c r="AB117" s="78"/>
      <c r="AC117" s="78"/>
      <c r="AD117" s="78"/>
      <c r="AE117" s="78"/>
      <c r="AG117" s="78"/>
    </row>
    <row r="118" spans="1:33" s="88" customFormat="1" ht="83.15" customHeight="1" x14ac:dyDescent="0.25">
      <c r="A118" s="225" t="s">
        <v>1579</v>
      </c>
      <c r="B118" s="172" t="s">
        <v>216</v>
      </c>
      <c r="C118" s="172" t="s">
        <v>217</v>
      </c>
      <c r="D118" s="172" t="s">
        <v>218</v>
      </c>
      <c r="E118" s="172" t="s">
        <v>1580</v>
      </c>
      <c r="F118" s="172" t="s">
        <v>1581</v>
      </c>
      <c r="G118" s="172" t="s">
        <v>774</v>
      </c>
      <c r="H118" s="172" t="s">
        <v>1582</v>
      </c>
      <c r="I118" s="173"/>
      <c r="J118" s="172"/>
      <c r="K118" s="173" t="s">
        <v>1583</v>
      </c>
      <c r="L118" s="173"/>
      <c r="M118" s="229" t="s">
        <v>260</v>
      </c>
      <c r="N118" s="229" t="s">
        <v>690</v>
      </c>
      <c r="O118" s="229" t="s">
        <v>691</v>
      </c>
      <c r="P118" s="121"/>
      <c r="Q118" s="173" t="s">
        <v>1402</v>
      </c>
      <c r="R118" s="173" t="s">
        <v>1584</v>
      </c>
      <c r="S118" s="168" t="s">
        <v>1585</v>
      </c>
      <c r="T118" s="168" t="s">
        <v>1586</v>
      </c>
      <c r="U118" s="168" t="s">
        <v>733</v>
      </c>
      <c r="V118" s="168" t="s">
        <v>1587</v>
      </c>
      <c r="W118" s="166" t="s">
        <v>1588</v>
      </c>
      <c r="X118" s="165"/>
      <c r="Z118" s="78"/>
      <c r="AA118" s="227">
        <f>IF(OR(J118="Fail",ISBLANK(J118)),INDEX('Issue Code Table'!C:C,MATCH(N:N,'Issue Code Table'!A:A,0)),IF(M118="Critical",6,IF(M118="Significant",5,IF(M118="Moderate",3,2))))</f>
        <v>4</v>
      </c>
      <c r="AB118" s="78"/>
      <c r="AC118" s="78"/>
      <c r="AD118" s="78"/>
      <c r="AE118" s="78"/>
      <c r="AG118" s="78"/>
    </row>
    <row r="119" spans="1:33" s="88" customFormat="1" ht="83.15" customHeight="1" x14ac:dyDescent="0.25">
      <c r="A119" s="225" t="s">
        <v>1589</v>
      </c>
      <c r="B119" s="172" t="s">
        <v>216</v>
      </c>
      <c r="C119" s="172" t="s">
        <v>217</v>
      </c>
      <c r="D119" s="172" t="s">
        <v>218</v>
      </c>
      <c r="E119" s="172" t="s">
        <v>1590</v>
      </c>
      <c r="F119" s="172" t="s">
        <v>1591</v>
      </c>
      <c r="G119" s="172" t="s">
        <v>774</v>
      </c>
      <c r="H119" s="172" t="s">
        <v>1592</v>
      </c>
      <c r="I119" s="173"/>
      <c r="J119" s="172"/>
      <c r="K119" s="173" t="s">
        <v>1593</v>
      </c>
      <c r="L119" s="173"/>
      <c r="M119" s="229" t="s">
        <v>260</v>
      </c>
      <c r="N119" s="229" t="s">
        <v>690</v>
      </c>
      <c r="O119" s="229" t="s">
        <v>691</v>
      </c>
      <c r="P119" s="121"/>
      <c r="Q119" s="173" t="s">
        <v>1402</v>
      </c>
      <c r="R119" s="173" t="s">
        <v>1594</v>
      </c>
      <c r="S119" s="168" t="s">
        <v>1595</v>
      </c>
      <c r="T119" s="168" t="s">
        <v>1596</v>
      </c>
      <c r="U119" s="168" t="s">
        <v>733</v>
      </c>
      <c r="V119" s="168" t="s">
        <v>1597</v>
      </c>
      <c r="W119" s="166" t="s">
        <v>1598</v>
      </c>
      <c r="X119" s="165"/>
      <c r="Z119" s="78"/>
      <c r="AA119" s="227">
        <f>IF(OR(J119="Fail",ISBLANK(J119)),INDEX('Issue Code Table'!C:C,MATCH(N:N,'Issue Code Table'!A:A,0)),IF(M119="Critical",6,IF(M119="Significant",5,IF(M119="Moderate",3,2))))</f>
        <v>4</v>
      </c>
      <c r="AB119" s="78"/>
      <c r="AC119" s="78"/>
      <c r="AD119" s="78"/>
      <c r="AE119" s="78"/>
      <c r="AG119" s="78"/>
    </row>
    <row r="120" spans="1:33" s="88" customFormat="1" ht="83.15" customHeight="1" x14ac:dyDescent="0.25">
      <c r="A120" s="225" t="s">
        <v>1599</v>
      </c>
      <c r="B120" s="172" t="s">
        <v>177</v>
      </c>
      <c r="C120" s="172" t="s">
        <v>178</v>
      </c>
      <c r="D120" s="172" t="s">
        <v>218</v>
      </c>
      <c r="E120" s="172" t="s">
        <v>1600</v>
      </c>
      <c r="F120" s="172" t="s">
        <v>1601</v>
      </c>
      <c r="G120" s="172" t="s">
        <v>774</v>
      </c>
      <c r="H120" s="172" t="s">
        <v>1602</v>
      </c>
      <c r="I120" s="173"/>
      <c r="J120" s="172"/>
      <c r="K120" s="173" t="s">
        <v>1603</v>
      </c>
      <c r="L120" s="173"/>
      <c r="M120" s="229" t="s">
        <v>260</v>
      </c>
      <c r="N120" s="229" t="s">
        <v>690</v>
      </c>
      <c r="O120" s="229" t="s">
        <v>691</v>
      </c>
      <c r="P120" s="121"/>
      <c r="Q120" s="173" t="s">
        <v>1402</v>
      </c>
      <c r="R120" s="173" t="s">
        <v>1604</v>
      </c>
      <c r="S120" s="168" t="s">
        <v>1605</v>
      </c>
      <c r="T120" s="168" t="s">
        <v>1606</v>
      </c>
      <c r="U120" s="168" t="s">
        <v>733</v>
      </c>
      <c r="V120" s="168" t="s">
        <v>1607</v>
      </c>
      <c r="W120" s="166" t="s">
        <v>1608</v>
      </c>
      <c r="X120" s="165"/>
      <c r="Z120" s="78"/>
      <c r="AA120" s="227">
        <f>IF(OR(J120="Fail",ISBLANK(J120)),INDEX('Issue Code Table'!C:C,MATCH(N:N,'Issue Code Table'!A:A,0)),IF(M120="Critical",6,IF(M120="Significant",5,IF(M120="Moderate",3,2))))</f>
        <v>4</v>
      </c>
      <c r="AB120" s="78"/>
      <c r="AC120" s="78"/>
      <c r="AD120" s="78"/>
      <c r="AE120" s="78"/>
      <c r="AG120" s="78"/>
    </row>
    <row r="121" spans="1:33" s="88" customFormat="1" ht="83.15" customHeight="1" x14ac:dyDescent="0.25">
      <c r="A121" s="225" t="s">
        <v>1609</v>
      </c>
      <c r="B121" s="172" t="s">
        <v>668</v>
      </c>
      <c r="C121" s="172" t="s">
        <v>669</v>
      </c>
      <c r="D121" s="172" t="s">
        <v>218</v>
      </c>
      <c r="E121" s="172" t="s">
        <v>1610</v>
      </c>
      <c r="F121" s="172" t="s">
        <v>1611</v>
      </c>
      <c r="G121" s="172" t="s">
        <v>774</v>
      </c>
      <c r="H121" s="172" t="s">
        <v>1612</v>
      </c>
      <c r="I121" s="173"/>
      <c r="J121" s="172"/>
      <c r="K121" s="172" t="s">
        <v>1613</v>
      </c>
      <c r="L121" s="173" t="s">
        <v>1614</v>
      </c>
      <c r="M121" s="176" t="s">
        <v>184</v>
      </c>
      <c r="N121" s="229" t="s">
        <v>820</v>
      </c>
      <c r="O121" s="229" t="s">
        <v>821</v>
      </c>
      <c r="P121" s="121"/>
      <c r="Q121" s="173" t="s">
        <v>1402</v>
      </c>
      <c r="R121" s="173" t="s">
        <v>1615</v>
      </c>
      <c r="S121" s="168" t="s">
        <v>1616</v>
      </c>
      <c r="T121" s="168" t="s">
        <v>1617</v>
      </c>
      <c r="U121" s="168" t="s">
        <v>1618</v>
      </c>
      <c r="V121" s="168" t="s">
        <v>1619</v>
      </c>
      <c r="W121" s="166" t="s">
        <v>1620</v>
      </c>
      <c r="X121" s="165" t="s">
        <v>233</v>
      </c>
      <c r="Z121" s="78"/>
      <c r="AA121" s="227">
        <f>IF(OR(J121="Fail",ISBLANK(J121)),INDEX('Issue Code Table'!C:C,MATCH(N:N,'Issue Code Table'!A:A,0)),IF(M121="Critical",6,IF(M121="Significant",5,IF(M121="Moderate",3,2))))</f>
        <v>5</v>
      </c>
      <c r="AB121" s="78"/>
      <c r="AC121" s="78"/>
      <c r="AD121" s="78"/>
      <c r="AE121" s="78"/>
      <c r="AG121" s="78"/>
    </row>
    <row r="122" spans="1:33" s="88" customFormat="1" ht="83.15" customHeight="1" x14ac:dyDescent="0.25">
      <c r="A122" s="225" t="s">
        <v>1621</v>
      </c>
      <c r="B122" s="172" t="s">
        <v>216</v>
      </c>
      <c r="C122" s="172" t="s">
        <v>217</v>
      </c>
      <c r="D122" s="172" t="s">
        <v>218</v>
      </c>
      <c r="E122" s="172" t="s">
        <v>1622</v>
      </c>
      <c r="F122" s="172" t="s">
        <v>1623</v>
      </c>
      <c r="G122" s="172" t="s">
        <v>774</v>
      </c>
      <c r="H122" s="172" t="s">
        <v>1624</v>
      </c>
      <c r="I122" s="173"/>
      <c r="J122" s="172"/>
      <c r="K122" s="173" t="s">
        <v>1625</v>
      </c>
      <c r="L122" s="173"/>
      <c r="M122" s="229" t="s">
        <v>260</v>
      </c>
      <c r="N122" s="229" t="s">
        <v>690</v>
      </c>
      <c r="O122" s="229" t="s">
        <v>691</v>
      </c>
      <c r="P122" s="121"/>
      <c r="Q122" s="173" t="s">
        <v>1402</v>
      </c>
      <c r="R122" s="173" t="s">
        <v>1626</v>
      </c>
      <c r="S122" s="168" t="s">
        <v>1627</v>
      </c>
      <c r="T122" s="168" t="s">
        <v>1628</v>
      </c>
      <c r="U122" s="168" t="s">
        <v>1629</v>
      </c>
      <c r="V122" s="168" t="s">
        <v>1630</v>
      </c>
      <c r="W122" s="166" t="s">
        <v>1631</v>
      </c>
      <c r="X122" s="165"/>
      <c r="Z122" s="78"/>
      <c r="AA122" s="227">
        <f>IF(OR(J122="Fail",ISBLANK(J122)),INDEX('Issue Code Table'!C:C,MATCH(N:N,'Issue Code Table'!A:A,0)),IF(M122="Critical",6,IF(M122="Significant",5,IF(M122="Moderate",3,2))))</f>
        <v>4</v>
      </c>
      <c r="AB122" s="78"/>
      <c r="AC122" s="78"/>
      <c r="AD122" s="78"/>
      <c r="AE122" s="78"/>
      <c r="AG122" s="78"/>
    </row>
    <row r="123" spans="1:33" s="88" customFormat="1" ht="83.15" customHeight="1" x14ac:dyDescent="0.25">
      <c r="A123" s="225" t="s">
        <v>1632</v>
      </c>
      <c r="B123" s="172" t="s">
        <v>190</v>
      </c>
      <c r="C123" s="172" t="s">
        <v>191</v>
      </c>
      <c r="D123" s="172" t="s">
        <v>218</v>
      </c>
      <c r="E123" s="172" t="s">
        <v>1633</v>
      </c>
      <c r="F123" s="172" t="s">
        <v>1634</v>
      </c>
      <c r="G123" s="172" t="s">
        <v>774</v>
      </c>
      <c r="H123" s="172" t="s">
        <v>1635</v>
      </c>
      <c r="I123" s="173"/>
      <c r="J123" s="172"/>
      <c r="K123" s="173" t="s">
        <v>1636</v>
      </c>
      <c r="L123" s="173"/>
      <c r="M123" s="176" t="s">
        <v>184</v>
      </c>
      <c r="N123" s="229" t="s">
        <v>899</v>
      </c>
      <c r="O123" s="229" t="s">
        <v>900</v>
      </c>
      <c r="P123" s="121"/>
      <c r="Q123" s="173" t="s">
        <v>1402</v>
      </c>
      <c r="R123" s="173" t="s">
        <v>1637</v>
      </c>
      <c r="S123" s="168" t="s">
        <v>1638</v>
      </c>
      <c r="T123" s="168" t="s">
        <v>1639</v>
      </c>
      <c r="U123" s="168" t="s">
        <v>1640</v>
      </c>
      <c r="V123" s="168" t="s">
        <v>1641</v>
      </c>
      <c r="W123" s="166" t="s">
        <v>1642</v>
      </c>
      <c r="X123" s="165" t="s">
        <v>233</v>
      </c>
      <c r="Z123" s="78"/>
      <c r="AA123" s="227">
        <f>IF(OR(J123="Fail",ISBLANK(J123)),INDEX('Issue Code Table'!C:C,MATCH(N:N,'Issue Code Table'!A:A,0)),IF(M123="Critical",6,IF(M123="Significant",5,IF(M123="Moderate",3,2))))</f>
        <v>6</v>
      </c>
      <c r="AB123" s="78"/>
      <c r="AC123" s="78"/>
      <c r="AD123" s="78"/>
      <c r="AE123" s="78"/>
      <c r="AG123" s="78"/>
    </row>
    <row r="124" spans="1:33" s="88" customFormat="1" ht="83.15" customHeight="1" x14ac:dyDescent="0.25">
      <c r="A124" s="225" t="s">
        <v>1643</v>
      </c>
      <c r="B124" s="172" t="s">
        <v>668</v>
      </c>
      <c r="C124" s="172" t="s">
        <v>669</v>
      </c>
      <c r="D124" s="172" t="s">
        <v>218</v>
      </c>
      <c r="E124" s="172" t="s">
        <v>1644</v>
      </c>
      <c r="F124" s="172" t="s">
        <v>1645</v>
      </c>
      <c r="G124" s="172" t="s">
        <v>774</v>
      </c>
      <c r="H124" s="172" t="s">
        <v>1646</v>
      </c>
      <c r="I124" s="173"/>
      <c r="J124" s="172"/>
      <c r="K124" s="173" t="s">
        <v>1647</v>
      </c>
      <c r="L124" s="173"/>
      <c r="M124" s="176" t="s">
        <v>184</v>
      </c>
      <c r="N124" s="229" t="s">
        <v>820</v>
      </c>
      <c r="O124" s="229" t="s">
        <v>821</v>
      </c>
      <c r="P124" s="121"/>
      <c r="Q124" s="173" t="s">
        <v>1402</v>
      </c>
      <c r="R124" s="173" t="s">
        <v>1648</v>
      </c>
      <c r="S124" s="168" t="s">
        <v>1649</v>
      </c>
      <c r="T124" s="168" t="s">
        <v>1650</v>
      </c>
      <c r="U124" s="168" t="s">
        <v>1651</v>
      </c>
      <c r="V124" s="168" t="s">
        <v>1652</v>
      </c>
      <c r="W124" s="166" t="s">
        <v>1653</v>
      </c>
      <c r="X124" s="165" t="s">
        <v>233</v>
      </c>
      <c r="Z124" s="78"/>
      <c r="AA124" s="227">
        <f>IF(OR(J124="Fail",ISBLANK(J124)),INDEX('Issue Code Table'!C:C,MATCH(N:N,'Issue Code Table'!A:A,0)),IF(M124="Critical",6,IF(M124="Significant",5,IF(M124="Moderate",3,2))))</f>
        <v>5</v>
      </c>
      <c r="AB124" s="78"/>
      <c r="AC124" s="78"/>
      <c r="AD124" s="78"/>
      <c r="AE124" s="78"/>
      <c r="AG124" s="78"/>
    </row>
    <row r="125" spans="1:33" s="88" customFormat="1" ht="83.15" customHeight="1" x14ac:dyDescent="0.25">
      <c r="A125" s="225" t="s">
        <v>1654</v>
      </c>
      <c r="B125" s="172" t="s">
        <v>668</v>
      </c>
      <c r="C125" s="172" t="s">
        <v>669</v>
      </c>
      <c r="D125" s="172" t="s">
        <v>218</v>
      </c>
      <c r="E125" s="172" t="s">
        <v>1655</v>
      </c>
      <c r="F125" s="172" t="s">
        <v>1656</v>
      </c>
      <c r="G125" s="172" t="s">
        <v>774</v>
      </c>
      <c r="H125" s="172" t="s">
        <v>1657</v>
      </c>
      <c r="I125" s="173"/>
      <c r="J125" s="172"/>
      <c r="K125" s="173" t="s">
        <v>1658</v>
      </c>
      <c r="L125" s="173"/>
      <c r="M125" s="176" t="s">
        <v>184</v>
      </c>
      <c r="N125" s="229" t="s">
        <v>899</v>
      </c>
      <c r="O125" s="229" t="s">
        <v>900</v>
      </c>
      <c r="P125" s="121"/>
      <c r="Q125" s="173" t="s">
        <v>1402</v>
      </c>
      <c r="R125" s="173" t="s">
        <v>1659</v>
      </c>
      <c r="S125" s="168" t="s">
        <v>1660</v>
      </c>
      <c r="T125" s="168" t="s">
        <v>1661</v>
      </c>
      <c r="U125" s="168" t="s">
        <v>1662</v>
      </c>
      <c r="V125" s="168" t="s">
        <v>1663</v>
      </c>
      <c r="W125" s="166" t="s">
        <v>1664</v>
      </c>
      <c r="X125" s="165" t="s">
        <v>233</v>
      </c>
      <c r="Z125" s="78"/>
      <c r="AA125" s="227">
        <f>IF(OR(J125="Fail",ISBLANK(J125)),INDEX('Issue Code Table'!C:C,MATCH(N:N,'Issue Code Table'!A:A,0)),IF(M125="Critical",6,IF(M125="Significant",5,IF(M125="Moderate",3,2))))</f>
        <v>6</v>
      </c>
      <c r="AB125" s="78"/>
      <c r="AC125" s="78"/>
      <c r="AD125" s="78"/>
      <c r="AE125" s="78"/>
      <c r="AG125" s="78"/>
    </row>
    <row r="126" spans="1:33" s="88" customFormat="1" ht="83.15" customHeight="1" x14ac:dyDescent="0.25">
      <c r="A126" s="225" t="s">
        <v>1665</v>
      </c>
      <c r="B126" s="172" t="s">
        <v>216</v>
      </c>
      <c r="C126" s="172" t="s">
        <v>217</v>
      </c>
      <c r="D126" s="172" t="s">
        <v>218</v>
      </c>
      <c r="E126" s="172" t="s">
        <v>1666</v>
      </c>
      <c r="F126" s="172" t="s">
        <v>1667</v>
      </c>
      <c r="G126" s="172" t="s">
        <v>774</v>
      </c>
      <c r="H126" s="172" t="s">
        <v>1668</v>
      </c>
      <c r="I126" s="173"/>
      <c r="J126" s="172"/>
      <c r="K126" s="172" t="s">
        <v>1669</v>
      </c>
      <c r="L126" s="173"/>
      <c r="M126" s="229" t="s">
        <v>184</v>
      </c>
      <c r="N126" s="229" t="s">
        <v>820</v>
      </c>
      <c r="O126" s="229" t="s">
        <v>821</v>
      </c>
      <c r="P126" s="121"/>
      <c r="Q126" s="173" t="s">
        <v>1402</v>
      </c>
      <c r="R126" s="173" t="s">
        <v>1670</v>
      </c>
      <c r="S126" s="168" t="s">
        <v>1671</v>
      </c>
      <c r="T126" s="168" t="s">
        <v>1672</v>
      </c>
      <c r="U126" s="168" t="s">
        <v>1673</v>
      </c>
      <c r="V126" s="168" t="s">
        <v>1674</v>
      </c>
      <c r="W126" s="166" t="s">
        <v>1675</v>
      </c>
      <c r="X126" s="165" t="s">
        <v>233</v>
      </c>
      <c r="Z126" s="78"/>
      <c r="AA126" s="227">
        <f>IF(OR(J126="Fail",ISBLANK(J126)),INDEX('Issue Code Table'!C:C,MATCH(N:N,'Issue Code Table'!A:A,0)),IF(M126="Critical",6,IF(M126="Significant",5,IF(M126="Moderate",3,2))))</f>
        <v>5</v>
      </c>
      <c r="AB126" s="78"/>
      <c r="AC126" s="78"/>
      <c r="AD126" s="78"/>
      <c r="AE126" s="78"/>
      <c r="AG126" s="78"/>
    </row>
    <row r="127" spans="1:33" s="88" customFormat="1" ht="83.15" customHeight="1" x14ac:dyDescent="0.25">
      <c r="A127" s="225" t="s">
        <v>1676</v>
      </c>
      <c r="B127" s="172" t="s">
        <v>668</v>
      </c>
      <c r="C127" s="172" t="s">
        <v>669</v>
      </c>
      <c r="D127" s="172" t="s">
        <v>218</v>
      </c>
      <c r="E127" s="172" t="s">
        <v>1677</v>
      </c>
      <c r="F127" s="172" t="s">
        <v>1678</v>
      </c>
      <c r="G127" s="172" t="s">
        <v>774</v>
      </c>
      <c r="H127" s="172" t="s">
        <v>1679</v>
      </c>
      <c r="I127" s="173"/>
      <c r="J127" s="172"/>
      <c r="K127" s="172" t="s">
        <v>1680</v>
      </c>
      <c r="L127" s="173"/>
      <c r="M127" s="176" t="s">
        <v>184</v>
      </c>
      <c r="N127" s="231" t="s">
        <v>820</v>
      </c>
      <c r="O127" s="229" t="s">
        <v>821</v>
      </c>
      <c r="P127" s="121"/>
      <c r="Q127" s="173" t="s">
        <v>1402</v>
      </c>
      <c r="R127" s="173" t="s">
        <v>1681</v>
      </c>
      <c r="S127" s="168" t="s">
        <v>1682</v>
      </c>
      <c r="T127" s="168" t="s">
        <v>1683</v>
      </c>
      <c r="U127" s="168" t="s">
        <v>733</v>
      </c>
      <c r="V127" s="168" t="s">
        <v>1684</v>
      </c>
      <c r="W127" s="166" t="s">
        <v>1685</v>
      </c>
      <c r="X127" s="165" t="s">
        <v>233</v>
      </c>
      <c r="Z127" s="78"/>
      <c r="AA127" s="227">
        <f>IF(OR(J127="Fail",ISBLANK(J127)),INDEX('Issue Code Table'!C:C,MATCH(N:N,'Issue Code Table'!A:A,0)),IF(M127="Critical",6,IF(M127="Significant",5,IF(M127="Moderate",3,2))))</f>
        <v>5</v>
      </c>
      <c r="AB127" s="78"/>
      <c r="AC127" s="78"/>
      <c r="AD127" s="78"/>
      <c r="AE127" s="78"/>
      <c r="AG127" s="78"/>
    </row>
    <row r="128" spans="1:33" s="88" customFormat="1" ht="83.15" customHeight="1" x14ac:dyDescent="0.25">
      <c r="A128" s="225" t="s">
        <v>1686</v>
      </c>
      <c r="B128" s="172" t="s">
        <v>216</v>
      </c>
      <c r="C128" s="172" t="s">
        <v>217</v>
      </c>
      <c r="D128" s="172" t="s">
        <v>218</v>
      </c>
      <c r="E128" s="172" t="s">
        <v>1687</v>
      </c>
      <c r="F128" s="172" t="s">
        <v>1688</v>
      </c>
      <c r="G128" s="172" t="s">
        <v>774</v>
      </c>
      <c r="H128" s="172" t="s">
        <v>1689</v>
      </c>
      <c r="I128" s="173"/>
      <c r="J128" s="172"/>
      <c r="K128" s="172" t="s">
        <v>1690</v>
      </c>
      <c r="L128" s="173"/>
      <c r="M128" s="229" t="s">
        <v>260</v>
      </c>
      <c r="N128" s="229" t="s">
        <v>690</v>
      </c>
      <c r="O128" s="229" t="s">
        <v>691</v>
      </c>
      <c r="P128" s="121"/>
      <c r="Q128" s="173" t="s">
        <v>1402</v>
      </c>
      <c r="R128" s="173" t="s">
        <v>1691</v>
      </c>
      <c r="S128" s="168" t="s">
        <v>1692</v>
      </c>
      <c r="T128" s="168" t="s">
        <v>1693</v>
      </c>
      <c r="U128" s="168" t="s">
        <v>733</v>
      </c>
      <c r="V128" s="168" t="s">
        <v>1694</v>
      </c>
      <c r="W128" s="166" t="s">
        <v>1695</v>
      </c>
      <c r="X128" s="165"/>
      <c r="Z128" s="78"/>
      <c r="AA128" s="227">
        <f>IF(OR(J128="Fail",ISBLANK(J128)),INDEX('Issue Code Table'!C:C,MATCH(N:N,'Issue Code Table'!A:A,0)),IF(M128="Critical",6,IF(M128="Significant",5,IF(M128="Moderate",3,2))))</f>
        <v>4</v>
      </c>
      <c r="AB128" s="78"/>
      <c r="AC128" s="78"/>
      <c r="AD128" s="78"/>
      <c r="AE128" s="78"/>
      <c r="AG128" s="78"/>
    </row>
    <row r="129" spans="1:33" s="88" customFormat="1" ht="83.15" customHeight="1" x14ac:dyDescent="0.25">
      <c r="A129" s="225" t="s">
        <v>1696</v>
      </c>
      <c r="B129" s="172" t="s">
        <v>668</v>
      </c>
      <c r="C129" s="172" t="s">
        <v>669</v>
      </c>
      <c r="D129" s="172" t="s">
        <v>218</v>
      </c>
      <c r="E129" s="172" t="s">
        <v>1697</v>
      </c>
      <c r="F129" s="172" t="s">
        <v>1698</v>
      </c>
      <c r="G129" s="172" t="s">
        <v>774</v>
      </c>
      <c r="H129" s="172" t="s">
        <v>1699</v>
      </c>
      <c r="I129" s="173"/>
      <c r="J129" s="172"/>
      <c r="K129" s="173" t="s">
        <v>1700</v>
      </c>
      <c r="L129" s="173"/>
      <c r="M129" s="229" t="s">
        <v>260</v>
      </c>
      <c r="N129" s="229" t="s">
        <v>690</v>
      </c>
      <c r="O129" s="229" t="s">
        <v>691</v>
      </c>
      <c r="P129" s="121"/>
      <c r="Q129" s="173" t="s">
        <v>1402</v>
      </c>
      <c r="R129" s="173" t="s">
        <v>1701</v>
      </c>
      <c r="S129" s="168" t="s">
        <v>1702</v>
      </c>
      <c r="T129" s="168" t="s">
        <v>1703</v>
      </c>
      <c r="U129" s="168" t="s">
        <v>1704</v>
      </c>
      <c r="V129" s="168" t="s">
        <v>1705</v>
      </c>
      <c r="W129" s="166" t="s">
        <v>1706</v>
      </c>
      <c r="X129" s="165"/>
      <c r="Z129" s="78"/>
      <c r="AA129" s="227">
        <f>IF(OR(J129="Fail",ISBLANK(J129)),INDEX('Issue Code Table'!C:C,MATCH(N:N,'Issue Code Table'!A:A,0)),IF(M129="Critical",6,IF(M129="Significant",5,IF(M129="Moderate",3,2))))</f>
        <v>4</v>
      </c>
      <c r="AB129" s="78"/>
      <c r="AC129" s="78"/>
      <c r="AD129" s="78"/>
      <c r="AE129" s="78"/>
      <c r="AG129" s="78"/>
    </row>
    <row r="130" spans="1:33" s="88" customFormat="1" ht="83.15" customHeight="1" x14ac:dyDescent="0.25">
      <c r="A130" s="225" t="s">
        <v>1707</v>
      </c>
      <c r="B130" s="172" t="s">
        <v>668</v>
      </c>
      <c r="C130" s="172" t="s">
        <v>669</v>
      </c>
      <c r="D130" s="172" t="s">
        <v>218</v>
      </c>
      <c r="E130" s="172" t="s">
        <v>1708</v>
      </c>
      <c r="F130" s="172" t="s">
        <v>1709</v>
      </c>
      <c r="G130" s="172" t="s">
        <v>774</v>
      </c>
      <c r="H130" s="172" t="s">
        <v>1710</v>
      </c>
      <c r="I130" s="173"/>
      <c r="J130" s="172"/>
      <c r="K130" s="173" t="s">
        <v>1711</v>
      </c>
      <c r="L130" s="173"/>
      <c r="M130" s="176" t="s">
        <v>184</v>
      </c>
      <c r="N130" s="176" t="s">
        <v>690</v>
      </c>
      <c r="O130" s="231" t="s">
        <v>691</v>
      </c>
      <c r="P130" s="121"/>
      <c r="Q130" s="173" t="s">
        <v>1402</v>
      </c>
      <c r="R130" s="173" t="s">
        <v>1712</v>
      </c>
      <c r="S130" s="168" t="s">
        <v>1713</v>
      </c>
      <c r="T130" s="168" t="s">
        <v>1714</v>
      </c>
      <c r="U130" s="168" t="s">
        <v>1715</v>
      </c>
      <c r="V130" s="168" t="s">
        <v>1716</v>
      </c>
      <c r="W130" s="166" t="s">
        <v>1717</v>
      </c>
      <c r="X130" s="165" t="s">
        <v>233</v>
      </c>
      <c r="Z130" s="78"/>
      <c r="AA130" s="227">
        <f>IF(OR(J130="Fail",ISBLANK(J130)),INDEX('Issue Code Table'!C:C,MATCH(N:N,'Issue Code Table'!A:A,0)),IF(M130="Critical",6,IF(M130="Significant",5,IF(M130="Moderate",3,2))))</f>
        <v>4</v>
      </c>
      <c r="AB130" s="78"/>
      <c r="AC130" s="78"/>
      <c r="AD130" s="78"/>
      <c r="AE130" s="78"/>
      <c r="AG130" s="78"/>
    </row>
    <row r="131" spans="1:33" s="88" customFormat="1" ht="83.15" customHeight="1" x14ac:dyDescent="0.25">
      <c r="A131" s="225" t="s">
        <v>1718</v>
      </c>
      <c r="B131" s="172" t="s">
        <v>235</v>
      </c>
      <c r="C131" s="172" t="s">
        <v>236</v>
      </c>
      <c r="D131" s="172" t="s">
        <v>218</v>
      </c>
      <c r="E131" s="172" t="s">
        <v>1719</v>
      </c>
      <c r="F131" s="172" t="s">
        <v>1720</v>
      </c>
      <c r="G131" s="172" t="s">
        <v>774</v>
      </c>
      <c r="H131" s="172" t="s">
        <v>1721</v>
      </c>
      <c r="I131" s="173"/>
      <c r="J131" s="172"/>
      <c r="K131" s="173" t="s">
        <v>1722</v>
      </c>
      <c r="L131" s="173"/>
      <c r="M131" s="229" t="s">
        <v>260</v>
      </c>
      <c r="N131" s="229" t="s">
        <v>261</v>
      </c>
      <c r="O131" s="230" t="s">
        <v>262</v>
      </c>
      <c r="P131" s="121"/>
      <c r="Q131" s="173" t="s">
        <v>1723</v>
      </c>
      <c r="R131" s="173" t="s">
        <v>1724</v>
      </c>
      <c r="S131" s="168" t="s">
        <v>1725</v>
      </c>
      <c r="T131" s="168" t="s">
        <v>1726</v>
      </c>
      <c r="U131" s="168" t="s">
        <v>1727</v>
      </c>
      <c r="V131" s="168" t="s">
        <v>1728</v>
      </c>
      <c r="W131" s="166" t="s">
        <v>1729</v>
      </c>
      <c r="X131" s="165"/>
      <c r="Z131" s="78"/>
      <c r="AA131" s="227">
        <f>IF(OR(J131="Fail",ISBLANK(J131)),INDEX('Issue Code Table'!C:C,MATCH(N:N,'Issue Code Table'!A:A,0)),IF(M131="Critical",6,IF(M131="Significant",5,IF(M131="Moderate",3,2))))</f>
        <v>5</v>
      </c>
      <c r="AB131" s="78"/>
      <c r="AC131" s="78"/>
      <c r="AD131" s="78"/>
      <c r="AE131" s="78"/>
      <c r="AG131" s="78"/>
    </row>
    <row r="132" spans="1:33" s="88" customFormat="1" ht="83.15" customHeight="1" x14ac:dyDescent="0.25">
      <c r="A132" s="225" t="s">
        <v>1730</v>
      </c>
      <c r="B132" s="172" t="s">
        <v>235</v>
      </c>
      <c r="C132" s="172" t="s">
        <v>236</v>
      </c>
      <c r="D132" s="172" t="s">
        <v>218</v>
      </c>
      <c r="E132" s="172" t="s">
        <v>1731</v>
      </c>
      <c r="F132" s="172" t="s">
        <v>1732</v>
      </c>
      <c r="G132" s="172" t="s">
        <v>774</v>
      </c>
      <c r="H132" s="172" t="s">
        <v>1733</v>
      </c>
      <c r="I132" s="173"/>
      <c r="J132" s="172"/>
      <c r="K132" s="173" t="s">
        <v>1734</v>
      </c>
      <c r="L132" s="173"/>
      <c r="M132" s="176" t="s">
        <v>260</v>
      </c>
      <c r="N132" s="229" t="s">
        <v>1735</v>
      </c>
      <c r="O132" s="230" t="s">
        <v>1736</v>
      </c>
      <c r="P132" s="121"/>
      <c r="Q132" s="173" t="s">
        <v>1723</v>
      </c>
      <c r="R132" s="173" t="s">
        <v>1737</v>
      </c>
      <c r="S132" s="168" t="s">
        <v>1725</v>
      </c>
      <c r="T132" s="168" t="s">
        <v>1738</v>
      </c>
      <c r="U132" s="168" t="s">
        <v>1727</v>
      </c>
      <c r="V132" s="168" t="s">
        <v>1739</v>
      </c>
      <c r="W132" s="166" t="s">
        <v>1740</v>
      </c>
      <c r="X132" s="165"/>
      <c r="Z132" s="78"/>
      <c r="AA132" s="227">
        <f>IF(OR(J132="Fail",ISBLANK(J132)),INDEX('Issue Code Table'!C:C,MATCH(N:N,'Issue Code Table'!A:A,0)),IF(M132="Critical",6,IF(M132="Significant",5,IF(M132="Moderate",3,2))))</f>
        <v>4</v>
      </c>
      <c r="AB132" s="78"/>
      <c r="AC132" s="78"/>
      <c r="AD132" s="78"/>
      <c r="AE132" s="78"/>
      <c r="AG132" s="78"/>
    </row>
    <row r="133" spans="1:33" s="88" customFormat="1" ht="83.15" customHeight="1" x14ac:dyDescent="0.25">
      <c r="A133" s="225" t="s">
        <v>1741</v>
      </c>
      <c r="B133" s="172" t="s">
        <v>235</v>
      </c>
      <c r="C133" s="172" t="s">
        <v>236</v>
      </c>
      <c r="D133" s="172" t="s">
        <v>218</v>
      </c>
      <c r="E133" s="172" t="s">
        <v>1742</v>
      </c>
      <c r="F133" s="172" t="s">
        <v>1743</v>
      </c>
      <c r="G133" s="172" t="s">
        <v>774</v>
      </c>
      <c r="H133" s="172" t="s">
        <v>1744</v>
      </c>
      <c r="I133" s="173"/>
      <c r="J133" s="172"/>
      <c r="K133" s="173" t="s">
        <v>1745</v>
      </c>
      <c r="L133" s="173"/>
      <c r="M133" s="229" t="s">
        <v>184</v>
      </c>
      <c r="N133" s="229" t="s">
        <v>261</v>
      </c>
      <c r="O133" s="230" t="s">
        <v>262</v>
      </c>
      <c r="P133" s="121"/>
      <c r="Q133" s="173" t="s">
        <v>1723</v>
      </c>
      <c r="R133" s="173" t="s">
        <v>1746</v>
      </c>
      <c r="S133" s="168" t="s">
        <v>1725</v>
      </c>
      <c r="T133" s="168" t="s">
        <v>1747</v>
      </c>
      <c r="U133" s="168" t="s">
        <v>1727</v>
      </c>
      <c r="V133" s="168" t="s">
        <v>1748</v>
      </c>
      <c r="W133" s="166" t="s">
        <v>1749</v>
      </c>
      <c r="X133" s="165" t="s">
        <v>233</v>
      </c>
      <c r="Z133" s="78"/>
      <c r="AA133" s="227">
        <f>IF(OR(J133="Fail",ISBLANK(J133)),INDEX('Issue Code Table'!C:C,MATCH(N:N,'Issue Code Table'!A:A,0)),IF(M133="Critical",6,IF(M133="Significant",5,IF(M133="Moderate",3,2))))</f>
        <v>5</v>
      </c>
      <c r="AB133" s="78"/>
      <c r="AC133" s="78"/>
      <c r="AD133" s="78"/>
      <c r="AE133" s="78"/>
      <c r="AG133" s="78"/>
    </row>
    <row r="134" spans="1:33" s="88" customFormat="1" ht="83.15" customHeight="1" x14ac:dyDescent="0.25">
      <c r="A134" s="225" t="s">
        <v>1750</v>
      </c>
      <c r="B134" s="172" t="s">
        <v>235</v>
      </c>
      <c r="C134" s="172" t="s">
        <v>236</v>
      </c>
      <c r="D134" s="172" t="s">
        <v>218</v>
      </c>
      <c r="E134" s="172" t="s">
        <v>1751</v>
      </c>
      <c r="F134" s="172" t="s">
        <v>1752</v>
      </c>
      <c r="G134" s="172" t="s">
        <v>774</v>
      </c>
      <c r="H134" s="172" t="s">
        <v>1753</v>
      </c>
      <c r="I134" s="173"/>
      <c r="J134" s="172"/>
      <c r="K134" s="173" t="s">
        <v>1754</v>
      </c>
      <c r="L134" s="173"/>
      <c r="M134" s="176" t="s">
        <v>260</v>
      </c>
      <c r="N134" s="229" t="s">
        <v>261</v>
      </c>
      <c r="O134" s="230" t="s">
        <v>262</v>
      </c>
      <c r="P134" s="121"/>
      <c r="Q134" s="173" t="s">
        <v>1723</v>
      </c>
      <c r="R134" s="173" t="s">
        <v>1755</v>
      </c>
      <c r="S134" s="168" t="s">
        <v>1725</v>
      </c>
      <c r="T134" s="168" t="s">
        <v>1756</v>
      </c>
      <c r="U134" s="168" t="s">
        <v>1727</v>
      </c>
      <c r="V134" s="168" t="s">
        <v>1757</v>
      </c>
      <c r="W134" s="166" t="s">
        <v>1758</v>
      </c>
      <c r="X134" s="165"/>
      <c r="Z134" s="78"/>
      <c r="AA134" s="227">
        <f>IF(OR(J134="Fail",ISBLANK(J134)),INDEX('Issue Code Table'!C:C,MATCH(N:N,'Issue Code Table'!A:A,0)),IF(M134="Critical",6,IF(M134="Significant",5,IF(M134="Moderate",3,2))))</f>
        <v>5</v>
      </c>
      <c r="AB134" s="78"/>
      <c r="AC134" s="78"/>
      <c r="AD134" s="78"/>
      <c r="AE134" s="78"/>
      <c r="AG134" s="78"/>
    </row>
    <row r="135" spans="1:33" s="88" customFormat="1" ht="83.15" customHeight="1" x14ac:dyDescent="0.25">
      <c r="A135" s="225" t="s">
        <v>1759</v>
      </c>
      <c r="B135" s="172" t="s">
        <v>235</v>
      </c>
      <c r="C135" s="172" t="s">
        <v>236</v>
      </c>
      <c r="D135" s="172" t="s">
        <v>218</v>
      </c>
      <c r="E135" s="172" t="s">
        <v>1760</v>
      </c>
      <c r="F135" s="172" t="s">
        <v>1761</v>
      </c>
      <c r="G135" s="172" t="s">
        <v>774</v>
      </c>
      <c r="H135" s="172" t="s">
        <v>1762</v>
      </c>
      <c r="I135" s="173"/>
      <c r="J135" s="173"/>
      <c r="K135" s="173" t="s">
        <v>1763</v>
      </c>
      <c r="L135" s="173"/>
      <c r="M135" s="231" t="s">
        <v>260</v>
      </c>
      <c r="N135" s="176" t="s">
        <v>261</v>
      </c>
      <c r="O135" s="231" t="s">
        <v>262</v>
      </c>
      <c r="P135" s="121"/>
      <c r="Q135" s="173" t="s">
        <v>1723</v>
      </c>
      <c r="R135" s="173" t="s">
        <v>1764</v>
      </c>
      <c r="S135" s="168" t="s">
        <v>1725</v>
      </c>
      <c r="T135" s="168" t="s">
        <v>1765</v>
      </c>
      <c r="U135" s="168" t="s">
        <v>1727</v>
      </c>
      <c r="V135" s="168" t="s">
        <v>1766</v>
      </c>
      <c r="W135" s="166" t="s">
        <v>1767</v>
      </c>
      <c r="X135" s="165"/>
      <c r="Z135" s="78"/>
      <c r="AA135" s="227">
        <f>IF(OR(J135="Fail",ISBLANK(J135)),INDEX('Issue Code Table'!C:C,MATCH(N:N,'Issue Code Table'!A:A,0)),IF(M135="Critical",6,IF(M135="Significant",5,IF(M135="Moderate",3,2))))</f>
        <v>5</v>
      </c>
      <c r="AB135" s="78"/>
      <c r="AC135" s="78"/>
      <c r="AD135" s="78"/>
      <c r="AE135" s="78"/>
      <c r="AG135" s="78"/>
    </row>
    <row r="136" spans="1:33" s="88" customFormat="1" ht="83.15" customHeight="1" x14ac:dyDescent="0.25">
      <c r="A136" s="225" t="s">
        <v>1768</v>
      </c>
      <c r="B136" s="172" t="s">
        <v>235</v>
      </c>
      <c r="C136" s="172" t="s">
        <v>236</v>
      </c>
      <c r="D136" s="172" t="s">
        <v>218</v>
      </c>
      <c r="E136" s="172" t="s">
        <v>1769</v>
      </c>
      <c r="F136" s="172" t="s">
        <v>1770</v>
      </c>
      <c r="G136" s="172" t="s">
        <v>774</v>
      </c>
      <c r="H136" s="172" t="s">
        <v>1771</v>
      </c>
      <c r="I136" s="173"/>
      <c r="J136" s="173"/>
      <c r="K136" s="173" t="s">
        <v>1772</v>
      </c>
      <c r="L136" s="173"/>
      <c r="M136" s="231" t="s">
        <v>260</v>
      </c>
      <c r="N136" s="176" t="s">
        <v>261</v>
      </c>
      <c r="O136" s="231" t="s">
        <v>262</v>
      </c>
      <c r="P136" s="121"/>
      <c r="Q136" s="173" t="s">
        <v>1773</v>
      </c>
      <c r="R136" s="173" t="s">
        <v>1774</v>
      </c>
      <c r="S136" s="168" t="s">
        <v>1725</v>
      </c>
      <c r="T136" s="168" t="s">
        <v>1775</v>
      </c>
      <c r="U136" s="168" t="s">
        <v>1727</v>
      </c>
      <c r="V136" s="168" t="s">
        <v>1776</v>
      </c>
      <c r="W136" s="166" t="s">
        <v>1777</v>
      </c>
      <c r="X136" s="165"/>
      <c r="Z136" s="78"/>
      <c r="AA136" s="227">
        <f>IF(OR(J136="Fail",ISBLANK(J136)),INDEX('Issue Code Table'!C:C,MATCH(N:N,'Issue Code Table'!A:A,0)),IF(M136="Critical",6,IF(M136="Significant",5,IF(M136="Moderate",3,2))))</f>
        <v>5</v>
      </c>
      <c r="AB136" s="78"/>
      <c r="AC136" s="78"/>
      <c r="AD136" s="78"/>
      <c r="AE136" s="78"/>
      <c r="AG136" s="78"/>
    </row>
    <row r="137" spans="1:33" s="88" customFormat="1" ht="83.15" customHeight="1" x14ac:dyDescent="0.25">
      <c r="A137" s="225" t="s">
        <v>1778</v>
      </c>
      <c r="B137" s="172" t="s">
        <v>235</v>
      </c>
      <c r="C137" s="172" t="s">
        <v>236</v>
      </c>
      <c r="D137" s="172" t="s">
        <v>218</v>
      </c>
      <c r="E137" s="172" t="s">
        <v>1779</v>
      </c>
      <c r="F137" s="172" t="s">
        <v>1780</v>
      </c>
      <c r="G137" s="172" t="s">
        <v>774</v>
      </c>
      <c r="H137" s="172" t="s">
        <v>1781</v>
      </c>
      <c r="I137" s="173"/>
      <c r="J137" s="173"/>
      <c r="K137" s="173" t="s">
        <v>1782</v>
      </c>
      <c r="L137" s="173"/>
      <c r="M137" s="231" t="s">
        <v>260</v>
      </c>
      <c r="N137" s="176" t="s">
        <v>261</v>
      </c>
      <c r="O137" s="231" t="s">
        <v>262</v>
      </c>
      <c r="P137" s="121"/>
      <c r="Q137" s="173" t="s">
        <v>1773</v>
      </c>
      <c r="R137" s="173" t="s">
        <v>1783</v>
      </c>
      <c r="S137" s="168" t="s">
        <v>1725</v>
      </c>
      <c r="T137" s="168" t="s">
        <v>1784</v>
      </c>
      <c r="U137" s="168" t="s">
        <v>1727</v>
      </c>
      <c r="V137" s="168" t="s">
        <v>1785</v>
      </c>
      <c r="W137" s="166" t="s">
        <v>1786</v>
      </c>
      <c r="X137" s="165"/>
      <c r="Z137" s="78"/>
      <c r="AA137" s="227">
        <f>IF(OR(J137="Fail",ISBLANK(J137)),INDEX('Issue Code Table'!C:C,MATCH(N:N,'Issue Code Table'!A:A,0)),IF(M137="Critical",6,IF(M137="Significant",5,IF(M137="Moderate",3,2))))</f>
        <v>5</v>
      </c>
      <c r="AB137" s="78"/>
      <c r="AC137" s="78"/>
      <c r="AD137" s="78"/>
      <c r="AE137" s="78"/>
      <c r="AG137" s="78"/>
    </row>
    <row r="138" spans="1:33" s="88" customFormat="1" ht="83.15" customHeight="1" x14ac:dyDescent="0.25">
      <c r="A138" s="225" t="s">
        <v>1787</v>
      </c>
      <c r="B138" s="172" t="s">
        <v>235</v>
      </c>
      <c r="C138" s="172" t="s">
        <v>236</v>
      </c>
      <c r="D138" s="172" t="s">
        <v>218</v>
      </c>
      <c r="E138" s="172" t="s">
        <v>1788</v>
      </c>
      <c r="F138" s="172" t="s">
        <v>1789</v>
      </c>
      <c r="G138" s="172" t="s">
        <v>774</v>
      </c>
      <c r="H138" s="172" t="s">
        <v>1790</v>
      </c>
      <c r="I138" s="173"/>
      <c r="J138" s="173"/>
      <c r="K138" s="173" t="s">
        <v>1791</v>
      </c>
      <c r="L138" s="173"/>
      <c r="M138" s="231" t="s">
        <v>260</v>
      </c>
      <c r="N138" s="176" t="s">
        <v>261</v>
      </c>
      <c r="O138" s="231" t="s">
        <v>262</v>
      </c>
      <c r="P138" s="121"/>
      <c r="Q138" s="173" t="s">
        <v>1773</v>
      </c>
      <c r="R138" s="173" t="s">
        <v>1792</v>
      </c>
      <c r="S138" s="168" t="s">
        <v>1725</v>
      </c>
      <c r="T138" s="168" t="s">
        <v>1793</v>
      </c>
      <c r="U138" s="168" t="s">
        <v>1727</v>
      </c>
      <c r="V138" s="168" t="s">
        <v>1794</v>
      </c>
      <c r="W138" s="166" t="s">
        <v>1795</v>
      </c>
      <c r="X138" s="165"/>
      <c r="Z138" s="78"/>
      <c r="AA138" s="227">
        <f>IF(OR(J138="Fail",ISBLANK(J138)),INDEX('Issue Code Table'!C:C,MATCH(N:N,'Issue Code Table'!A:A,0)),IF(M138="Critical",6,IF(M138="Significant",5,IF(M138="Moderate",3,2))))</f>
        <v>5</v>
      </c>
      <c r="AB138" s="78"/>
      <c r="AC138" s="78"/>
      <c r="AD138" s="78"/>
      <c r="AE138" s="78"/>
      <c r="AG138" s="78"/>
    </row>
    <row r="139" spans="1:33" s="88" customFormat="1" ht="83.15" customHeight="1" x14ac:dyDescent="0.25">
      <c r="A139" s="225" t="s">
        <v>1796</v>
      </c>
      <c r="B139" s="172" t="s">
        <v>235</v>
      </c>
      <c r="C139" s="172" t="s">
        <v>236</v>
      </c>
      <c r="D139" s="172" t="s">
        <v>218</v>
      </c>
      <c r="E139" s="172" t="s">
        <v>1797</v>
      </c>
      <c r="F139" s="172" t="s">
        <v>1798</v>
      </c>
      <c r="G139" s="172" t="s">
        <v>774</v>
      </c>
      <c r="H139" s="172" t="s">
        <v>1799</v>
      </c>
      <c r="I139" s="173"/>
      <c r="J139" s="173"/>
      <c r="K139" s="173" t="s">
        <v>1800</v>
      </c>
      <c r="L139" s="173"/>
      <c r="M139" s="231" t="s">
        <v>260</v>
      </c>
      <c r="N139" s="176" t="s">
        <v>261</v>
      </c>
      <c r="O139" s="231" t="s">
        <v>262</v>
      </c>
      <c r="P139" s="121"/>
      <c r="Q139" s="173" t="s">
        <v>1773</v>
      </c>
      <c r="R139" s="173" t="s">
        <v>1801</v>
      </c>
      <c r="S139" s="168" t="s">
        <v>1725</v>
      </c>
      <c r="T139" s="168" t="s">
        <v>1802</v>
      </c>
      <c r="U139" s="168" t="s">
        <v>1727</v>
      </c>
      <c r="V139" s="168" t="s">
        <v>1803</v>
      </c>
      <c r="W139" s="166" t="s">
        <v>1804</v>
      </c>
      <c r="X139" s="165"/>
      <c r="Z139" s="78"/>
      <c r="AA139" s="227">
        <f>IF(OR(J139="Fail",ISBLANK(J139)),INDEX('Issue Code Table'!C:C,MATCH(N:N,'Issue Code Table'!A:A,0)),IF(M139="Critical",6,IF(M139="Significant",5,IF(M139="Moderate",3,2))))</f>
        <v>5</v>
      </c>
      <c r="AB139" s="78"/>
      <c r="AC139" s="78"/>
      <c r="AD139" s="78"/>
      <c r="AE139" s="78"/>
      <c r="AG139" s="78"/>
    </row>
    <row r="140" spans="1:33" s="88" customFormat="1" ht="83.15" customHeight="1" x14ac:dyDescent="0.25">
      <c r="A140" s="225" t="s">
        <v>1805</v>
      </c>
      <c r="B140" s="172" t="s">
        <v>235</v>
      </c>
      <c r="C140" s="172" t="s">
        <v>236</v>
      </c>
      <c r="D140" s="172" t="s">
        <v>218</v>
      </c>
      <c r="E140" s="172" t="s">
        <v>1806</v>
      </c>
      <c r="F140" s="172" t="s">
        <v>1807</v>
      </c>
      <c r="G140" s="172" t="s">
        <v>774</v>
      </c>
      <c r="H140" s="172" t="s">
        <v>1808</v>
      </c>
      <c r="I140" s="173"/>
      <c r="J140" s="172"/>
      <c r="K140" s="173" t="s">
        <v>1809</v>
      </c>
      <c r="L140" s="173"/>
      <c r="M140" s="176" t="s">
        <v>184</v>
      </c>
      <c r="N140" s="176" t="s">
        <v>261</v>
      </c>
      <c r="O140" s="231" t="s">
        <v>262</v>
      </c>
      <c r="P140" s="121"/>
      <c r="Q140" s="173" t="s">
        <v>1773</v>
      </c>
      <c r="R140" s="173" t="s">
        <v>1810</v>
      </c>
      <c r="S140" s="168" t="s">
        <v>1725</v>
      </c>
      <c r="T140" s="168" t="s">
        <v>1811</v>
      </c>
      <c r="U140" s="168" t="s">
        <v>1727</v>
      </c>
      <c r="V140" s="168" t="s">
        <v>1812</v>
      </c>
      <c r="W140" s="166" t="s">
        <v>1813</v>
      </c>
      <c r="X140" s="165" t="s">
        <v>233</v>
      </c>
      <c r="Z140" s="78"/>
      <c r="AA140" s="227">
        <f>IF(OR(J140="Fail",ISBLANK(J140)),INDEX('Issue Code Table'!C:C,MATCH(N:N,'Issue Code Table'!A:A,0)),IF(M140="Critical",6,IF(M140="Significant",5,IF(M140="Moderate",3,2))))</f>
        <v>5</v>
      </c>
      <c r="AB140" s="78"/>
      <c r="AC140" s="78"/>
      <c r="AD140" s="78"/>
      <c r="AE140" s="78"/>
      <c r="AG140" s="78"/>
    </row>
    <row r="141" spans="1:33" s="88" customFormat="1" ht="83.15" customHeight="1" x14ac:dyDescent="0.25">
      <c r="A141" s="225" t="s">
        <v>1814</v>
      </c>
      <c r="B141" s="172" t="s">
        <v>235</v>
      </c>
      <c r="C141" s="172" t="s">
        <v>236</v>
      </c>
      <c r="D141" s="172" t="s">
        <v>218</v>
      </c>
      <c r="E141" s="172" t="s">
        <v>1815</v>
      </c>
      <c r="F141" s="172" t="s">
        <v>1816</v>
      </c>
      <c r="G141" s="172" t="s">
        <v>774</v>
      </c>
      <c r="H141" s="172" t="s">
        <v>1817</v>
      </c>
      <c r="I141" s="173"/>
      <c r="J141" s="172"/>
      <c r="K141" s="173" t="s">
        <v>1818</v>
      </c>
      <c r="L141" s="173"/>
      <c r="M141" s="176" t="s">
        <v>260</v>
      </c>
      <c r="N141" s="176" t="s">
        <v>261</v>
      </c>
      <c r="O141" s="231" t="s">
        <v>262</v>
      </c>
      <c r="P141" s="121"/>
      <c r="Q141" s="173" t="s">
        <v>1773</v>
      </c>
      <c r="R141" s="173" t="s">
        <v>1819</v>
      </c>
      <c r="S141" s="168" t="s">
        <v>1725</v>
      </c>
      <c r="T141" s="168" t="s">
        <v>1820</v>
      </c>
      <c r="U141" s="168" t="s">
        <v>1727</v>
      </c>
      <c r="V141" s="168" t="s">
        <v>1821</v>
      </c>
      <c r="W141" s="166" t="s">
        <v>1822</v>
      </c>
      <c r="X141" s="165"/>
      <c r="Z141" s="78"/>
      <c r="AA141" s="227">
        <f>IF(OR(J141="Fail",ISBLANK(J141)),INDEX('Issue Code Table'!C:C,MATCH(N:N,'Issue Code Table'!A:A,0)),IF(M141="Critical",6,IF(M141="Significant",5,IF(M141="Moderate",3,2))))</f>
        <v>5</v>
      </c>
      <c r="AB141" s="78"/>
      <c r="AC141" s="78"/>
      <c r="AD141" s="78"/>
      <c r="AE141" s="78"/>
      <c r="AG141" s="78"/>
    </row>
    <row r="142" spans="1:33" s="88" customFormat="1" ht="83.15" customHeight="1" x14ac:dyDescent="0.25">
      <c r="A142" s="225" t="s">
        <v>1823</v>
      </c>
      <c r="B142" s="172" t="s">
        <v>235</v>
      </c>
      <c r="C142" s="172" t="s">
        <v>236</v>
      </c>
      <c r="D142" s="172" t="s">
        <v>218</v>
      </c>
      <c r="E142" s="172" t="s">
        <v>1824</v>
      </c>
      <c r="F142" s="172" t="s">
        <v>1825</v>
      </c>
      <c r="G142" s="172" t="s">
        <v>774</v>
      </c>
      <c r="H142" s="172" t="s">
        <v>1826</v>
      </c>
      <c r="I142" s="173"/>
      <c r="J142" s="172"/>
      <c r="K142" s="173" t="s">
        <v>1827</v>
      </c>
      <c r="L142" s="173"/>
      <c r="M142" s="176" t="s">
        <v>260</v>
      </c>
      <c r="N142" s="176" t="s">
        <v>261</v>
      </c>
      <c r="O142" s="231" t="s">
        <v>262</v>
      </c>
      <c r="P142" s="121"/>
      <c r="Q142" s="173" t="s">
        <v>1773</v>
      </c>
      <c r="R142" s="173" t="s">
        <v>1828</v>
      </c>
      <c r="S142" s="168" t="s">
        <v>1725</v>
      </c>
      <c r="T142" s="168" t="s">
        <v>1829</v>
      </c>
      <c r="U142" s="168" t="s">
        <v>1727</v>
      </c>
      <c r="V142" s="168" t="s">
        <v>1830</v>
      </c>
      <c r="W142" s="166" t="s">
        <v>1831</v>
      </c>
      <c r="X142" s="165"/>
      <c r="Z142" s="78"/>
      <c r="AA142" s="227">
        <f>IF(OR(J142="Fail",ISBLANK(J142)),INDEX('Issue Code Table'!C:C,MATCH(N:N,'Issue Code Table'!A:A,0)),IF(M142="Critical",6,IF(M142="Significant",5,IF(M142="Moderate",3,2))))</f>
        <v>5</v>
      </c>
      <c r="AB142" s="78"/>
      <c r="AC142" s="78"/>
      <c r="AD142" s="78"/>
      <c r="AE142" s="78"/>
      <c r="AG142" s="78"/>
    </row>
    <row r="143" spans="1:33" s="88" customFormat="1" ht="83.15" customHeight="1" x14ac:dyDescent="0.25">
      <c r="A143" s="225" t="s">
        <v>1832</v>
      </c>
      <c r="B143" s="172" t="s">
        <v>235</v>
      </c>
      <c r="C143" s="172" t="s">
        <v>236</v>
      </c>
      <c r="D143" s="172" t="s">
        <v>218</v>
      </c>
      <c r="E143" s="172" t="s">
        <v>1833</v>
      </c>
      <c r="F143" s="172" t="s">
        <v>1834</v>
      </c>
      <c r="G143" s="172" t="s">
        <v>774</v>
      </c>
      <c r="H143" s="172" t="s">
        <v>1835</v>
      </c>
      <c r="I143" s="173"/>
      <c r="J143" s="172"/>
      <c r="K143" s="173" t="s">
        <v>1836</v>
      </c>
      <c r="L143" s="173"/>
      <c r="M143" s="176" t="s">
        <v>260</v>
      </c>
      <c r="N143" s="176" t="s">
        <v>261</v>
      </c>
      <c r="O143" s="231" t="s">
        <v>262</v>
      </c>
      <c r="P143" s="121"/>
      <c r="Q143" s="173" t="s">
        <v>1773</v>
      </c>
      <c r="R143" s="173" t="s">
        <v>1837</v>
      </c>
      <c r="S143" s="168" t="s">
        <v>1725</v>
      </c>
      <c r="T143" s="168" t="s">
        <v>1838</v>
      </c>
      <c r="U143" s="168" t="s">
        <v>1727</v>
      </c>
      <c r="V143" s="168" t="s">
        <v>1839</v>
      </c>
      <c r="W143" s="166" t="s">
        <v>1840</v>
      </c>
      <c r="X143" s="165"/>
      <c r="Z143" s="78"/>
      <c r="AA143" s="227">
        <f>IF(OR(J143="Fail",ISBLANK(J143)),INDEX('Issue Code Table'!C:C,MATCH(N:N,'Issue Code Table'!A:A,0)),IF(M143="Critical",6,IF(M143="Significant",5,IF(M143="Moderate",3,2))))</f>
        <v>5</v>
      </c>
      <c r="AB143" s="78"/>
      <c r="AC143" s="78"/>
      <c r="AD143" s="78"/>
      <c r="AE143" s="78"/>
      <c r="AG143" s="78"/>
    </row>
    <row r="144" spans="1:33" s="88" customFormat="1" ht="83.15" customHeight="1" x14ac:dyDescent="0.25">
      <c r="A144" s="225" t="s">
        <v>1841</v>
      </c>
      <c r="B144" s="172" t="s">
        <v>235</v>
      </c>
      <c r="C144" s="172" t="s">
        <v>236</v>
      </c>
      <c r="D144" s="172" t="s">
        <v>218</v>
      </c>
      <c r="E144" s="172" t="s">
        <v>1842</v>
      </c>
      <c r="F144" s="172" t="s">
        <v>1843</v>
      </c>
      <c r="G144" s="172" t="s">
        <v>774</v>
      </c>
      <c r="H144" s="172" t="s">
        <v>1844</v>
      </c>
      <c r="I144" s="173"/>
      <c r="J144" s="172"/>
      <c r="K144" s="173" t="s">
        <v>1845</v>
      </c>
      <c r="L144" s="173"/>
      <c r="M144" s="176" t="s">
        <v>260</v>
      </c>
      <c r="N144" s="176" t="s">
        <v>261</v>
      </c>
      <c r="O144" s="231" t="s">
        <v>262</v>
      </c>
      <c r="P144" s="121"/>
      <c r="Q144" s="173" t="s">
        <v>1773</v>
      </c>
      <c r="R144" s="173" t="s">
        <v>1846</v>
      </c>
      <c r="S144" s="168" t="s">
        <v>1725</v>
      </c>
      <c r="T144" s="168" t="s">
        <v>1847</v>
      </c>
      <c r="U144" s="168" t="s">
        <v>1727</v>
      </c>
      <c r="V144" s="168" t="s">
        <v>1848</v>
      </c>
      <c r="W144" s="166" t="s">
        <v>1849</v>
      </c>
      <c r="X144" s="165"/>
      <c r="Z144" s="78"/>
      <c r="AA144" s="227">
        <f>IF(OR(J144="Fail",ISBLANK(J144)),INDEX('Issue Code Table'!C:C,MATCH(N:N,'Issue Code Table'!A:A,0)),IF(M144="Critical",6,IF(M144="Significant",5,IF(M144="Moderate",3,2))))</f>
        <v>5</v>
      </c>
      <c r="AB144" s="78"/>
      <c r="AC144" s="78"/>
      <c r="AD144" s="78"/>
      <c r="AE144" s="78"/>
      <c r="AG144" s="78"/>
    </row>
    <row r="145" spans="1:33" s="88" customFormat="1" ht="83.15" customHeight="1" x14ac:dyDescent="0.25">
      <c r="A145" s="225" t="s">
        <v>1850</v>
      </c>
      <c r="B145" s="172" t="s">
        <v>235</v>
      </c>
      <c r="C145" s="172" t="s">
        <v>236</v>
      </c>
      <c r="D145" s="172" t="s">
        <v>218</v>
      </c>
      <c r="E145" s="172" t="s">
        <v>1851</v>
      </c>
      <c r="F145" s="172" t="s">
        <v>1852</v>
      </c>
      <c r="G145" s="172" t="s">
        <v>774</v>
      </c>
      <c r="H145" s="172" t="s">
        <v>1853</v>
      </c>
      <c r="I145" s="173"/>
      <c r="J145" s="172"/>
      <c r="K145" s="173" t="s">
        <v>1854</v>
      </c>
      <c r="L145" s="173"/>
      <c r="M145" s="176" t="s">
        <v>260</v>
      </c>
      <c r="N145" s="176" t="s">
        <v>261</v>
      </c>
      <c r="O145" s="231" t="s">
        <v>262</v>
      </c>
      <c r="P145" s="121"/>
      <c r="Q145" s="173" t="s">
        <v>1773</v>
      </c>
      <c r="R145" s="173" t="s">
        <v>1855</v>
      </c>
      <c r="S145" s="168" t="s">
        <v>1725</v>
      </c>
      <c r="T145" s="168" t="s">
        <v>1856</v>
      </c>
      <c r="U145" s="168" t="s">
        <v>1727</v>
      </c>
      <c r="V145" s="168" t="s">
        <v>1857</v>
      </c>
      <c r="W145" s="166" t="s">
        <v>1858</v>
      </c>
      <c r="X145" s="165"/>
      <c r="Z145" s="78"/>
      <c r="AA145" s="227">
        <f>IF(OR(J145="Fail",ISBLANK(J145)),INDEX('Issue Code Table'!C:C,MATCH(N:N,'Issue Code Table'!A:A,0)),IF(M145="Critical",6,IF(M145="Significant",5,IF(M145="Moderate",3,2))))</f>
        <v>5</v>
      </c>
      <c r="AB145" s="78"/>
      <c r="AC145" s="78"/>
      <c r="AD145" s="78"/>
      <c r="AE145" s="78"/>
      <c r="AG145" s="78"/>
    </row>
    <row r="146" spans="1:33" s="88" customFormat="1" ht="83.15" customHeight="1" x14ac:dyDescent="0.25">
      <c r="A146" s="225" t="s">
        <v>1859</v>
      </c>
      <c r="B146" s="172" t="s">
        <v>235</v>
      </c>
      <c r="C146" s="172" t="s">
        <v>236</v>
      </c>
      <c r="D146" s="172" t="s">
        <v>218</v>
      </c>
      <c r="E146" s="172" t="s">
        <v>1860</v>
      </c>
      <c r="F146" s="172" t="s">
        <v>1861</v>
      </c>
      <c r="G146" s="172" t="s">
        <v>774</v>
      </c>
      <c r="H146" s="172" t="s">
        <v>1862</v>
      </c>
      <c r="I146" s="173"/>
      <c r="J146" s="172"/>
      <c r="K146" s="173" t="s">
        <v>1863</v>
      </c>
      <c r="L146" s="173"/>
      <c r="M146" s="176" t="s">
        <v>260</v>
      </c>
      <c r="N146" s="176" t="s">
        <v>261</v>
      </c>
      <c r="O146" s="231" t="s">
        <v>262</v>
      </c>
      <c r="P146" s="121"/>
      <c r="Q146" s="173" t="s">
        <v>1773</v>
      </c>
      <c r="R146" s="173" t="s">
        <v>1864</v>
      </c>
      <c r="S146" s="168" t="s">
        <v>1725</v>
      </c>
      <c r="T146" s="168" t="s">
        <v>1865</v>
      </c>
      <c r="U146" s="168" t="s">
        <v>1727</v>
      </c>
      <c r="V146" s="168" t="s">
        <v>1866</v>
      </c>
      <c r="W146" s="166" t="s">
        <v>1867</v>
      </c>
      <c r="X146" s="165"/>
      <c r="Z146" s="78"/>
      <c r="AA146" s="227">
        <f>IF(OR(J146="Fail",ISBLANK(J146)),INDEX('Issue Code Table'!C:C,MATCH(N:N,'Issue Code Table'!A:A,0)),IF(M146="Critical",6,IF(M146="Significant",5,IF(M146="Moderate",3,2))))</f>
        <v>5</v>
      </c>
      <c r="AB146" s="78"/>
      <c r="AC146" s="78"/>
      <c r="AD146" s="78"/>
      <c r="AE146" s="78"/>
      <c r="AG146" s="78"/>
    </row>
    <row r="147" spans="1:33" s="88" customFormat="1" ht="83.15" customHeight="1" x14ac:dyDescent="0.25">
      <c r="A147" s="225" t="s">
        <v>1868</v>
      </c>
      <c r="B147" s="172" t="s">
        <v>235</v>
      </c>
      <c r="C147" s="172" t="s">
        <v>236</v>
      </c>
      <c r="D147" s="172" t="s">
        <v>218</v>
      </c>
      <c r="E147" s="172" t="s">
        <v>1869</v>
      </c>
      <c r="F147" s="172" t="s">
        <v>1870</v>
      </c>
      <c r="G147" s="172" t="s">
        <v>774</v>
      </c>
      <c r="H147" s="172" t="s">
        <v>1871</v>
      </c>
      <c r="I147" s="173"/>
      <c r="J147" s="172"/>
      <c r="K147" s="173" t="s">
        <v>1872</v>
      </c>
      <c r="L147" s="173"/>
      <c r="M147" s="176" t="s">
        <v>260</v>
      </c>
      <c r="N147" s="176" t="s">
        <v>261</v>
      </c>
      <c r="O147" s="231" t="s">
        <v>262</v>
      </c>
      <c r="P147" s="121"/>
      <c r="Q147" s="173" t="s">
        <v>1773</v>
      </c>
      <c r="R147" s="173" t="s">
        <v>1873</v>
      </c>
      <c r="S147" s="168" t="s">
        <v>1725</v>
      </c>
      <c r="T147" s="168" t="s">
        <v>1874</v>
      </c>
      <c r="U147" s="168" t="s">
        <v>1727</v>
      </c>
      <c r="V147" s="168" t="s">
        <v>1875</v>
      </c>
      <c r="W147" s="166" t="s">
        <v>1876</v>
      </c>
      <c r="X147" s="165"/>
      <c r="Z147" s="78"/>
      <c r="AA147" s="227">
        <f>IF(OR(J147="Fail",ISBLANK(J147)),INDEX('Issue Code Table'!C:C,MATCH(N:N,'Issue Code Table'!A:A,0)),IF(M147="Critical",6,IF(M147="Significant",5,IF(M147="Moderate",3,2))))</f>
        <v>5</v>
      </c>
      <c r="AB147" s="78"/>
      <c r="AC147" s="78"/>
      <c r="AD147" s="78"/>
      <c r="AE147" s="78"/>
      <c r="AG147" s="78"/>
    </row>
    <row r="148" spans="1:33" s="88" customFormat="1" ht="83.15" customHeight="1" x14ac:dyDescent="0.25">
      <c r="A148" s="225" t="s">
        <v>1877</v>
      </c>
      <c r="B148" s="172" t="s">
        <v>235</v>
      </c>
      <c r="C148" s="172" t="s">
        <v>236</v>
      </c>
      <c r="D148" s="172" t="s">
        <v>218</v>
      </c>
      <c r="E148" s="172" t="s">
        <v>1878</v>
      </c>
      <c r="F148" s="172" t="s">
        <v>1879</v>
      </c>
      <c r="G148" s="172" t="s">
        <v>774</v>
      </c>
      <c r="H148" s="172" t="s">
        <v>1880</v>
      </c>
      <c r="I148" s="173"/>
      <c r="J148" s="172"/>
      <c r="K148" s="173" t="s">
        <v>1881</v>
      </c>
      <c r="L148" s="173"/>
      <c r="M148" s="176" t="s">
        <v>260</v>
      </c>
      <c r="N148" s="176" t="s">
        <v>1882</v>
      </c>
      <c r="O148" s="231" t="s">
        <v>1883</v>
      </c>
      <c r="P148" s="121"/>
      <c r="Q148" s="173" t="s">
        <v>1884</v>
      </c>
      <c r="R148" s="173" t="s">
        <v>1885</v>
      </c>
      <c r="S148" s="168" t="s">
        <v>1886</v>
      </c>
      <c r="T148" s="168" t="s">
        <v>1887</v>
      </c>
      <c r="U148" s="168" t="s">
        <v>1727</v>
      </c>
      <c r="V148" s="168" t="s">
        <v>1888</v>
      </c>
      <c r="W148" s="166" t="s">
        <v>1889</v>
      </c>
      <c r="X148" s="165"/>
      <c r="Z148" s="78"/>
      <c r="AA148" s="227">
        <f>IF(OR(J148="Fail",ISBLANK(J148)),INDEX('Issue Code Table'!C:C,MATCH(N:N,'Issue Code Table'!A:A,0)),IF(M148="Critical",6,IF(M148="Significant",5,IF(M148="Moderate",3,2))))</f>
        <v>5</v>
      </c>
      <c r="AB148" s="78"/>
      <c r="AC148" s="78"/>
      <c r="AD148" s="78"/>
      <c r="AE148" s="78"/>
      <c r="AG148" s="78"/>
    </row>
    <row r="149" spans="1:33" s="88" customFormat="1" ht="83.15" customHeight="1" x14ac:dyDescent="0.25">
      <c r="A149" s="225" t="s">
        <v>1890</v>
      </c>
      <c r="B149" s="172" t="s">
        <v>235</v>
      </c>
      <c r="C149" s="172" t="s">
        <v>236</v>
      </c>
      <c r="D149" s="172" t="s">
        <v>218</v>
      </c>
      <c r="E149" s="172" t="s">
        <v>1891</v>
      </c>
      <c r="F149" s="172" t="s">
        <v>1892</v>
      </c>
      <c r="G149" s="172" t="s">
        <v>774</v>
      </c>
      <c r="H149" s="172" t="s">
        <v>1893</v>
      </c>
      <c r="I149" s="173"/>
      <c r="J149" s="172"/>
      <c r="K149" s="173" t="s">
        <v>1894</v>
      </c>
      <c r="L149" s="173"/>
      <c r="M149" s="229" t="s">
        <v>184</v>
      </c>
      <c r="N149" s="229" t="s">
        <v>1882</v>
      </c>
      <c r="O149" s="230" t="s">
        <v>1883</v>
      </c>
      <c r="P149" s="121"/>
      <c r="Q149" s="173" t="s">
        <v>1884</v>
      </c>
      <c r="R149" s="173" t="s">
        <v>1895</v>
      </c>
      <c r="S149" s="168" t="s">
        <v>1725</v>
      </c>
      <c r="T149" s="168" t="s">
        <v>1896</v>
      </c>
      <c r="U149" s="168" t="s">
        <v>1727</v>
      </c>
      <c r="V149" s="168" t="s">
        <v>1897</v>
      </c>
      <c r="W149" s="166" t="s">
        <v>1898</v>
      </c>
      <c r="X149" s="165" t="s">
        <v>233</v>
      </c>
      <c r="Z149" s="78"/>
      <c r="AA149" s="227">
        <f>IF(OR(J149="Fail",ISBLANK(J149)),INDEX('Issue Code Table'!C:C,MATCH(N:N,'Issue Code Table'!A:A,0)),IF(M149="Critical",6,IF(M149="Significant",5,IF(M149="Moderate",3,2))))</f>
        <v>5</v>
      </c>
      <c r="AB149" s="78"/>
      <c r="AC149" s="78"/>
      <c r="AD149" s="78"/>
      <c r="AE149" s="78"/>
      <c r="AG149" s="78"/>
    </row>
    <row r="150" spans="1:33" s="88" customFormat="1" ht="83.15" customHeight="1" x14ac:dyDescent="0.25">
      <c r="A150" s="225" t="s">
        <v>1899</v>
      </c>
      <c r="B150" s="172" t="s">
        <v>235</v>
      </c>
      <c r="C150" s="172" t="s">
        <v>236</v>
      </c>
      <c r="D150" s="172" t="s">
        <v>218</v>
      </c>
      <c r="E150" s="172" t="s">
        <v>1900</v>
      </c>
      <c r="F150" s="172" t="s">
        <v>1901</v>
      </c>
      <c r="G150" s="172" t="s">
        <v>774</v>
      </c>
      <c r="H150" s="172" t="s">
        <v>1902</v>
      </c>
      <c r="I150" s="173"/>
      <c r="J150" s="172"/>
      <c r="K150" s="173" t="s">
        <v>1903</v>
      </c>
      <c r="L150" s="173"/>
      <c r="M150" s="176" t="s">
        <v>260</v>
      </c>
      <c r="N150" s="176" t="s">
        <v>1882</v>
      </c>
      <c r="O150" s="231" t="s">
        <v>1883</v>
      </c>
      <c r="P150" s="121"/>
      <c r="Q150" s="173" t="s">
        <v>1884</v>
      </c>
      <c r="R150" s="173" t="s">
        <v>1904</v>
      </c>
      <c r="S150" s="168" t="s">
        <v>1886</v>
      </c>
      <c r="T150" s="168" t="s">
        <v>1905</v>
      </c>
      <c r="U150" s="168" t="s">
        <v>1727</v>
      </c>
      <c r="V150" s="168" t="s">
        <v>1906</v>
      </c>
      <c r="W150" s="166" t="s">
        <v>1907</v>
      </c>
      <c r="X150" s="165"/>
      <c r="Z150" s="78"/>
      <c r="AA150" s="227">
        <f>IF(OR(J150="Fail",ISBLANK(J150)),INDEX('Issue Code Table'!C:C,MATCH(N:N,'Issue Code Table'!A:A,0)),IF(M150="Critical",6,IF(M150="Significant",5,IF(M150="Moderate",3,2))))</f>
        <v>5</v>
      </c>
      <c r="AB150" s="78"/>
      <c r="AC150" s="78"/>
      <c r="AD150" s="78"/>
      <c r="AE150" s="78"/>
      <c r="AG150" s="78"/>
    </row>
    <row r="151" spans="1:33" s="88" customFormat="1" ht="83.15" customHeight="1" x14ac:dyDescent="0.25">
      <c r="A151" s="225" t="s">
        <v>1908</v>
      </c>
      <c r="B151" s="172" t="s">
        <v>235</v>
      </c>
      <c r="C151" s="172" t="s">
        <v>236</v>
      </c>
      <c r="D151" s="172" t="s">
        <v>218</v>
      </c>
      <c r="E151" s="172" t="s">
        <v>1909</v>
      </c>
      <c r="F151" s="172" t="s">
        <v>1910</v>
      </c>
      <c r="G151" s="172" t="s">
        <v>774</v>
      </c>
      <c r="H151" s="172" t="s">
        <v>1911</v>
      </c>
      <c r="I151" s="173"/>
      <c r="J151" s="172"/>
      <c r="K151" s="173" t="s">
        <v>1912</v>
      </c>
      <c r="L151" s="173"/>
      <c r="M151" s="176" t="s">
        <v>260</v>
      </c>
      <c r="N151" s="176" t="s">
        <v>1882</v>
      </c>
      <c r="O151" s="231" t="s">
        <v>1883</v>
      </c>
      <c r="P151" s="121"/>
      <c r="Q151" s="173" t="s">
        <v>1884</v>
      </c>
      <c r="R151" s="173" t="s">
        <v>1913</v>
      </c>
      <c r="S151" s="168" t="s">
        <v>1886</v>
      </c>
      <c r="T151" s="168" t="s">
        <v>1914</v>
      </c>
      <c r="U151" s="168" t="s">
        <v>1727</v>
      </c>
      <c r="V151" s="168" t="s">
        <v>1915</v>
      </c>
      <c r="W151" s="166" t="s">
        <v>1916</v>
      </c>
      <c r="X151" s="165"/>
      <c r="Z151" s="78"/>
      <c r="AA151" s="227">
        <f>IF(OR(J151="Fail",ISBLANK(J151)),INDEX('Issue Code Table'!C:C,MATCH(N:N,'Issue Code Table'!A:A,0)),IF(M151="Critical",6,IF(M151="Significant",5,IF(M151="Moderate",3,2))))</f>
        <v>5</v>
      </c>
      <c r="AB151" s="78"/>
      <c r="AC151" s="78"/>
      <c r="AD151" s="78"/>
      <c r="AE151" s="78"/>
      <c r="AG151" s="78"/>
    </row>
    <row r="152" spans="1:33" s="88" customFormat="1" ht="83.15" customHeight="1" x14ac:dyDescent="0.25">
      <c r="A152" s="225" t="s">
        <v>1917</v>
      </c>
      <c r="B152" s="172" t="s">
        <v>235</v>
      </c>
      <c r="C152" s="172" t="s">
        <v>236</v>
      </c>
      <c r="D152" s="172" t="s">
        <v>218</v>
      </c>
      <c r="E152" s="172" t="s">
        <v>1918</v>
      </c>
      <c r="F152" s="172" t="s">
        <v>1919</v>
      </c>
      <c r="G152" s="172" t="s">
        <v>774</v>
      </c>
      <c r="H152" s="172" t="s">
        <v>1920</v>
      </c>
      <c r="I152" s="173"/>
      <c r="J152" s="172"/>
      <c r="K152" s="173" t="s">
        <v>1921</v>
      </c>
      <c r="L152" s="173"/>
      <c r="M152" s="176" t="s">
        <v>260</v>
      </c>
      <c r="N152" s="176" t="s">
        <v>1882</v>
      </c>
      <c r="O152" s="231" t="s">
        <v>1883</v>
      </c>
      <c r="P152" s="121"/>
      <c r="Q152" s="173" t="s">
        <v>1884</v>
      </c>
      <c r="R152" s="173" t="s">
        <v>1922</v>
      </c>
      <c r="S152" s="168" t="s">
        <v>1886</v>
      </c>
      <c r="T152" s="168" t="s">
        <v>1923</v>
      </c>
      <c r="U152" s="168" t="s">
        <v>1727</v>
      </c>
      <c r="V152" s="168" t="s">
        <v>1924</v>
      </c>
      <c r="W152" s="166" t="s">
        <v>1925</v>
      </c>
      <c r="X152" s="165"/>
      <c r="Z152" s="78"/>
      <c r="AA152" s="227">
        <f>IF(OR(J152="Fail",ISBLANK(J152)),INDEX('Issue Code Table'!C:C,MATCH(N:N,'Issue Code Table'!A:A,0)),IF(M152="Critical",6,IF(M152="Significant",5,IF(M152="Moderate",3,2))))</f>
        <v>5</v>
      </c>
      <c r="AB152" s="78"/>
      <c r="AC152" s="78"/>
      <c r="AD152" s="78"/>
      <c r="AE152" s="78"/>
      <c r="AG152" s="78"/>
    </row>
    <row r="153" spans="1:33" s="88" customFormat="1" ht="83.15" customHeight="1" x14ac:dyDescent="0.25">
      <c r="A153" s="225" t="s">
        <v>1926</v>
      </c>
      <c r="B153" s="172" t="s">
        <v>235</v>
      </c>
      <c r="C153" s="172" t="s">
        <v>236</v>
      </c>
      <c r="D153" s="172" t="s">
        <v>218</v>
      </c>
      <c r="E153" s="172" t="s">
        <v>1927</v>
      </c>
      <c r="F153" s="172" t="s">
        <v>1928</v>
      </c>
      <c r="G153" s="172" t="s">
        <v>774</v>
      </c>
      <c r="H153" s="172" t="s">
        <v>1929</v>
      </c>
      <c r="I153" s="173"/>
      <c r="J153" s="172"/>
      <c r="K153" s="173" t="s">
        <v>1930</v>
      </c>
      <c r="L153" s="173"/>
      <c r="M153" s="176" t="s">
        <v>260</v>
      </c>
      <c r="N153" s="176" t="s">
        <v>1882</v>
      </c>
      <c r="O153" s="231" t="s">
        <v>1883</v>
      </c>
      <c r="P153" s="121"/>
      <c r="Q153" s="173" t="s">
        <v>1884</v>
      </c>
      <c r="R153" s="173" t="s">
        <v>1931</v>
      </c>
      <c r="S153" s="168" t="s">
        <v>1886</v>
      </c>
      <c r="T153" s="168" t="s">
        <v>1932</v>
      </c>
      <c r="U153" s="168" t="s">
        <v>1727</v>
      </c>
      <c r="V153" s="168" t="s">
        <v>1933</v>
      </c>
      <c r="W153" s="166" t="s">
        <v>1934</v>
      </c>
      <c r="X153" s="165"/>
      <c r="Z153" s="78"/>
      <c r="AA153" s="227">
        <f>IF(OR(J153="Fail",ISBLANK(J153)),INDEX('Issue Code Table'!C:C,MATCH(N:N,'Issue Code Table'!A:A,0)),IF(M153="Critical",6,IF(M153="Significant",5,IF(M153="Moderate",3,2))))</f>
        <v>5</v>
      </c>
      <c r="AB153" s="78"/>
      <c r="AC153" s="78"/>
      <c r="AD153" s="78"/>
      <c r="AE153" s="78"/>
      <c r="AG153" s="78"/>
    </row>
    <row r="154" spans="1:33" s="88" customFormat="1" ht="83.15" customHeight="1" x14ac:dyDescent="0.25">
      <c r="A154" s="225" t="s">
        <v>1935</v>
      </c>
      <c r="B154" s="172" t="s">
        <v>235</v>
      </c>
      <c r="C154" s="172" t="s">
        <v>236</v>
      </c>
      <c r="D154" s="172" t="s">
        <v>218</v>
      </c>
      <c r="E154" s="172" t="s">
        <v>1936</v>
      </c>
      <c r="F154" s="172" t="s">
        <v>1937</v>
      </c>
      <c r="G154" s="172" t="s">
        <v>774</v>
      </c>
      <c r="H154" s="172" t="s">
        <v>1938</v>
      </c>
      <c r="I154" s="173"/>
      <c r="J154" s="172"/>
      <c r="K154" s="173" t="s">
        <v>1939</v>
      </c>
      <c r="L154" s="173"/>
      <c r="M154" s="176" t="s">
        <v>260</v>
      </c>
      <c r="N154" s="229" t="s">
        <v>261</v>
      </c>
      <c r="O154" s="230" t="s">
        <v>262</v>
      </c>
      <c r="P154" s="121"/>
      <c r="Q154" s="173" t="s">
        <v>1884</v>
      </c>
      <c r="R154" s="173" t="s">
        <v>1940</v>
      </c>
      <c r="S154" s="168" t="s">
        <v>1886</v>
      </c>
      <c r="T154" s="168" t="s">
        <v>1941</v>
      </c>
      <c r="U154" s="168" t="s">
        <v>1727</v>
      </c>
      <c r="V154" s="168" t="s">
        <v>1942</v>
      </c>
      <c r="W154" s="166" t="s">
        <v>1943</v>
      </c>
      <c r="X154" s="165"/>
      <c r="Z154" s="78"/>
      <c r="AA154" s="227">
        <f>IF(OR(J154="Fail",ISBLANK(J154)),INDEX('Issue Code Table'!C:C,MATCH(N:N,'Issue Code Table'!A:A,0)),IF(M154="Critical",6,IF(M154="Significant",5,IF(M154="Moderate",3,2))))</f>
        <v>5</v>
      </c>
      <c r="AB154" s="78"/>
      <c r="AC154" s="78"/>
      <c r="AD154" s="78"/>
      <c r="AE154" s="78"/>
      <c r="AG154" s="78"/>
    </row>
    <row r="155" spans="1:33" s="88" customFormat="1" ht="83.15" customHeight="1" x14ac:dyDescent="0.25">
      <c r="A155" s="225" t="s">
        <v>1944</v>
      </c>
      <c r="B155" s="172" t="s">
        <v>235</v>
      </c>
      <c r="C155" s="172" t="s">
        <v>236</v>
      </c>
      <c r="D155" s="172" t="s">
        <v>218</v>
      </c>
      <c r="E155" s="172" t="s">
        <v>1945</v>
      </c>
      <c r="F155" s="172" t="s">
        <v>1946</v>
      </c>
      <c r="G155" s="172" t="s">
        <v>774</v>
      </c>
      <c r="H155" s="172" t="s">
        <v>1947</v>
      </c>
      <c r="I155" s="173"/>
      <c r="J155" s="172"/>
      <c r="K155" s="173" t="s">
        <v>1948</v>
      </c>
      <c r="L155" s="173"/>
      <c r="M155" s="176" t="s">
        <v>260</v>
      </c>
      <c r="N155" s="176" t="s">
        <v>1882</v>
      </c>
      <c r="O155" s="231" t="s">
        <v>1883</v>
      </c>
      <c r="P155" s="121"/>
      <c r="Q155" s="173" t="s">
        <v>1884</v>
      </c>
      <c r="R155" s="173" t="s">
        <v>1949</v>
      </c>
      <c r="S155" s="168" t="s">
        <v>1886</v>
      </c>
      <c r="T155" s="168" t="s">
        <v>1950</v>
      </c>
      <c r="U155" s="168" t="s">
        <v>1727</v>
      </c>
      <c r="V155" s="168" t="s">
        <v>1951</v>
      </c>
      <c r="W155" s="166" t="s">
        <v>1952</v>
      </c>
      <c r="X155" s="165"/>
      <c r="Z155" s="78"/>
      <c r="AA155" s="227">
        <f>IF(OR(J155="Fail",ISBLANK(J155)),INDEX('Issue Code Table'!C:C,MATCH(N:N,'Issue Code Table'!A:A,0)),IF(M155="Critical",6,IF(M155="Significant",5,IF(M155="Moderate",3,2))))</f>
        <v>5</v>
      </c>
      <c r="AB155" s="78"/>
      <c r="AC155" s="78"/>
      <c r="AD155" s="78"/>
      <c r="AE155" s="78"/>
      <c r="AG155" s="78"/>
    </row>
    <row r="156" spans="1:33" s="88" customFormat="1" ht="83.15" customHeight="1" x14ac:dyDescent="0.25">
      <c r="A156" s="225" t="s">
        <v>1953</v>
      </c>
      <c r="B156" s="172" t="s">
        <v>235</v>
      </c>
      <c r="C156" s="172" t="s">
        <v>236</v>
      </c>
      <c r="D156" s="172" t="s">
        <v>218</v>
      </c>
      <c r="E156" s="172" t="s">
        <v>1954</v>
      </c>
      <c r="F156" s="172" t="s">
        <v>1955</v>
      </c>
      <c r="G156" s="172" t="s">
        <v>774</v>
      </c>
      <c r="H156" s="172" t="s">
        <v>1956</v>
      </c>
      <c r="I156" s="173"/>
      <c r="J156" s="172"/>
      <c r="K156" s="173" t="s">
        <v>1957</v>
      </c>
      <c r="L156" s="173"/>
      <c r="M156" s="229" t="s">
        <v>184</v>
      </c>
      <c r="N156" s="229" t="s">
        <v>1882</v>
      </c>
      <c r="O156" s="230" t="s">
        <v>1883</v>
      </c>
      <c r="P156" s="121"/>
      <c r="Q156" s="173" t="s">
        <v>1884</v>
      </c>
      <c r="R156" s="173" t="s">
        <v>1958</v>
      </c>
      <c r="S156" s="168" t="s">
        <v>1886</v>
      </c>
      <c r="T156" s="168" t="s">
        <v>1959</v>
      </c>
      <c r="U156" s="168" t="s">
        <v>1727</v>
      </c>
      <c r="V156" s="168" t="s">
        <v>1960</v>
      </c>
      <c r="W156" s="166" t="s">
        <v>1961</v>
      </c>
      <c r="X156" s="165" t="s">
        <v>233</v>
      </c>
      <c r="Z156" s="78"/>
      <c r="AA156" s="227">
        <f>IF(OR(J156="Fail",ISBLANK(J156)),INDEX('Issue Code Table'!C:C,MATCH(N:N,'Issue Code Table'!A:A,0)),IF(M156="Critical",6,IF(M156="Significant",5,IF(M156="Moderate",3,2))))</f>
        <v>5</v>
      </c>
      <c r="AB156" s="78"/>
      <c r="AC156" s="78"/>
      <c r="AD156" s="78"/>
      <c r="AE156" s="78"/>
      <c r="AG156" s="78"/>
    </row>
    <row r="157" spans="1:33" s="88" customFormat="1" ht="83.15" customHeight="1" x14ac:dyDescent="0.25">
      <c r="A157" s="225" t="s">
        <v>1962</v>
      </c>
      <c r="B157" s="172" t="s">
        <v>235</v>
      </c>
      <c r="C157" s="172" t="s">
        <v>236</v>
      </c>
      <c r="D157" s="172" t="s">
        <v>218</v>
      </c>
      <c r="E157" s="172" t="s">
        <v>1963</v>
      </c>
      <c r="F157" s="172" t="s">
        <v>1964</v>
      </c>
      <c r="G157" s="172" t="s">
        <v>774</v>
      </c>
      <c r="H157" s="172" t="s">
        <v>1965</v>
      </c>
      <c r="I157" s="173"/>
      <c r="J157" s="172"/>
      <c r="K157" s="173" t="s">
        <v>1966</v>
      </c>
      <c r="L157" s="173"/>
      <c r="M157" s="176" t="s">
        <v>260</v>
      </c>
      <c r="N157" s="176" t="s">
        <v>261</v>
      </c>
      <c r="O157" s="231" t="s">
        <v>262</v>
      </c>
      <c r="P157" s="121"/>
      <c r="Q157" s="173" t="s">
        <v>1967</v>
      </c>
      <c r="R157" s="173" t="s">
        <v>1968</v>
      </c>
      <c r="S157" s="168" t="s">
        <v>1886</v>
      </c>
      <c r="T157" s="168" t="s">
        <v>1969</v>
      </c>
      <c r="U157" s="168" t="s">
        <v>1727</v>
      </c>
      <c r="V157" s="168" t="s">
        <v>1970</v>
      </c>
      <c r="W157" s="166" t="s">
        <v>1971</v>
      </c>
      <c r="X157" s="165"/>
      <c r="Z157" s="78"/>
      <c r="AA157" s="227">
        <f>IF(OR(J157="Fail",ISBLANK(J157)),INDEX('Issue Code Table'!C:C,MATCH(N:N,'Issue Code Table'!A:A,0)),IF(M157="Critical",6,IF(M157="Significant",5,IF(M157="Moderate",3,2))))</f>
        <v>5</v>
      </c>
      <c r="AB157" s="78"/>
      <c r="AC157" s="78"/>
      <c r="AD157" s="78"/>
      <c r="AE157" s="78"/>
      <c r="AG157" s="78"/>
    </row>
    <row r="158" spans="1:33" s="88" customFormat="1" ht="83.15" customHeight="1" x14ac:dyDescent="0.25">
      <c r="A158" s="225" t="s">
        <v>1972</v>
      </c>
      <c r="B158" s="172" t="s">
        <v>235</v>
      </c>
      <c r="C158" s="172" t="s">
        <v>236</v>
      </c>
      <c r="D158" s="172" t="s">
        <v>218</v>
      </c>
      <c r="E158" s="172" t="s">
        <v>1973</v>
      </c>
      <c r="F158" s="172" t="s">
        <v>1974</v>
      </c>
      <c r="G158" s="172" t="s">
        <v>774</v>
      </c>
      <c r="H158" s="172" t="s">
        <v>1975</v>
      </c>
      <c r="I158" s="173"/>
      <c r="J158" s="172"/>
      <c r="K158" s="173" t="s">
        <v>1976</v>
      </c>
      <c r="L158" s="173"/>
      <c r="M158" s="176" t="s">
        <v>260</v>
      </c>
      <c r="N158" s="176" t="s">
        <v>261</v>
      </c>
      <c r="O158" s="231" t="s">
        <v>262</v>
      </c>
      <c r="P158" s="121"/>
      <c r="Q158" s="173" t="s">
        <v>1967</v>
      </c>
      <c r="R158" s="173" t="s">
        <v>1977</v>
      </c>
      <c r="S158" s="168" t="s">
        <v>1886</v>
      </c>
      <c r="T158" s="168" t="s">
        <v>1978</v>
      </c>
      <c r="U158" s="168" t="s">
        <v>1727</v>
      </c>
      <c r="V158" s="168" t="s">
        <v>1979</v>
      </c>
      <c r="W158" s="166" t="s">
        <v>1980</v>
      </c>
      <c r="X158" s="165"/>
      <c r="Z158" s="78"/>
      <c r="AA158" s="227">
        <f>IF(OR(J158="Fail",ISBLANK(J158)),INDEX('Issue Code Table'!C:C,MATCH(N:N,'Issue Code Table'!A:A,0)),IF(M158="Critical",6,IF(M158="Significant",5,IF(M158="Moderate",3,2))))</f>
        <v>5</v>
      </c>
      <c r="AB158" s="78"/>
      <c r="AC158" s="78"/>
      <c r="AD158" s="78"/>
      <c r="AE158" s="78"/>
      <c r="AG158" s="78"/>
    </row>
    <row r="159" spans="1:33" s="88" customFormat="1" ht="83.15" customHeight="1" x14ac:dyDescent="0.25">
      <c r="A159" s="225" t="s">
        <v>1981</v>
      </c>
      <c r="B159" s="172" t="s">
        <v>235</v>
      </c>
      <c r="C159" s="172" t="s">
        <v>236</v>
      </c>
      <c r="D159" s="172" t="s">
        <v>218</v>
      </c>
      <c r="E159" s="172" t="s">
        <v>1982</v>
      </c>
      <c r="F159" s="172" t="s">
        <v>1983</v>
      </c>
      <c r="G159" s="172" t="s">
        <v>774</v>
      </c>
      <c r="H159" s="172" t="s">
        <v>1984</v>
      </c>
      <c r="I159" s="173"/>
      <c r="J159" s="172"/>
      <c r="K159" s="173" t="s">
        <v>1985</v>
      </c>
      <c r="L159" s="173"/>
      <c r="M159" s="176" t="s">
        <v>260</v>
      </c>
      <c r="N159" s="176" t="s">
        <v>261</v>
      </c>
      <c r="O159" s="231" t="s">
        <v>262</v>
      </c>
      <c r="P159" s="121"/>
      <c r="Q159" s="173" t="s">
        <v>1967</v>
      </c>
      <c r="R159" s="173" t="s">
        <v>1986</v>
      </c>
      <c r="S159" s="168" t="s">
        <v>1886</v>
      </c>
      <c r="T159" s="168" t="s">
        <v>1987</v>
      </c>
      <c r="U159" s="168" t="s">
        <v>1727</v>
      </c>
      <c r="V159" s="168" t="s">
        <v>1988</v>
      </c>
      <c r="W159" s="166" t="s">
        <v>1989</v>
      </c>
      <c r="X159" s="165"/>
      <c r="Z159" s="78"/>
      <c r="AA159" s="227">
        <f>IF(OR(J159="Fail",ISBLANK(J159)),INDEX('Issue Code Table'!C:C,MATCH(N:N,'Issue Code Table'!A:A,0)),IF(M159="Critical",6,IF(M159="Significant",5,IF(M159="Moderate",3,2))))</f>
        <v>5</v>
      </c>
      <c r="AB159" s="78"/>
      <c r="AC159" s="78"/>
      <c r="AD159" s="78"/>
      <c r="AE159" s="78"/>
      <c r="AG159" s="78"/>
    </row>
    <row r="160" spans="1:33" s="88" customFormat="1" ht="83.15" customHeight="1" x14ac:dyDescent="0.25">
      <c r="A160" s="225" t="s">
        <v>1990</v>
      </c>
      <c r="B160" s="172" t="s">
        <v>235</v>
      </c>
      <c r="C160" s="172" t="s">
        <v>236</v>
      </c>
      <c r="D160" s="172" t="s">
        <v>218</v>
      </c>
      <c r="E160" s="172" t="s">
        <v>1991</v>
      </c>
      <c r="F160" s="172" t="s">
        <v>1992</v>
      </c>
      <c r="G160" s="172" t="s">
        <v>774</v>
      </c>
      <c r="H160" s="172" t="s">
        <v>1993</v>
      </c>
      <c r="I160" s="173"/>
      <c r="J160" s="172"/>
      <c r="K160" s="173" t="s">
        <v>1994</v>
      </c>
      <c r="L160" s="173"/>
      <c r="M160" s="176" t="s">
        <v>260</v>
      </c>
      <c r="N160" s="176" t="s">
        <v>261</v>
      </c>
      <c r="O160" s="231" t="s">
        <v>262</v>
      </c>
      <c r="P160" s="121"/>
      <c r="Q160" s="173" t="s">
        <v>1967</v>
      </c>
      <c r="R160" s="173" t="s">
        <v>1995</v>
      </c>
      <c r="S160" s="168" t="s">
        <v>1886</v>
      </c>
      <c r="T160" s="168" t="s">
        <v>1996</v>
      </c>
      <c r="U160" s="168" t="s">
        <v>1727</v>
      </c>
      <c r="V160" s="168" t="s">
        <v>1997</v>
      </c>
      <c r="W160" s="166" t="s">
        <v>1998</v>
      </c>
      <c r="X160" s="165"/>
      <c r="Z160" s="78"/>
      <c r="AA160" s="227">
        <f>IF(OR(J160="Fail",ISBLANK(J160)),INDEX('Issue Code Table'!C:C,MATCH(N:N,'Issue Code Table'!A:A,0)),IF(M160="Critical",6,IF(M160="Significant",5,IF(M160="Moderate",3,2))))</f>
        <v>5</v>
      </c>
      <c r="AB160" s="78"/>
      <c r="AC160" s="78"/>
      <c r="AD160" s="78"/>
      <c r="AE160" s="78"/>
      <c r="AG160" s="78"/>
    </row>
    <row r="161" spans="1:33" s="88" customFormat="1" ht="83.15" customHeight="1" x14ac:dyDescent="0.25">
      <c r="A161" s="225" t="s">
        <v>1999</v>
      </c>
      <c r="B161" s="172" t="s">
        <v>235</v>
      </c>
      <c r="C161" s="172" t="s">
        <v>236</v>
      </c>
      <c r="D161" s="172" t="s">
        <v>218</v>
      </c>
      <c r="E161" s="172" t="s">
        <v>2000</v>
      </c>
      <c r="F161" s="172" t="s">
        <v>2001</v>
      </c>
      <c r="G161" s="172" t="s">
        <v>774</v>
      </c>
      <c r="H161" s="172" t="s">
        <v>2002</v>
      </c>
      <c r="I161" s="173"/>
      <c r="J161" s="172"/>
      <c r="K161" s="173" t="s">
        <v>2003</v>
      </c>
      <c r="L161" s="173"/>
      <c r="M161" s="176" t="s">
        <v>260</v>
      </c>
      <c r="N161" s="176" t="s">
        <v>261</v>
      </c>
      <c r="O161" s="231" t="s">
        <v>262</v>
      </c>
      <c r="P161" s="121"/>
      <c r="Q161" s="173" t="s">
        <v>2004</v>
      </c>
      <c r="R161" s="173" t="s">
        <v>2005</v>
      </c>
      <c r="S161" s="168" t="s">
        <v>1886</v>
      </c>
      <c r="T161" s="168" t="s">
        <v>2006</v>
      </c>
      <c r="U161" s="168" t="s">
        <v>1727</v>
      </c>
      <c r="V161" s="168" t="s">
        <v>2007</v>
      </c>
      <c r="W161" s="166" t="s">
        <v>2008</v>
      </c>
      <c r="X161" s="165"/>
      <c r="Z161" s="78"/>
      <c r="AA161" s="227">
        <f>IF(OR(J161="Fail",ISBLANK(J161)),INDEX('Issue Code Table'!C:C,MATCH(N:N,'Issue Code Table'!A:A,0)),IF(M161="Critical",6,IF(M161="Significant",5,IF(M161="Moderate",3,2))))</f>
        <v>5</v>
      </c>
      <c r="AB161" s="78"/>
      <c r="AC161" s="78"/>
      <c r="AD161" s="78"/>
      <c r="AE161" s="78"/>
      <c r="AG161" s="78"/>
    </row>
    <row r="162" spans="1:33" s="88" customFormat="1" ht="83.15" customHeight="1" x14ac:dyDescent="0.25">
      <c r="A162" s="225" t="s">
        <v>2009</v>
      </c>
      <c r="B162" s="172" t="s">
        <v>235</v>
      </c>
      <c r="C162" s="172" t="s">
        <v>236</v>
      </c>
      <c r="D162" s="172" t="s">
        <v>218</v>
      </c>
      <c r="E162" s="172" t="s">
        <v>2010</v>
      </c>
      <c r="F162" s="172" t="s">
        <v>2011</v>
      </c>
      <c r="G162" s="172" t="s">
        <v>774</v>
      </c>
      <c r="H162" s="172" t="s">
        <v>2012</v>
      </c>
      <c r="I162" s="173"/>
      <c r="J162" s="172"/>
      <c r="K162" s="173" t="s">
        <v>2013</v>
      </c>
      <c r="L162" s="173"/>
      <c r="M162" s="176" t="s">
        <v>260</v>
      </c>
      <c r="N162" s="176" t="s">
        <v>261</v>
      </c>
      <c r="O162" s="231" t="s">
        <v>262</v>
      </c>
      <c r="P162" s="121"/>
      <c r="Q162" s="173" t="s">
        <v>2004</v>
      </c>
      <c r="R162" s="173" t="s">
        <v>2014</v>
      </c>
      <c r="S162" s="168" t="s">
        <v>1886</v>
      </c>
      <c r="T162" s="168" t="s">
        <v>2015</v>
      </c>
      <c r="U162" s="168" t="s">
        <v>1727</v>
      </c>
      <c r="V162" s="168" t="s">
        <v>2016</v>
      </c>
      <c r="W162" s="166" t="s">
        <v>2017</v>
      </c>
      <c r="X162" s="165"/>
      <c r="Z162" s="78"/>
      <c r="AA162" s="227">
        <f>IF(OR(J162="Fail",ISBLANK(J162)),INDEX('Issue Code Table'!C:C,MATCH(N:N,'Issue Code Table'!A:A,0)),IF(M162="Critical",6,IF(M162="Significant",5,IF(M162="Moderate",3,2))))</f>
        <v>5</v>
      </c>
      <c r="AB162" s="78"/>
      <c r="AC162" s="78"/>
      <c r="AD162" s="78"/>
      <c r="AE162" s="78"/>
      <c r="AG162" s="78"/>
    </row>
    <row r="163" spans="1:33" s="88" customFormat="1" ht="83.15" customHeight="1" x14ac:dyDescent="0.25">
      <c r="A163" s="225" t="s">
        <v>2018</v>
      </c>
      <c r="B163" s="172" t="s">
        <v>235</v>
      </c>
      <c r="C163" s="172" t="s">
        <v>236</v>
      </c>
      <c r="D163" s="172" t="s">
        <v>218</v>
      </c>
      <c r="E163" s="172" t="s">
        <v>2019</v>
      </c>
      <c r="F163" s="172" t="s">
        <v>2020</v>
      </c>
      <c r="G163" s="172" t="s">
        <v>774</v>
      </c>
      <c r="H163" s="172" t="s">
        <v>2021</v>
      </c>
      <c r="I163" s="173"/>
      <c r="J163" s="172"/>
      <c r="K163" s="173" t="s">
        <v>2022</v>
      </c>
      <c r="L163" s="173"/>
      <c r="M163" s="176" t="s">
        <v>260</v>
      </c>
      <c r="N163" s="176" t="s">
        <v>261</v>
      </c>
      <c r="O163" s="231" t="s">
        <v>262</v>
      </c>
      <c r="P163" s="121"/>
      <c r="Q163" s="173" t="s">
        <v>2004</v>
      </c>
      <c r="R163" s="173" t="s">
        <v>2023</v>
      </c>
      <c r="S163" s="168" t="s">
        <v>1886</v>
      </c>
      <c r="T163" s="168" t="s">
        <v>2024</v>
      </c>
      <c r="U163" s="168" t="s">
        <v>1727</v>
      </c>
      <c r="V163" s="168" t="s">
        <v>2025</v>
      </c>
      <c r="W163" s="166" t="s">
        <v>2026</v>
      </c>
      <c r="X163" s="165"/>
      <c r="Z163" s="78"/>
      <c r="AA163" s="227">
        <f>IF(OR(J163="Fail",ISBLANK(J163)),INDEX('Issue Code Table'!C:C,MATCH(N:N,'Issue Code Table'!A:A,0)),IF(M163="Critical",6,IF(M163="Significant",5,IF(M163="Moderate",3,2))))</f>
        <v>5</v>
      </c>
      <c r="AB163" s="78"/>
      <c r="AC163" s="78"/>
      <c r="AD163" s="78"/>
      <c r="AE163" s="78"/>
      <c r="AG163" s="78"/>
    </row>
    <row r="164" spans="1:33" s="88" customFormat="1" ht="83.15" customHeight="1" x14ac:dyDescent="0.25">
      <c r="A164" s="225" t="s">
        <v>2027</v>
      </c>
      <c r="B164" s="172" t="s">
        <v>235</v>
      </c>
      <c r="C164" s="172" t="s">
        <v>236</v>
      </c>
      <c r="D164" s="172" t="s">
        <v>218</v>
      </c>
      <c r="E164" s="172" t="s">
        <v>2028</v>
      </c>
      <c r="F164" s="172" t="s">
        <v>2029</v>
      </c>
      <c r="G164" s="172" t="s">
        <v>774</v>
      </c>
      <c r="H164" s="172" t="s">
        <v>2030</v>
      </c>
      <c r="I164" s="173"/>
      <c r="J164" s="172"/>
      <c r="K164" s="173" t="s">
        <v>2031</v>
      </c>
      <c r="L164" s="173"/>
      <c r="M164" s="176" t="s">
        <v>260</v>
      </c>
      <c r="N164" s="176" t="s">
        <v>261</v>
      </c>
      <c r="O164" s="231" t="s">
        <v>262</v>
      </c>
      <c r="P164" s="121"/>
      <c r="Q164" s="173" t="s">
        <v>2004</v>
      </c>
      <c r="R164" s="173" t="s">
        <v>2032</v>
      </c>
      <c r="S164" s="168" t="s">
        <v>1886</v>
      </c>
      <c r="T164" s="168" t="s">
        <v>2033</v>
      </c>
      <c r="U164" s="168" t="s">
        <v>1727</v>
      </c>
      <c r="V164" s="168" t="s">
        <v>2034</v>
      </c>
      <c r="W164" s="166" t="s">
        <v>2035</v>
      </c>
      <c r="X164" s="165"/>
      <c r="Z164" s="78"/>
      <c r="AA164" s="227">
        <f>IF(OR(J164="Fail",ISBLANK(J164)),INDEX('Issue Code Table'!C:C,MATCH(N:N,'Issue Code Table'!A:A,0)),IF(M164="Critical",6,IF(M164="Significant",5,IF(M164="Moderate",3,2))))</f>
        <v>5</v>
      </c>
      <c r="AB164" s="78"/>
      <c r="AC164" s="78"/>
      <c r="AD164" s="78"/>
      <c r="AE164" s="78"/>
      <c r="AG164" s="78"/>
    </row>
    <row r="165" spans="1:33" s="88" customFormat="1" ht="83.15" customHeight="1" x14ac:dyDescent="0.25">
      <c r="A165" s="225" t="s">
        <v>2036</v>
      </c>
      <c r="B165" s="172" t="s">
        <v>235</v>
      </c>
      <c r="C165" s="172" t="s">
        <v>236</v>
      </c>
      <c r="D165" s="172" t="s">
        <v>218</v>
      </c>
      <c r="E165" s="172" t="s">
        <v>2037</v>
      </c>
      <c r="F165" s="172" t="s">
        <v>2038</v>
      </c>
      <c r="G165" s="172" t="s">
        <v>774</v>
      </c>
      <c r="H165" s="172" t="s">
        <v>2039</v>
      </c>
      <c r="I165" s="173"/>
      <c r="J165" s="172"/>
      <c r="K165" s="173" t="s">
        <v>2040</v>
      </c>
      <c r="L165" s="173"/>
      <c r="M165" s="176" t="s">
        <v>260</v>
      </c>
      <c r="N165" s="176" t="s">
        <v>261</v>
      </c>
      <c r="O165" s="231" t="s">
        <v>262</v>
      </c>
      <c r="P165" s="121"/>
      <c r="Q165" s="173" t="s">
        <v>2041</v>
      </c>
      <c r="R165" s="173" t="s">
        <v>2042</v>
      </c>
      <c r="S165" s="168" t="s">
        <v>1725</v>
      </c>
      <c r="T165" s="168" t="s">
        <v>2043</v>
      </c>
      <c r="U165" s="168" t="s">
        <v>1727</v>
      </c>
      <c r="V165" s="168" t="s">
        <v>2044</v>
      </c>
      <c r="W165" s="166" t="s">
        <v>2045</v>
      </c>
      <c r="X165" s="165"/>
      <c r="Z165" s="78"/>
      <c r="AA165" s="227">
        <f>IF(OR(J165="Fail",ISBLANK(J165)),INDEX('Issue Code Table'!C:C,MATCH(N:N,'Issue Code Table'!A:A,0)),IF(M165="Critical",6,IF(M165="Significant",5,IF(M165="Moderate",3,2))))</f>
        <v>5</v>
      </c>
      <c r="AB165" s="78"/>
      <c r="AC165" s="78"/>
      <c r="AD165" s="78"/>
      <c r="AE165" s="78"/>
      <c r="AG165" s="78"/>
    </row>
    <row r="166" spans="1:33" s="88" customFormat="1" ht="83.15" customHeight="1" x14ac:dyDescent="0.25">
      <c r="A166" s="225" t="s">
        <v>2046</v>
      </c>
      <c r="B166" s="172" t="s">
        <v>235</v>
      </c>
      <c r="C166" s="172" t="s">
        <v>236</v>
      </c>
      <c r="D166" s="172" t="s">
        <v>218</v>
      </c>
      <c r="E166" s="172" t="s">
        <v>2047</v>
      </c>
      <c r="F166" s="172" t="s">
        <v>2048</v>
      </c>
      <c r="G166" s="172" t="s">
        <v>774</v>
      </c>
      <c r="H166" s="172" t="s">
        <v>2049</v>
      </c>
      <c r="I166" s="173"/>
      <c r="J166" s="172"/>
      <c r="K166" s="173" t="s">
        <v>2050</v>
      </c>
      <c r="L166" s="173"/>
      <c r="M166" s="176" t="s">
        <v>260</v>
      </c>
      <c r="N166" s="176" t="s">
        <v>261</v>
      </c>
      <c r="O166" s="231" t="s">
        <v>262</v>
      </c>
      <c r="P166" s="121"/>
      <c r="Q166" s="173" t="s">
        <v>2041</v>
      </c>
      <c r="R166" s="173" t="s">
        <v>2051</v>
      </c>
      <c r="S166" s="168" t="s">
        <v>1725</v>
      </c>
      <c r="T166" s="168" t="s">
        <v>2052</v>
      </c>
      <c r="U166" s="168" t="s">
        <v>1727</v>
      </c>
      <c r="V166" s="168" t="s">
        <v>2053</v>
      </c>
      <c r="W166" s="166" t="s">
        <v>2054</v>
      </c>
      <c r="X166" s="165"/>
      <c r="Z166" s="78"/>
      <c r="AA166" s="227">
        <f>IF(OR(J166="Fail",ISBLANK(J166)),INDEX('Issue Code Table'!C:C,MATCH(N:N,'Issue Code Table'!A:A,0)),IF(M166="Critical",6,IF(M166="Significant",5,IF(M166="Moderate",3,2))))</f>
        <v>5</v>
      </c>
      <c r="AB166" s="78"/>
      <c r="AC166" s="78"/>
      <c r="AD166" s="78"/>
      <c r="AE166" s="78"/>
      <c r="AG166" s="78"/>
    </row>
    <row r="167" spans="1:33" s="88" customFormat="1" ht="83.15" customHeight="1" x14ac:dyDescent="0.25">
      <c r="A167" s="225" t="s">
        <v>2055</v>
      </c>
      <c r="B167" s="172" t="s">
        <v>235</v>
      </c>
      <c r="C167" s="172" t="s">
        <v>236</v>
      </c>
      <c r="D167" s="172" t="s">
        <v>218</v>
      </c>
      <c r="E167" s="172" t="s">
        <v>2056</v>
      </c>
      <c r="F167" s="172" t="s">
        <v>2057</v>
      </c>
      <c r="G167" s="172" t="s">
        <v>774</v>
      </c>
      <c r="H167" s="172" t="s">
        <v>2058</v>
      </c>
      <c r="I167" s="173"/>
      <c r="J167" s="172"/>
      <c r="K167" s="173" t="s">
        <v>2059</v>
      </c>
      <c r="L167" s="173"/>
      <c r="M167" s="176" t="s">
        <v>184</v>
      </c>
      <c r="N167" s="176" t="s">
        <v>1735</v>
      </c>
      <c r="O167" s="231" t="s">
        <v>1736</v>
      </c>
      <c r="P167" s="121"/>
      <c r="Q167" s="173" t="s">
        <v>2041</v>
      </c>
      <c r="R167" s="173" t="s">
        <v>2060</v>
      </c>
      <c r="S167" s="168" t="s">
        <v>1725</v>
      </c>
      <c r="T167" s="168" t="s">
        <v>2061</v>
      </c>
      <c r="U167" s="168" t="s">
        <v>1727</v>
      </c>
      <c r="V167" s="168" t="s">
        <v>2062</v>
      </c>
      <c r="W167" s="166" t="s">
        <v>2063</v>
      </c>
      <c r="X167" s="165" t="s">
        <v>233</v>
      </c>
      <c r="Z167" s="78"/>
      <c r="AA167" s="227">
        <f>IF(OR(J167="Fail",ISBLANK(J167)),INDEX('Issue Code Table'!C:C,MATCH(N:N,'Issue Code Table'!A:A,0)),IF(M167="Critical",6,IF(M167="Significant",5,IF(M167="Moderate",3,2))))</f>
        <v>4</v>
      </c>
      <c r="AB167" s="78"/>
      <c r="AC167" s="78"/>
      <c r="AD167" s="78"/>
      <c r="AE167" s="78"/>
      <c r="AG167" s="78"/>
    </row>
    <row r="168" spans="1:33" s="88" customFormat="1" ht="83.15" customHeight="1" x14ac:dyDescent="0.25">
      <c r="A168" s="225" t="s">
        <v>2064</v>
      </c>
      <c r="B168" s="172" t="s">
        <v>235</v>
      </c>
      <c r="C168" s="172" t="s">
        <v>236</v>
      </c>
      <c r="D168" s="172" t="s">
        <v>218</v>
      </c>
      <c r="E168" s="172" t="s">
        <v>2065</v>
      </c>
      <c r="F168" s="172" t="s">
        <v>2066</v>
      </c>
      <c r="G168" s="172" t="s">
        <v>774</v>
      </c>
      <c r="H168" s="172" t="s">
        <v>2067</v>
      </c>
      <c r="I168" s="173"/>
      <c r="J168" s="172"/>
      <c r="K168" s="173" t="s">
        <v>2068</v>
      </c>
      <c r="L168" s="173"/>
      <c r="M168" s="229" t="s">
        <v>184</v>
      </c>
      <c r="N168" s="229" t="s">
        <v>261</v>
      </c>
      <c r="O168" s="230" t="s">
        <v>262</v>
      </c>
      <c r="P168" s="121"/>
      <c r="Q168" s="173" t="s">
        <v>2041</v>
      </c>
      <c r="R168" s="173" t="s">
        <v>2069</v>
      </c>
      <c r="S168" s="168" t="s">
        <v>1725</v>
      </c>
      <c r="T168" s="168" t="s">
        <v>2070</v>
      </c>
      <c r="U168" s="168" t="s">
        <v>1727</v>
      </c>
      <c r="V168" s="168" t="s">
        <v>2071</v>
      </c>
      <c r="W168" s="166" t="s">
        <v>2072</v>
      </c>
      <c r="X168" s="165" t="s">
        <v>233</v>
      </c>
      <c r="Z168" s="78"/>
      <c r="AA168" s="227">
        <f>IF(OR(J168="Fail",ISBLANK(J168)),INDEX('Issue Code Table'!C:C,MATCH(N:N,'Issue Code Table'!A:A,0)),IF(M168="Critical",6,IF(M168="Significant",5,IF(M168="Moderate",3,2))))</f>
        <v>5</v>
      </c>
      <c r="AB168" s="78"/>
      <c r="AC168" s="78"/>
      <c r="AD168" s="78"/>
      <c r="AE168" s="78"/>
      <c r="AG168" s="78"/>
    </row>
    <row r="169" spans="1:33" s="88" customFormat="1" ht="83.15" customHeight="1" x14ac:dyDescent="0.25">
      <c r="A169" s="225" t="s">
        <v>2073</v>
      </c>
      <c r="B169" s="172" t="s">
        <v>235</v>
      </c>
      <c r="C169" s="172" t="s">
        <v>236</v>
      </c>
      <c r="D169" s="172" t="s">
        <v>218</v>
      </c>
      <c r="E169" s="172" t="s">
        <v>2074</v>
      </c>
      <c r="F169" s="172" t="s">
        <v>2075</v>
      </c>
      <c r="G169" s="172" t="s">
        <v>774</v>
      </c>
      <c r="H169" s="172" t="s">
        <v>2076</v>
      </c>
      <c r="I169" s="173"/>
      <c r="J169" s="172"/>
      <c r="K169" s="173" t="s">
        <v>2077</v>
      </c>
      <c r="L169" s="173"/>
      <c r="M169" s="176" t="s">
        <v>260</v>
      </c>
      <c r="N169" s="176" t="s">
        <v>261</v>
      </c>
      <c r="O169" s="231" t="s">
        <v>262</v>
      </c>
      <c r="P169" s="121"/>
      <c r="Q169" s="173" t="s">
        <v>2041</v>
      </c>
      <c r="R169" s="173" t="s">
        <v>2078</v>
      </c>
      <c r="S169" s="168" t="s">
        <v>1725</v>
      </c>
      <c r="T169" s="168" t="s">
        <v>2079</v>
      </c>
      <c r="U169" s="168" t="s">
        <v>1727</v>
      </c>
      <c r="V169" s="168" t="s">
        <v>2080</v>
      </c>
      <c r="W169" s="166" t="s">
        <v>2081</v>
      </c>
      <c r="X169" s="165"/>
      <c r="Z169" s="78"/>
      <c r="AA169" s="227">
        <f>IF(OR(J169="Fail",ISBLANK(J169)),INDEX('Issue Code Table'!C:C,MATCH(N:N,'Issue Code Table'!A:A,0)),IF(M169="Critical",6,IF(M169="Significant",5,IF(M169="Moderate",3,2))))</f>
        <v>5</v>
      </c>
      <c r="AB169" s="78"/>
      <c r="AC169" s="78"/>
      <c r="AD169" s="78"/>
      <c r="AE169" s="78"/>
      <c r="AG169" s="78"/>
    </row>
    <row r="170" spans="1:33" s="88" customFormat="1" ht="83.15" customHeight="1" x14ac:dyDescent="0.25">
      <c r="A170" s="225" t="s">
        <v>2082</v>
      </c>
      <c r="B170" s="172" t="s">
        <v>235</v>
      </c>
      <c r="C170" s="172" t="s">
        <v>236</v>
      </c>
      <c r="D170" s="172" t="s">
        <v>218</v>
      </c>
      <c r="E170" s="172" t="s">
        <v>2083</v>
      </c>
      <c r="F170" s="172" t="s">
        <v>2084</v>
      </c>
      <c r="G170" s="172" t="s">
        <v>774</v>
      </c>
      <c r="H170" s="172" t="s">
        <v>2085</v>
      </c>
      <c r="I170" s="173"/>
      <c r="J170" s="172"/>
      <c r="K170" s="173" t="s">
        <v>2086</v>
      </c>
      <c r="L170" s="173"/>
      <c r="M170" s="229" t="s">
        <v>184</v>
      </c>
      <c r="N170" s="229" t="s">
        <v>261</v>
      </c>
      <c r="O170" s="230" t="s">
        <v>262</v>
      </c>
      <c r="P170" s="121"/>
      <c r="Q170" s="173" t="s">
        <v>2041</v>
      </c>
      <c r="R170" s="173" t="s">
        <v>2087</v>
      </c>
      <c r="S170" s="168" t="s">
        <v>1725</v>
      </c>
      <c r="T170" s="168" t="s">
        <v>2088</v>
      </c>
      <c r="U170" s="168" t="s">
        <v>1727</v>
      </c>
      <c r="V170" s="168" t="s">
        <v>2089</v>
      </c>
      <c r="W170" s="166" t="s">
        <v>2090</v>
      </c>
      <c r="X170" s="165" t="s">
        <v>233</v>
      </c>
      <c r="Z170" s="78"/>
      <c r="AA170" s="227">
        <f>IF(OR(J170="Fail",ISBLANK(J170)),INDEX('Issue Code Table'!C:C,MATCH(N:N,'Issue Code Table'!A:A,0)),IF(M170="Critical",6,IF(M170="Significant",5,IF(M170="Moderate",3,2))))</f>
        <v>5</v>
      </c>
      <c r="AB170" s="78"/>
      <c r="AC170" s="78"/>
      <c r="AD170" s="78"/>
      <c r="AE170" s="78"/>
      <c r="AG170" s="78"/>
    </row>
    <row r="171" spans="1:33" s="88" customFormat="1" ht="83.15" customHeight="1" x14ac:dyDescent="0.25">
      <c r="A171" s="225" t="s">
        <v>2091</v>
      </c>
      <c r="B171" s="172" t="s">
        <v>235</v>
      </c>
      <c r="C171" s="172" t="s">
        <v>236</v>
      </c>
      <c r="D171" s="172" t="s">
        <v>218</v>
      </c>
      <c r="E171" s="172" t="s">
        <v>2092</v>
      </c>
      <c r="F171" s="172" t="s">
        <v>2093</v>
      </c>
      <c r="G171" s="172" t="s">
        <v>774</v>
      </c>
      <c r="H171" s="172" t="s">
        <v>2094</v>
      </c>
      <c r="I171" s="173"/>
      <c r="J171" s="172"/>
      <c r="K171" s="173" t="s">
        <v>2095</v>
      </c>
      <c r="L171" s="173"/>
      <c r="M171" s="176" t="s">
        <v>260</v>
      </c>
      <c r="N171" s="176" t="s">
        <v>1735</v>
      </c>
      <c r="O171" s="231" t="s">
        <v>1736</v>
      </c>
      <c r="P171" s="121"/>
      <c r="Q171" s="173" t="s">
        <v>2096</v>
      </c>
      <c r="R171" s="173" t="s">
        <v>2097</v>
      </c>
      <c r="S171" s="168" t="s">
        <v>1886</v>
      </c>
      <c r="T171" s="168" t="s">
        <v>2098</v>
      </c>
      <c r="U171" s="168" t="s">
        <v>1727</v>
      </c>
      <c r="V171" s="168" t="s">
        <v>2099</v>
      </c>
      <c r="W171" s="166" t="s">
        <v>2100</v>
      </c>
      <c r="X171" s="165"/>
      <c r="Z171" s="78"/>
      <c r="AA171" s="227">
        <f>IF(OR(J171="Fail",ISBLANK(J171)),INDEX('Issue Code Table'!C:C,MATCH(N:N,'Issue Code Table'!A:A,0)),IF(M171="Critical",6,IF(M171="Significant",5,IF(M171="Moderate",3,2))))</f>
        <v>4</v>
      </c>
      <c r="AB171" s="78"/>
      <c r="AC171" s="78"/>
      <c r="AD171" s="78"/>
      <c r="AE171" s="78"/>
      <c r="AG171" s="78"/>
    </row>
    <row r="172" spans="1:33" s="88" customFormat="1" ht="83.15" customHeight="1" x14ac:dyDescent="0.25">
      <c r="A172" s="225" t="s">
        <v>2101</v>
      </c>
      <c r="B172" s="172" t="s">
        <v>235</v>
      </c>
      <c r="C172" s="172" t="s">
        <v>236</v>
      </c>
      <c r="D172" s="172" t="s">
        <v>218</v>
      </c>
      <c r="E172" s="172" t="s">
        <v>2102</v>
      </c>
      <c r="F172" s="172" t="s">
        <v>2103</v>
      </c>
      <c r="G172" s="172" t="s">
        <v>774</v>
      </c>
      <c r="H172" s="172" t="s">
        <v>2104</v>
      </c>
      <c r="I172" s="173"/>
      <c r="J172" s="172"/>
      <c r="K172" s="173" t="s">
        <v>2105</v>
      </c>
      <c r="L172" s="173"/>
      <c r="M172" s="176" t="s">
        <v>260</v>
      </c>
      <c r="N172" s="176" t="s">
        <v>1735</v>
      </c>
      <c r="O172" s="231" t="s">
        <v>1736</v>
      </c>
      <c r="P172" s="121"/>
      <c r="Q172" s="173" t="s">
        <v>2096</v>
      </c>
      <c r="R172" s="173" t="s">
        <v>2106</v>
      </c>
      <c r="S172" s="168" t="s">
        <v>1886</v>
      </c>
      <c r="T172" s="168" t="s">
        <v>2107</v>
      </c>
      <c r="U172" s="168" t="s">
        <v>1727</v>
      </c>
      <c r="V172" s="168" t="s">
        <v>2108</v>
      </c>
      <c r="W172" s="166" t="s">
        <v>2109</v>
      </c>
      <c r="X172" s="165"/>
      <c r="Z172" s="78"/>
      <c r="AA172" s="227">
        <f>IF(OR(J172="Fail",ISBLANK(J172)),INDEX('Issue Code Table'!C:C,MATCH(N:N,'Issue Code Table'!A:A,0)),IF(M172="Critical",6,IF(M172="Significant",5,IF(M172="Moderate",3,2))))</f>
        <v>4</v>
      </c>
      <c r="AB172" s="78"/>
      <c r="AC172" s="78"/>
      <c r="AD172" s="78"/>
      <c r="AE172" s="78"/>
      <c r="AG172" s="78"/>
    </row>
    <row r="173" spans="1:33" s="88" customFormat="1" ht="83.15" customHeight="1" x14ac:dyDescent="0.25">
      <c r="A173" s="225" t="s">
        <v>2110</v>
      </c>
      <c r="B173" s="172" t="s">
        <v>235</v>
      </c>
      <c r="C173" s="172" t="s">
        <v>236</v>
      </c>
      <c r="D173" s="172" t="s">
        <v>218</v>
      </c>
      <c r="E173" s="172" t="s">
        <v>2111</v>
      </c>
      <c r="F173" s="172" t="s">
        <v>2112</v>
      </c>
      <c r="G173" s="172" t="s">
        <v>774</v>
      </c>
      <c r="H173" s="172" t="s">
        <v>2113</v>
      </c>
      <c r="I173" s="173"/>
      <c r="J173" s="172"/>
      <c r="K173" s="173" t="s">
        <v>2114</v>
      </c>
      <c r="L173" s="173"/>
      <c r="M173" s="176" t="s">
        <v>260</v>
      </c>
      <c r="N173" s="233" t="s">
        <v>1735</v>
      </c>
      <c r="O173" s="234" t="s">
        <v>1736</v>
      </c>
      <c r="P173" s="121"/>
      <c r="Q173" s="173" t="s">
        <v>2096</v>
      </c>
      <c r="R173" s="173" t="s">
        <v>2115</v>
      </c>
      <c r="S173" s="168" t="s">
        <v>1886</v>
      </c>
      <c r="T173" s="168" t="s">
        <v>2116</v>
      </c>
      <c r="U173" s="168" t="s">
        <v>1727</v>
      </c>
      <c r="V173" s="168" t="s">
        <v>2117</v>
      </c>
      <c r="W173" s="166" t="s">
        <v>2118</v>
      </c>
      <c r="X173" s="165"/>
      <c r="Z173" s="78"/>
      <c r="AA173" s="227">
        <f>IF(OR(J173="Fail",ISBLANK(J173)),INDEX('Issue Code Table'!C:C,MATCH(N:N,'Issue Code Table'!A:A,0)),IF(M173="Critical",6,IF(M173="Significant",5,IF(M173="Moderate",3,2))))</f>
        <v>4</v>
      </c>
      <c r="AB173" s="78"/>
      <c r="AC173" s="78"/>
      <c r="AD173" s="78"/>
      <c r="AE173" s="78"/>
      <c r="AG173" s="78"/>
    </row>
    <row r="174" spans="1:33" s="88" customFormat="1" ht="83.15" customHeight="1" x14ac:dyDescent="0.25">
      <c r="A174" s="225" t="s">
        <v>2119</v>
      </c>
      <c r="B174" s="172" t="s">
        <v>235</v>
      </c>
      <c r="C174" s="172" t="s">
        <v>236</v>
      </c>
      <c r="D174" s="172" t="s">
        <v>218</v>
      </c>
      <c r="E174" s="172" t="s">
        <v>2120</v>
      </c>
      <c r="F174" s="172" t="s">
        <v>2121</v>
      </c>
      <c r="G174" s="172" t="s">
        <v>774</v>
      </c>
      <c r="H174" s="172" t="s">
        <v>2122</v>
      </c>
      <c r="I174" s="173"/>
      <c r="J174" s="172"/>
      <c r="K174" s="173" t="s">
        <v>2123</v>
      </c>
      <c r="L174" s="173"/>
      <c r="M174" s="176" t="s">
        <v>260</v>
      </c>
      <c r="N174" s="233" t="s">
        <v>1735</v>
      </c>
      <c r="O174" s="234" t="s">
        <v>1736</v>
      </c>
      <c r="P174" s="121"/>
      <c r="Q174" s="173" t="s">
        <v>2096</v>
      </c>
      <c r="R174" s="173" t="s">
        <v>2124</v>
      </c>
      <c r="S174" s="168" t="s">
        <v>1886</v>
      </c>
      <c r="T174" s="168" t="s">
        <v>2125</v>
      </c>
      <c r="U174" s="168" t="s">
        <v>1727</v>
      </c>
      <c r="V174" s="168" t="s">
        <v>2126</v>
      </c>
      <c r="W174" s="166" t="s">
        <v>2127</v>
      </c>
      <c r="X174" s="165"/>
      <c r="Z174" s="78"/>
      <c r="AA174" s="227">
        <f>IF(OR(J174="Fail",ISBLANK(J174)),INDEX('Issue Code Table'!C:C,MATCH(N:N,'Issue Code Table'!A:A,0)),IF(M174="Critical",6,IF(M174="Significant",5,IF(M174="Moderate",3,2))))</f>
        <v>4</v>
      </c>
      <c r="AB174" s="78"/>
      <c r="AC174" s="78"/>
      <c r="AD174" s="78"/>
      <c r="AE174" s="78"/>
      <c r="AG174" s="78"/>
    </row>
    <row r="175" spans="1:33" s="88" customFormat="1" ht="83.15" customHeight="1" x14ac:dyDescent="0.25">
      <c r="A175" s="225" t="s">
        <v>2128</v>
      </c>
      <c r="B175" s="172" t="s">
        <v>235</v>
      </c>
      <c r="C175" s="172" t="s">
        <v>236</v>
      </c>
      <c r="D175" s="172" t="s">
        <v>218</v>
      </c>
      <c r="E175" s="172" t="s">
        <v>2129</v>
      </c>
      <c r="F175" s="172" t="s">
        <v>2130</v>
      </c>
      <c r="G175" s="172" t="s">
        <v>774</v>
      </c>
      <c r="H175" s="172" t="s">
        <v>2131</v>
      </c>
      <c r="I175" s="173"/>
      <c r="J175" s="172"/>
      <c r="K175" s="173" t="s">
        <v>2132</v>
      </c>
      <c r="L175" s="173"/>
      <c r="M175" s="176" t="s">
        <v>260</v>
      </c>
      <c r="N175" s="233" t="s">
        <v>1735</v>
      </c>
      <c r="O175" s="234" t="s">
        <v>1736</v>
      </c>
      <c r="P175" s="121"/>
      <c r="Q175" s="173" t="s">
        <v>2096</v>
      </c>
      <c r="R175" s="173" t="s">
        <v>2133</v>
      </c>
      <c r="S175" s="168" t="s">
        <v>1886</v>
      </c>
      <c r="T175" s="168" t="s">
        <v>2134</v>
      </c>
      <c r="U175" s="168" t="s">
        <v>1727</v>
      </c>
      <c r="V175" s="168" t="s">
        <v>2135</v>
      </c>
      <c r="W175" s="166" t="s">
        <v>2136</v>
      </c>
      <c r="X175" s="165"/>
      <c r="Z175" s="78"/>
      <c r="AA175" s="227">
        <f>IF(OR(J175="Fail",ISBLANK(J175)),INDEX('Issue Code Table'!C:C,MATCH(N:N,'Issue Code Table'!A:A,0)),IF(M175="Critical",6,IF(M175="Significant",5,IF(M175="Moderate",3,2))))</f>
        <v>4</v>
      </c>
      <c r="AB175" s="78"/>
      <c r="AC175" s="78"/>
      <c r="AD175" s="78"/>
      <c r="AE175" s="78"/>
      <c r="AG175" s="78"/>
    </row>
    <row r="176" spans="1:33" s="88" customFormat="1" ht="83.15" customHeight="1" x14ac:dyDescent="0.25">
      <c r="A176" s="225" t="s">
        <v>2137</v>
      </c>
      <c r="B176" s="172" t="s">
        <v>235</v>
      </c>
      <c r="C176" s="172" t="s">
        <v>236</v>
      </c>
      <c r="D176" s="172" t="s">
        <v>218</v>
      </c>
      <c r="E176" s="172" t="s">
        <v>2138</v>
      </c>
      <c r="F176" s="172" t="s">
        <v>2139</v>
      </c>
      <c r="G176" s="172" t="s">
        <v>774</v>
      </c>
      <c r="H176" s="172" t="s">
        <v>2140</v>
      </c>
      <c r="I176" s="173"/>
      <c r="J176" s="172"/>
      <c r="K176" s="173" t="s">
        <v>2141</v>
      </c>
      <c r="L176" s="173"/>
      <c r="M176" s="176" t="s">
        <v>260</v>
      </c>
      <c r="N176" s="176" t="s">
        <v>1735</v>
      </c>
      <c r="O176" s="231" t="s">
        <v>1736</v>
      </c>
      <c r="P176" s="121"/>
      <c r="Q176" s="173" t="s">
        <v>2096</v>
      </c>
      <c r="R176" s="173" t="s">
        <v>2142</v>
      </c>
      <c r="S176" s="168" t="s">
        <v>1886</v>
      </c>
      <c r="T176" s="168" t="s">
        <v>2143</v>
      </c>
      <c r="U176" s="168" t="s">
        <v>1727</v>
      </c>
      <c r="V176" s="168" t="s">
        <v>2144</v>
      </c>
      <c r="W176" s="166" t="s">
        <v>2145</v>
      </c>
      <c r="X176" s="165"/>
      <c r="Z176" s="78"/>
      <c r="AA176" s="227">
        <f>IF(OR(J176="Fail",ISBLANK(J176)),INDEX('Issue Code Table'!C:C,MATCH(N:N,'Issue Code Table'!A:A,0)),IF(M176="Critical",6,IF(M176="Significant",5,IF(M176="Moderate",3,2))))</f>
        <v>4</v>
      </c>
      <c r="AB176" s="78"/>
      <c r="AC176" s="78"/>
      <c r="AD176" s="78"/>
      <c r="AE176" s="78"/>
      <c r="AG176" s="78"/>
    </row>
    <row r="177" spans="1:33" s="88" customFormat="1" ht="83.15" customHeight="1" x14ac:dyDescent="0.25">
      <c r="A177" s="225" t="s">
        <v>2146</v>
      </c>
      <c r="B177" s="172" t="s">
        <v>235</v>
      </c>
      <c r="C177" s="172" t="s">
        <v>236</v>
      </c>
      <c r="D177" s="172" t="s">
        <v>218</v>
      </c>
      <c r="E177" s="172" t="s">
        <v>2147</v>
      </c>
      <c r="F177" s="172" t="s">
        <v>2148</v>
      </c>
      <c r="G177" s="172" t="s">
        <v>774</v>
      </c>
      <c r="H177" s="172" t="s">
        <v>2149</v>
      </c>
      <c r="I177" s="173"/>
      <c r="J177" s="172"/>
      <c r="K177" s="173" t="s">
        <v>2150</v>
      </c>
      <c r="L177" s="173"/>
      <c r="M177" s="176" t="s">
        <v>260</v>
      </c>
      <c r="N177" s="176" t="s">
        <v>261</v>
      </c>
      <c r="O177" s="231" t="s">
        <v>262</v>
      </c>
      <c r="P177" s="121"/>
      <c r="Q177" s="173" t="s">
        <v>2151</v>
      </c>
      <c r="R177" s="173" t="s">
        <v>2152</v>
      </c>
      <c r="S177" s="168" t="s">
        <v>1886</v>
      </c>
      <c r="T177" s="168" t="s">
        <v>2153</v>
      </c>
      <c r="U177" s="168" t="s">
        <v>1727</v>
      </c>
      <c r="V177" s="168" t="s">
        <v>2154</v>
      </c>
      <c r="W177" s="166" t="s">
        <v>2155</v>
      </c>
      <c r="X177" s="165"/>
      <c r="Z177" s="78"/>
      <c r="AA177" s="227">
        <f>IF(OR(J177="Fail",ISBLANK(J177)),INDEX('Issue Code Table'!C:C,MATCH(N:N,'Issue Code Table'!A:A,0)),IF(M177="Critical",6,IF(M177="Significant",5,IF(M177="Moderate",3,2))))</f>
        <v>5</v>
      </c>
      <c r="AB177" s="78"/>
      <c r="AC177" s="78"/>
      <c r="AD177" s="78"/>
      <c r="AE177" s="78"/>
      <c r="AG177" s="78"/>
    </row>
    <row r="178" spans="1:33" s="88" customFormat="1" ht="83.15" customHeight="1" x14ac:dyDescent="0.25">
      <c r="A178" s="225" t="s">
        <v>2156</v>
      </c>
      <c r="B178" s="172" t="s">
        <v>235</v>
      </c>
      <c r="C178" s="172" t="s">
        <v>236</v>
      </c>
      <c r="D178" s="172" t="s">
        <v>218</v>
      </c>
      <c r="E178" s="172" t="s">
        <v>2157</v>
      </c>
      <c r="F178" s="172" t="s">
        <v>2158</v>
      </c>
      <c r="G178" s="172" t="s">
        <v>774</v>
      </c>
      <c r="H178" s="172" t="s">
        <v>2159</v>
      </c>
      <c r="I178" s="173"/>
      <c r="J178" s="172"/>
      <c r="K178" s="173" t="s">
        <v>2160</v>
      </c>
      <c r="L178" s="173"/>
      <c r="M178" s="176" t="s">
        <v>184</v>
      </c>
      <c r="N178" s="176" t="s">
        <v>1882</v>
      </c>
      <c r="O178" s="231" t="s">
        <v>1883</v>
      </c>
      <c r="P178" s="121"/>
      <c r="Q178" s="173" t="s">
        <v>2151</v>
      </c>
      <c r="R178" s="173" t="s">
        <v>2161</v>
      </c>
      <c r="S178" s="168" t="s">
        <v>1886</v>
      </c>
      <c r="T178" s="168" t="s">
        <v>2162</v>
      </c>
      <c r="U178" s="168" t="s">
        <v>1727</v>
      </c>
      <c r="V178" s="168" t="s">
        <v>2163</v>
      </c>
      <c r="W178" s="166" t="s">
        <v>2164</v>
      </c>
      <c r="X178" s="165" t="s">
        <v>233</v>
      </c>
      <c r="Z178" s="78"/>
      <c r="AA178" s="227">
        <f>IF(OR(J178="Fail",ISBLANK(J178)),INDEX('Issue Code Table'!C:C,MATCH(N:N,'Issue Code Table'!A:A,0)),IF(M178="Critical",6,IF(M178="Significant",5,IF(M178="Moderate",3,2))))</f>
        <v>5</v>
      </c>
      <c r="AB178" s="78"/>
      <c r="AC178" s="78"/>
      <c r="AD178" s="78"/>
      <c r="AE178" s="78"/>
      <c r="AG178" s="78"/>
    </row>
    <row r="179" spans="1:33" s="88" customFormat="1" ht="83.15" customHeight="1" x14ac:dyDescent="0.25">
      <c r="A179" s="225" t="s">
        <v>2165</v>
      </c>
      <c r="B179" s="172" t="s">
        <v>235</v>
      </c>
      <c r="C179" s="172" t="s">
        <v>236</v>
      </c>
      <c r="D179" s="172" t="s">
        <v>218</v>
      </c>
      <c r="E179" s="172" t="s">
        <v>2166</v>
      </c>
      <c r="F179" s="172" t="s">
        <v>2167</v>
      </c>
      <c r="G179" s="172" t="s">
        <v>774</v>
      </c>
      <c r="H179" s="172" t="s">
        <v>2168</v>
      </c>
      <c r="I179" s="173"/>
      <c r="J179" s="172"/>
      <c r="K179" s="173" t="s">
        <v>2169</v>
      </c>
      <c r="L179" s="173"/>
      <c r="M179" s="176" t="s">
        <v>260</v>
      </c>
      <c r="N179" s="176" t="s">
        <v>261</v>
      </c>
      <c r="O179" s="231" t="s">
        <v>262</v>
      </c>
      <c r="P179" s="121"/>
      <c r="Q179" s="173" t="s">
        <v>2151</v>
      </c>
      <c r="R179" s="173" t="s">
        <v>2170</v>
      </c>
      <c r="S179" s="168" t="s">
        <v>1886</v>
      </c>
      <c r="T179" s="168" t="s">
        <v>2171</v>
      </c>
      <c r="U179" s="168" t="s">
        <v>1727</v>
      </c>
      <c r="V179" s="168" t="s">
        <v>2172</v>
      </c>
      <c r="W179" s="166" t="s">
        <v>2173</v>
      </c>
      <c r="X179" s="165"/>
      <c r="Z179" s="78"/>
      <c r="AA179" s="227">
        <f>IF(OR(J179="Fail",ISBLANK(J179)),INDEX('Issue Code Table'!C:C,MATCH(N:N,'Issue Code Table'!A:A,0)),IF(M179="Critical",6,IF(M179="Significant",5,IF(M179="Moderate",3,2))))</f>
        <v>5</v>
      </c>
      <c r="AB179" s="78"/>
      <c r="AC179" s="78"/>
      <c r="AD179" s="78"/>
      <c r="AE179" s="78"/>
      <c r="AG179" s="78"/>
    </row>
    <row r="180" spans="1:33" s="88" customFormat="1" ht="83.15" customHeight="1" x14ac:dyDescent="0.25">
      <c r="A180" s="225" t="s">
        <v>2174</v>
      </c>
      <c r="B180" s="172" t="s">
        <v>235</v>
      </c>
      <c r="C180" s="172" t="s">
        <v>236</v>
      </c>
      <c r="D180" s="172" t="s">
        <v>218</v>
      </c>
      <c r="E180" s="172" t="s">
        <v>2175</v>
      </c>
      <c r="F180" s="172" t="s">
        <v>2176</v>
      </c>
      <c r="G180" s="172" t="s">
        <v>774</v>
      </c>
      <c r="H180" s="172" t="s">
        <v>2177</v>
      </c>
      <c r="I180" s="173"/>
      <c r="J180" s="172"/>
      <c r="K180" s="173" t="s">
        <v>2178</v>
      </c>
      <c r="L180" s="173"/>
      <c r="M180" s="176" t="s">
        <v>260</v>
      </c>
      <c r="N180" s="229" t="s">
        <v>1882</v>
      </c>
      <c r="O180" s="230" t="s">
        <v>1883</v>
      </c>
      <c r="P180" s="121"/>
      <c r="Q180" s="173" t="s">
        <v>2151</v>
      </c>
      <c r="R180" s="173" t="s">
        <v>2179</v>
      </c>
      <c r="S180" s="168" t="s">
        <v>1725</v>
      </c>
      <c r="T180" s="168" t="s">
        <v>2180</v>
      </c>
      <c r="U180" s="168" t="s">
        <v>1727</v>
      </c>
      <c r="V180" s="168" t="s">
        <v>2181</v>
      </c>
      <c r="W180" s="166" t="s">
        <v>2182</v>
      </c>
      <c r="X180" s="165"/>
      <c r="Z180" s="78"/>
      <c r="AA180" s="227">
        <f>IF(OR(J180="Fail",ISBLANK(J180)),INDEX('Issue Code Table'!C:C,MATCH(N:N,'Issue Code Table'!A:A,0)),IF(M180="Critical",6,IF(M180="Significant",5,IF(M180="Moderate",3,2))))</f>
        <v>5</v>
      </c>
      <c r="AB180" s="78"/>
      <c r="AC180" s="78"/>
      <c r="AD180" s="78"/>
      <c r="AE180" s="78"/>
      <c r="AG180" s="78"/>
    </row>
    <row r="181" spans="1:33" s="88" customFormat="1" ht="83.15" customHeight="1" x14ac:dyDescent="0.25">
      <c r="A181" s="225" t="s">
        <v>2183</v>
      </c>
      <c r="B181" s="172" t="s">
        <v>235</v>
      </c>
      <c r="C181" s="172" t="s">
        <v>236</v>
      </c>
      <c r="D181" s="172" t="s">
        <v>218</v>
      </c>
      <c r="E181" s="172" t="s">
        <v>2184</v>
      </c>
      <c r="F181" s="172" t="s">
        <v>2185</v>
      </c>
      <c r="G181" s="172" t="s">
        <v>774</v>
      </c>
      <c r="H181" s="172" t="s">
        <v>2186</v>
      </c>
      <c r="I181" s="173"/>
      <c r="J181" s="172"/>
      <c r="K181" s="173" t="s">
        <v>2187</v>
      </c>
      <c r="L181" s="173"/>
      <c r="M181" s="176" t="s">
        <v>184</v>
      </c>
      <c r="N181" s="176" t="s">
        <v>261</v>
      </c>
      <c r="O181" s="231" t="s">
        <v>262</v>
      </c>
      <c r="P181" s="121"/>
      <c r="Q181" s="173" t="s">
        <v>2188</v>
      </c>
      <c r="R181" s="173" t="s">
        <v>2189</v>
      </c>
      <c r="S181" s="168" t="s">
        <v>1725</v>
      </c>
      <c r="T181" s="168" t="s">
        <v>2190</v>
      </c>
      <c r="U181" s="168" t="s">
        <v>1727</v>
      </c>
      <c r="V181" s="168" t="s">
        <v>2191</v>
      </c>
      <c r="W181" s="166" t="s">
        <v>2192</v>
      </c>
      <c r="X181" s="165" t="s">
        <v>233</v>
      </c>
      <c r="Z181" s="78"/>
      <c r="AA181" s="227">
        <f>IF(OR(J181="Fail",ISBLANK(J181)),INDEX('Issue Code Table'!C:C,MATCH(N:N,'Issue Code Table'!A:A,0)),IF(M181="Critical",6,IF(M181="Significant",5,IF(M181="Moderate",3,2))))</f>
        <v>5</v>
      </c>
      <c r="AB181" s="78"/>
      <c r="AC181" s="78"/>
      <c r="AD181" s="78"/>
      <c r="AE181" s="78"/>
      <c r="AG181" s="78"/>
    </row>
    <row r="182" spans="1:33" s="88" customFormat="1" ht="110.25" customHeight="1" x14ac:dyDescent="0.25">
      <c r="A182" s="225" t="s">
        <v>2193</v>
      </c>
      <c r="B182" s="172" t="s">
        <v>235</v>
      </c>
      <c r="C182" s="172" t="s">
        <v>236</v>
      </c>
      <c r="D182" s="172" t="s">
        <v>218</v>
      </c>
      <c r="E182" s="172" t="s">
        <v>2194</v>
      </c>
      <c r="F182" s="172" t="s">
        <v>2195</v>
      </c>
      <c r="G182" s="172" t="s">
        <v>774</v>
      </c>
      <c r="H182" s="172" t="s">
        <v>2196</v>
      </c>
      <c r="I182" s="173"/>
      <c r="J182" s="172"/>
      <c r="K182" s="173" t="s">
        <v>2197</v>
      </c>
      <c r="L182" s="173"/>
      <c r="M182" s="176" t="s">
        <v>260</v>
      </c>
      <c r="N182" s="176" t="s">
        <v>261</v>
      </c>
      <c r="O182" s="231" t="s">
        <v>262</v>
      </c>
      <c r="P182" s="121"/>
      <c r="Q182" s="173" t="s">
        <v>2188</v>
      </c>
      <c r="R182" s="173" t="s">
        <v>2198</v>
      </c>
      <c r="S182" s="168" t="s">
        <v>1725</v>
      </c>
      <c r="T182" s="168" t="s">
        <v>2199</v>
      </c>
      <c r="U182" s="168" t="s">
        <v>1727</v>
      </c>
      <c r="V182" s="168" t="s">
        <v>2200</v>
      </c>
      <c r="W182" s="166" t="s">
        <v>2201</v>
      </c>
      <c r="X182" s="165"/>
      <c r="Z182" s="78"/>
      <c r="AA182" s="227">
        <f>IF(OR(J182="Fail",ISBLANK(J182)),INDEX('Issue Code Table'!C:C,MATCH(N:N,'Issue Code Table'!A:A,0)),IF(M182="Critical",6,IF(M182="Significant",5,IF(M182="Moderate",3,2))))</f>
        <v>5</v>
      </c>
      <c r="AB182" s="78"/>
      <c r="AC182" s="78"/>
      <c r="AD182" s="78"/>
      <c r="AE182" s="78"/>
      <c r="AG182" s="78"/>
    </row>
    <row r="183" spans="1:33" s="88" customFormat="1" ht="112.5" customHeight="1" x14ac:dyDescent="0.25">
      <c r="A183" s="225" t="s">
        <v>2202</v>
      </c>
      <c r="B183" s="172" t="s">
        <v>235</v>
      </c>
      <c r="C183" s="172" t="s">
        <v>236</v>
      </c>
      <c r="D183" s="172" t="s">
        <v>218</v>
      </c>
      <c r="E183" s="172" t="s">
        <v>2203</v>
      </c>
      <c r="F183" s="172" t="s">
        <v>2185</v>
      </c>
      <c r="G183" s="172" t="s">
        <v>774</v>
      </c>
      <c r="H183" s="172" t="s">
        <v>2204</v>
      </c>
      <c r="I183" s="173"/>
      <c r="J183" s="172"/>
      <c r="K183" s="173" t="s">
        <v>2205</v>
      </c>
      <c r="L183" s="173"/>
      <c r="M183" s="229" t="s">
        <v>184</v>
      </c>
      <c r="N183" s="229" t="s">
        <v>1882</v>
      </c>
      <c r="O183" s="230" t="s">
        <v>1883</v>
      </c>
      <c r="P183" s="121"/>
      <c r="Q183" s="173" t="s">
        <v>2188</v>
      </c>
      <c r="R183" s="173" t="s">
        <v>2206</v>
      </c>
      <c r="S183" s="168" t="s">
        <v>1725</v>
      </c>
      <c r="T183" s="168" t="s">
        <v>2207</v>
      </c>
      <c r="U183" s="168" t="s">
        <v>1727</v>
      </c>
      <c r="V183" s="168" t="s">
        <v>2208</v>
      </c>
      <c r="W183" s="166" t="s">
        <v>2209</v>
      </c>
      <c r="X183" s="165" t="s">
        <v>233</v>
      </c>
      <c r="Z183" s="78"/>
      <c r="AA183" s="227">
        <f>IF(OR(J183="Fail",ISBLANK(J183)),INDEX('Issue Code Table'!C:C,MATCH(N:N,'Issue Code Table'!A:A,0)),IF(M183="Critical",6,IF(M183="Significant",5,IF(M183="Moderate",3,2))))</f>
        <v>5</v>
      </c>
      <c r="AB183" s="78"/>
      <c r="AC183" s="78"/>
      <c r="AD183" s="78"/>
      <c r="AE183" s="78"/>
      <c r="AG183" s="78"/>
    </row>
    <row r="184" spans="1:33" s="88" customFormat="1" ht="83.15" customHeight="1" x14ac:dyDescent="0.25">
      <c r="A184" s="225" t="s">
        <v>2210</v>
      </c>
      <c r="B184" s="172" t="s">
        <v>2211</v>
      </c>
      <c r="C184" s="172" t="s">
        <v>2212</v>
      </c>
      <c r="D184" s="172" t="s">
        <v>218</v>
      </c>
      <c r="E184" s="172" t="s">
        <v>2213</v>
      </c>
      <c r="F184" s="172" t="s">
        <v>2214</v>
      </c>
      <c r="G184" s="172" t="s">
        <v>2215</v>
      </c>
      <c r="H184" s="172" t="s">
        <v>2216</v>
      </c>
      <c r="I184" s="173"/>
      <c r="J184" s="172"/>
      <c r="K184" s="172" t="s">
        <v>2217</v>
      </c>
      <c r="L184" s="173"/>
      <c r="M184" s="176" t="s">
        <v>260</v>
      </c>
      <c r="N184" s="229" t="s">
        <v>2218</v>
      </c>
      <c r="O184" s="229" t="s">
        <v>2219</v>
      </c>
      <c r="P184" s="121"/>
      <c r="Q184" s="173" t="s">
        <v>2220</v>
      </c>
      <c r="R184" s="173" t="s">
        <v>2221</v>
      </c>
      <c r="S184" s="168" t="s">
        <v>2222</v>
      </c>
      <c r="T184" s="168" t="s">
        <v>2223</v>
      </c>
      <c r="U184" s="168" t="s">
        <v>2224</v>
      </c>
      <c r="V184" s="168" t="s">
        <v>2225</v>
      </c>
      <c r="W184" s="166" t="s">
        <v>2226</v>
      </c>
      <c r="X184" s="165"/>
      <c r="Z184" s="78"/>
      <c r="AA184" s="227">
        <f>IF(OR(J184="Fail",ISBLANK(J184)),INDEX('Issue Code Table'!C:C,MATCH(N:N,'Issue Code Table'!A:A,0)),IF(M184="Critical",6,IF(M184="Significant",5,IF(M184="Moderate",3,2))))</f>
        <v>3</v>
      </c>
      <c r="AB184" s="78"/>
      <c r="AC184" s="78"/>
      <c r="AD184" s="78"/>
      <c r="AE184" s="78"/>
      <c r="AG184" s="78"/>
    </row>
    <row r="185" spans="1:33" s="88" customFormat="1" ht="83.15" customHeight="1" x14ac:dyDescent="0.25">
      <c r="A185" s="225" t="s">
        <v>2227</v>
      </c>
      <c r="B185" s="172" t="s">
        <v>235</v>
      </c>
      <c r="C185" s="172" t="s">
        <v>236</v>
      </c>
      <c r="D185" s="172" t="s">
        <v>218</v>
      </c>
      <c r="E185" s="172" t="s">
        <v>2228</v>
      </c>
      <c r="F185" s="172" t="s">
        <v>2229</v>
      </c>
      <c r="G185" s="172" t="s">
        <v>2230</v>
      </c>
      <c r="H185" s="172" t="s">
        <v>2231</v>
      </c>
      <c r="I185" s="173"/>
      <c r="J185" s="172"/>
      <c r="K185" s="173" t="s">
        <v>2232</v>
      </c>
      <c r="L185" s="173"/>
      <c r="M185" s="176" t="s">
        <v>260</v>
      </c>
      <c r="N185" s="229" t="s">
        <v>2218</v>
      </c>
      <c r="O185" s="229" t="s">
        <v>2219</v>
      </c>
      <c r="P185" s="121"/>
      <c r="Q185" s="173" t="s">
        <v>2220</v>
      </c>
      <c r="R185" s="172" t="s">
        <v>2233</v>
      </c>
      <c r="S185" s="168" t="s">
        <v>2234</v>
      </c>
      <c r="T185" s="168" t="s">
        <v>2235</v>
      </c>
      <c r="U185" s="168" t="s">
        <v>2236</v>
      </c>
      <c r="V185" s="168" t="s">
        <v>2237</v>
      </c>
      <c r="W185" s="166" t="s">
        <v>2238</v>
      </c>
      <c r="X185" s="165"/>
      <c r="Z185" s="78"/>
      <c r="AA185" s="227">
        <f>IF(OR(J185="Fail",ISBLANK(J185)),INDEX('Issue Code Table'!C:C,MATCH(N:N,'Issue Code Table'!A:A,0)),IF(M185="Critical",6,IF(M185="Significant",5,IF(M185="Moderate",3,2))))</f>
        <v>3</v>
      </c>
      <c r="AB185" s="78"/>
      <c r="AC185" s="78"/>
      <c r="AD185" s="78"/>
      <c r="AE185" s="78"/>
      <c r="AG185" s="78"/>
    </row>
    <row r="186" spans="1:33" s="88" customFormat="1" ht="83.15" customHeight="1" x14ac:dyDescent="0.25">
      <c r="A186" s="225" t="s">
        <v>2239</v>
      </c>
      <c r="B186" s="172" t="s">
        <v>319</v>
      </c>
      <c r="C186" s="172" t="s">
        <v>320</v>
      </c>
      <c r="D186" s="172" t="s">
        <v>218</v>
      </c>
      <c r="E186" s="172" t="s">
        <v>2240</v>
      </c>
      <c r="F186" s="172" t="s">
        <v>2241</v>
      </c>
      <c r="G186" s="172" t="s">
        <v>2242</v>
      </c>
      <c r="H186" s="172" t="s">
        <v>2243</v>
      </c>
      <c r="I186" s="173"/>
      <c r="J186" s="172"/>
      <c r="K186" s="173" t="s">
        <v>2244</v>
      </c>
      <c r="L186" s="173"/>
      <c r="M186" s="176" t="s">
        <v>260</v>
      </c>
      <c r="N186" s="176" t="s">
        <v>1259</v>
      </c>
      <c r="O186" s="231" t="s">
        <v>1260</v>
      </c>
      <c r="P186" s="121"/>
      <c r="Q186" s="173" t="s">
        <v>2220</v>
      </c>
      <c r="R186" s="173" t="s">
        <v>2245</v>
      </c>
      <c r="S186" s="168" t="s">
        <v>2246</v>
      </c>
      <c r="T186" s="168" t="s">
        <v>2247</v>
      </c>
      <c r="U186" s="168" t="s">
        <v>2248</v>
      </c>
      <c r="V186" s="168" t="s">
        <v>2249</v>
      </c>
      <c r="W186" s="166" t="s">
        <v>2250</v>
      </c>
      <c r="X186" s="165"/>
      <c r="Z186" s="78"/>
      <c r="AA186" s="227">
        <f>IF(OR(J186="Fail",ISBLANK(J186)),INDEX('Issue Code Table'!C:C,MATCH(N:N,'Issue Code Table'!A:A,0)),IF(M186="Critical",6,IF(M186="Significant",5,IF(M186="Moderate",3,2))))</f>
        <v>3</v>
      </c>
      <c r="AB186" s="78"/>
      <c r="AC186" s="78"/>
      <c r="AD186" s="78"/>
      <c r="AE186" s="78"/>
      <c r="AG186" s="78"/>
    </row>
    <row r="187" spans="1:33" s="88" customFormat="1" ht="83.15" customHeight="1" x14ac:dyDescent="0.25">
      <c r="A187" s="225" t="s">
        <v>2251</v>
      </c>
      <c r="B187" s="172" t="s">
        <v>1114</v>
      </c>
      <c r="C187" s="172" t="s">
        <v>1115</v>
      </c>
      <c r="D187" s="172" t="s">
        <v>218</v>
      </c>
      <c r="E187" s="172" t="s">
        <v>2252</v>
      </c>
      <c r="F187" s="172" t="s">
        <v>2253</v>
      </c>
      <c r="G187" s="172" t="s">
        <v>2254</v>
      </c>
      <c r="H187" s="172" t="s">
        <v>2255</v>
      </c>
      <c r="I187" s="173"/>
      <c r="J187" s="172"/>
      <c r="K187" s="173" t="s">
        <v>2256</v>
      </c>
      <c r="L187" s="173"/>
      <c r="M187" s="176" t="s">
        <v>260</v>
      </c>
      <c r="N187" s="229" t="s">
        <v>2218</v>
      </c>
      <c r="O187" s="229" t="s">
        <v>2219</v>
      </c>
      <c r="P187" s="121"/>
      <c r="Q187" s="173" t="s">
        <v>2220</v>
      </c>
      <c r="R187" s="173" t="s">
        <v>2257</v>
      </c>
      <c r="S187" s="168" t="s">
        <v>2258</v>
      </c>
      <c r="T187" s="168" t="s">
        <v>2259</v>
      </c>
      <c r="U187" s="168" t="s">
        <v>2236</v>
      </c>
      <c r="V187" s="168" t="s">
        <v>2260</v>
      </c>
      <c r="W187" s="166" t="s">
        <v>2261</v>
      </c>
      <c r="X187" s="165"/>
      <c r="Z187" s="78"/>
      <c r="AA187" s="227">
        <f>IF(OR(J187="Fail",ISBLANK(J187)),INDEX('Issue Code Table'!C:C,MATCH(N:N,'Issue Code Table'!A:A,0)),IF(M187="Critical",6,IF(M187="Significant",5,IF(M187="Moderate",3,2))))</f>
        <v>3</v>
      </c>
      <c r="AB187" s="78"/>
      <c r="AC187" s="78"/>
      <c r="AD187" s="78"/>
      <c r="AE187" s="78"/>
      <c r="AG187" s="78"/>
    </row>
    <row r="188" spans="1:33" s="88" customFormat="1" ht="83.15" customHeight="1" x14ac:dyDescent="0.25">
      <c r="A188" s="225" t="s">
        <v>2262</v>
      </c>
      <c r="B188" s="172" t="s">
        <v>1114</v>
      </c>
      <c r="C188" s="172" t="s">
        <v>1115</v>
      </c>
      <c r="D188" s="172" t="s">
        <v>218</v>
      </c>
      <c r="E188" s="172" t="s">
        <v>2263</v>
      </c>
      <c r="F188" s="172" t="s">
        <v>2264</v>
      </c>
      <c r="G188" s="172" t="s">
        <v>2265</v>
      </c>
      <c r="H188" s="172" t="s">
        <v>2266</v>
      </c>
      <c r="I188" s="173"/>
      <c r="J188" s="172"/>
      <c r="K188" s="173" t="s">
        <v>2267</v>
      </c>
      <c r="L188" s="173"/>
      <c r="M188" s="176" t="s">
        <v>260</v>
      </c>
      <c r="N188" s="229" t="s">
        <v>2218</v>
      </c>
      <c r="O188" s="229" t="s">
        <v>2219</v>
      </c>
      <c r="P188" s="121"/>
      <c r="Q188" s="173" t="s">
        <v>2220</v>
      </c>
      <c r="R188" s="173" t="s">
        <v>2268</v>
      </c>
      <c r="S188" s="168" t="s">
        <v>2269</v>
      </c>
      <c r="T188" s="168" t="s">
        <v>2270</v>
      </c>
      <c r="U188" s="168" t="s">
        <v>2271</v>
      </c>
      <c r="V188" s="168" t="s">
        <v>2272</v>
      </c>
      <c r="W188" s="166" t="s">
        <v>2273</v>
      </c>
      <c r="X188" s="165"/>
      <c r="Z188" s="78"/>
      <c r="AA188" s="227">
        <f>IF(OR(J188="Fail",ISBLANK(J188)),INDEX('Issue Code Table'!C:C,MATCH(N:N,'Issue Code Table'!A:A,0)),IF(M188="Critical",6,IF(M188="Significant",5,IF(M188="Moderate",3,2))))</f>
        <v>3</v>
      </c>
      <c r="AB188" s="78"/>
      <c r="AC188" s="78"/>
      <c r="AD188" s="78"/>
      <c r="AE188" s="78"/>
      <c r="AG188" s="78"/>
    </row>
    <row r="189" spans="1:33" s="88" customFormat="1" ht="83.15" customHeight="1" x14ac:dyDescent="0.25">
      <c r="A189" s="225" t="s">
        <v>2274</v>
      </c>
      <c r="B189" s="172" t="s">
        <v>216</v>
      </c>
      <c r="C189" s="172" t="s">
        <v>217</v>
      </c>
      <c r="D189" s="172" t="s">
        <v>218</v>
      </c>
      <c r="E189" s="172" t="s">
        <v>2275</v>
      </c>
      <c r="F189" s="172" t="s">
        <v>2276</v>
      </c>
      <c r="G189" s="172" t="s">
        <v>2277</v>
      </c>
      <c r="H189" s="172" t="s">
        <v>2278</v>
      </c>
      <c r="I189" s="173"/>
      <c r="J189" s="172"/>
      <c r="K189" s="173" t="s">
        <v>2279</v>
      </c>
      <c r="L189" s="173"/>
      <c r="M189" s="176" t="s">
        <v>260</v>
      </c>
      <c r="N189" s="229" t="s">
        <v>2218</v>
      </c>
      <c r="O189" s="229" t="s">
        <v>2219</v>
      </c>
      <c r="P189" s="121"/>
      <c r="Q189" s="173" t="s">
        <v>2220</v>
      </c>
      <c r="R189" s="173" t="s">
        <v>2280</v>
      </c>
      <c r="S189" s="168" t="s">
        <v>2269</v>
      </c>
      <c r="T189" s="168" t="s">
        <v>2281</v>
      </c>
      <c r="U189" s="168" t="s">
        <v>2271</v>
      </c>
      <c r="V189" s="168" t="s">
        <v>2282</v>
      </c>
      <c r="W189" s="166" t="s">
        <v>2283</v>
      </c>
      <c r="X189" s="165"/>
      <c r="Z189" s="78"/>
      <c r="AA189" s="227">
        <f>IF(OR(J189="Fail",ISBLANK(J189)),INDEX('Issue Code Table'!C:C,MATCH(N:N,'Issue Code Table'!A:A,0)),IF(M189="Critical",6,IF(M189="Significant",5,IF(M189="Moderate",3,2))))</f>
        <v>3</v>
      </c>
      <c r="AB189" s="78"/>
      <c r="AC189" s="78"/>
      <c r="AD189" s="78"/>
      <c r="AE189" s="78"/>
      <c r="AG189" s="78"/>
    </row>
    <row r="190" spans="1:33" s="88" customFormat="1" ht="83.15" customHeight="1" x14ac:dyDescent="0.25">
      <c r="A190" s="225" t="s">
        <v>2284</v>
      </c>
      <c r="B190" s="172" t="s">
        <v>235</v>
      </c>
      <c r="C190" s="172" t="s">
        <v>236</v>
      </c>
      <c r="D190" s="172" t="s">
        <v>218</v>
      </c>
      <c r="E190" s="172" t="s">
        <v>2285</v>
      </c>
      <c r="F190" s="172" t="s">
        <v>2286</v>
      </c>
      <c r="G190" s="172" t="s">
        <v>2287</v>
      </c>
      <c r="H190" s="172" t="s">
        <v>2288</v>
      </c>
      <c r="I190" s="173"/>
      <c r="J190" s="172"/>
      <c r="K190" s="173" t="s">
        <v>2289</v>
      </c>
      <c r="L190" s="173"/>
      <c r="M190" s="176" t="s">
        <v>260</v>
      </c>
      <c r="N190" s="229" t="s">
        <v>2218</v>
      </c>
      <c r="O190" s="229" t="s">
        <v>2219</v>
      </c>
      <c r="P190" s="121"/>
      <c r="Q190" s="173" t="s">
        <v>2220</v>
      </c>
      <c r="R190" s="173" t="s">
        <v>2290</v>
      </c>
      <c r="S190" s="168" t="s">
        <v>2291</v>
      </c>
      <c r="T190" s="168" t="s">
        <v>2292</v>
      </c>
      <c r="U190" s="168" t="s">
        <v>2236</v>
      </c>
      <c r="V190" s="168" t="s">
        <v>2293</v>
      </c>
      <c r="W190" s="166" t="s">
        <v>2294</v>
      </c>
      <c r="X190" s="165"/>
      <c r="Z190" s="78"/>
      <c r="AA190" s="227">
        <f>IF(OR(J190="Fail",ISBLANK(J190)),INDEX('Issue Code Table'!C:C,MATCH(N:N,'Issue Code Table'!A:A,0)),IF(M190="Critical",6,IF(M190="Significant",5,IF(M190="Moderate",3,2))))</f>
        <v>3</v>
      </c>
      <c r="AB190" s="78"/>
      <c r="AC190" s="78"/>
      <c r="AD190" s="78"/>
      <c r="AE190" s="78"/>
      <c r="AG190" s="78"/>
    </row>
    <row r="191" spans="1:33" s="88" customFormat="1" ht="83.15" customHeight="1" x14ac:dyDescent="0.25">
      <c r="A191" s="225" t="s">
        <v>2295</v>
      </c>
      <c r="B191" s="172" t="s">
        <v>216</v>
      </c>
      <c r="C191" s="172" t="s">
        <v>217</v>
      </c>
      <c r="D191" s="172" t="s">
        <v>218</v>
      </c>
      <c r="E191" s="172" t="s">
        <v>2296</v>
      </c>
      <c r="F191" s="172" t="s">
        <v>2276</v>
      </c>
      <c r="G191" s="172" t="s">
        <v>2297</v>
      </c>
      <c r="H191" s="172" t="s">
        <v>2298</v>
      </c>
      <c r="I191" s="173"/>
      <c r="J191" s="172"/>
      <c r="K191" s="173" t="s">
        <v>2299</v>
      </c>
      <c r="L191" s="173"/>
      <c r="M191" s="176" t="s">
        <v>260</v>
      </c>
      <c r="N191" s="229" t="s">
        <v>2218</v>
      </c>
      <c r="O191" s="229" t="s">
        <v>2219</v>
      </c>
      <c r="P191" s="121"/>
      <c r="Q191" s="173" t="s">
        <v>2300</v>
      </c>
      <c r="R191" s="173" t="s">
        <v>2301</v>
      </c>
      <c r="S191" s="168" t="s">
        <v>2269</v>
      </c>
      <c r="T191" s="168" t="s">
        <v>2302</v>
      </c>
      <c r="U191" s="168" t="s">
        <v>2271</v>
      </c>
      <c r="V191" s="168" t="s">
        <v>2303</v>
      </c>
      <c r="W191" s="166" t="s">
        <v>2304</v>
      </c>
      <c r="X191" s="165"/>
      <c r="Z191" s="78"/>
      <c r="AA191" s="227">
        <f>IF(OR(J191="Fail",ISBLANK(J191)),INDEX('Issue Code Table'!C:C,MATCH(N:N,'Issue Code Table'!A:A,0)),IF(M191="Critical",6,IF(M191="Significant",5,IF(M191="Moderate",3,2))))</f>
        <v>3</v>
      </c>
      <c r="AB191" s="78"/>
      <c r="AC191" s="78"/>
      <c r="AD191" s="78"/>
      <c r="AE191" s="78"/>
      <c r="AG191" s="78"/>
    </row>
    <row r="192" spans="1:33" s="88" customFormat="1" ht="83.15" customHeight="1" x14ac:dyDescent="0.25">
      <c r="A192" s="225" t="s">
        <v>2305</v>
      </c>
      <c r="B192" s="172" t="s">
        <v>235</v>
      </c>
      <c r="C192" s="172" t="s">
        <v>236</v>
      </c>
      <c r="D192" s="172" t="s">
        <v>218</v>
      </c>
      <c r="E192" s="172" t="s">
        <v>2306</v>
      </c>
      <c r="F192" s="172" t="s">
        <v>2286</v>
      </c>
      <c r="G192" s="172" t="s">
        <v>2307</v>
      </c>
      <c r="H192" s="172" t="s">
        <v>2308</v>
      </c>
      <c r="I192" s="173"/>
      <c r="J192" s="172"/>
      <c r="K192" s="173" t="s">
        <v>2309</v>
      </c>
      <c r="L192" s="173"/>
      <c r="M192" s="176" t="s">
        <v>260</v>
      </c>
      <c r="N192" s="229" t="s">
        <v>2218</v>
      </c>
      <c r="O192" s="229" t="s">
        <v>2219</v>
      </c>
      <c r="P192" s="121"/>
      <c r="Q192" s="173" t="s">
        <v>2300</v>
      </c>
      <c r="R192" s="173" t="s">
        <v>2310</v>
      </c>
      <c r="S192" s="168" t="s">
        <v>2291</v>
      </c>
      <c r="T192" s="168" t="s">
        <v>2311</v>
      </c>
      <c r="U192" s="168" t="s">
        <v>2236</v>
      </c>
      <c r="V192" s="168" t="s">
        <v>2312</v>
      </c>
      <c r="W192" s="166" t="s">
        <v>2313</v>
      </c>
      <c r="X192" s="165"/>
      <c r="Z192" s="78"/>
      <c r="AA192" s="227">
        <f>IF(OR(J192="Fail",ISBLANK(J192)),INDEX('Issue Code Table'!C:C,MATCH(N:N,'Issue Code Table'!A:A,0)),IF(M192="Critical",6,IF(M192="Significant",5,IF(M192="Moderate",3,2))))</f>
        <v>3</v>
      </c>
      <c r="AB192" s="78"/>
      <c r="AC192" s="78"/>
      <c r="AD192" s="78"/>
      <c r="AE192" s="78"/>
      <c r="AG192" s="78"/>
    </row>
    <row r="193" spans="1:33" s="88" customFormat="1" ht="83.15" customHeight="1" x14ac:dyDescent="0.25">
      <c r="A193" s="225" t="s">
        <v>2314</v>
      </c>
      <c r="B193" s="172" t="s">
        <v>319</v>
      </c>
      <c r="C193" s="172" t="s">
        <v>320</v>
      </c>
      <c r="D193" s="172" t="s">
        <v>218</v>
      </c>
      <c r="E193" s="172" t="s">
        <v>2315</v>
      </c>
      <c r="F193" s="172" t="s">
        <v>2316</v>
      </c>
      <c r="G193" s="172" t="s">
        <v>2317</v>
      </c>
      <c r="H193" s="172" t="s">
        <v>2318</v>
      </c>
      <c r="I193" s="173"/>
      <c r="J193" s="172"/>
      <c r="K193" s="173" t="s">
        <v>2319</v>
      </c>
      <c r="L193" s="173"/>
      <c r="M193" s="176" t="s">
        <v>260</v>
      </c>
      <c r="N193" s="176" t="s">
        <v>1259</v>
      </c>
      <c r="O193" s="231" t="s">
        <v>1260</v>
      </c>
      <c r="P193" s="121"/>
      <c r="Q193" s="173" t="s">
        <v>2300</v>
      </c>
      <c r="R193" s="173" t="s">
        <v>2320</v>
      </c>
      <c r="S193" s="168" t="s">
        <v>2246</v>
      </c>
      <c r="T193" s="168" t="s">
        <v>2321</v>
      </c>
      <c r="U193" s="168" t="s">
        <v>2248</v>
      </c>
      <c r="V193" s="168" t="s">
        <v>2322</v>
      </c>
      <c r="W193" s="166" t="s">
        <v>2323</v>
      </c>
      <c r="X193" s="165"/>
      <c r="Z193" s="78"/>
      <c r="AA193" s="227">
        <f>IF(OR(J193="Fail",ISBLANK(J193)),INDEX('Issue Code Table'!C:C,MATCH(N:N,'Issue Code Table'!A:A,0)),IF(M193="Critical",6,IF(M193="Significant",5,IF(M193="Moderate",3,2))))</f>
        <v>3</v>
      </c>
      <c r="AB193" s="78"/>
      <c r="AC193" s="78"/>
      <c r="AD193" s="78"/>
      <c r="AE193" s="78"/>
      <c r="AG193" s="78"/>
    </row>
    <row r="194" spans="1:33" s="88" customFormat="1" ht="83.15" customHeight="1" x14ac:dyDescent="0.25">
      <c r="A194" s="225" t="s">
        <v>2324</v>
      </c>
      <c r="B194" s="172" t="s">
        <v>1114</v>
      </c>
      <c r="C194" s="172" t="s">
        <v>1115</v>
      </c>
      <c r="D194" s="172" t="s">
        <v>218</v>
      </c>
      <c r="E194" s="172" t="s">
        <v>2325</v>
      </c>
      <c r="F194" s="172" t="s">
        <v>2253</v>
      </c>
      <c r="G194" s="172" t="s">
        <v>2326</v>
      </c>
      <c r="H194" s="172" t="s">
        <v>2327</v>
      </c>
      <c r="I194" s="173"/>
      <c r="J194" s="172"/>
      <c r="K194" s="173" t="s">
        <v>2328</v>
      </c>
      <c r="L194" s="173"/>
      <c r="M194" s="176" t="s">
        <v>260</v>
      </c>
      <c r="N194" s="229" t="s">
        <v>2218</v>
      </c>
      <c r="O194" s="229" t="s">
        <v>2219</v>
      </c>
      <c r="P194" s="121"/>
      <c r="Q194" s="173" t="s">
        <v>2300</v>
      </c>
      <c r="R194" s="173" t="s">
        <v>2329</v>
      </c>
      <c r="S194" s="168" t="s">
        <v>2258</v>
      </c>
      <c r="T194" s="168" t="s">
        <v>2330</v>
      </c>
      <c r="U194" s="168" t="s">
        <v>2236</v>
      </c>
      <c r="V194" s="168" t="s">
        <v>2331</v>
      </c>
      <c r="W194" s="166" t="s">
        <v>2332</v>
      </c>
      <c r="X194" s="165"/>
      <c r="Z194" s="78"/>
      <c r="AA194" s="227">
        <f>IF(OR(J194="Fail",ISBLANK(J194)),INDEX('Issue Code Table'!C:C,MATCH(N:N,'Issue Code Table'!A:A,0)),IF(M194="Critical",6,IF(M194="Significant",5,IF(M194="Moderate",3,2))))</f>
        <v>3</v>
      </c>
      <c r="AB194" s="78"/>
      <c r="AC194" s="78"/>
      <c r="AD194" s="78"/>
      <c r="AE194" s="78"/>
      <c r="AG194" s="78"/>
    </row>
    <row r="195" spans="1:33" s="88" customFormat="1" ht="83.15" customHeight="1" x14ac:dyDescent="0.25">
      <c r="A195" s="225" t="s">
        <v>2333</v>
      </c>
      <c r="B195" s="172" t="s">
        <v>1114</v>
      </c>
      <c r="C195" s="172" t="s">
        <v>1115</v>
      </c>
      <c r="D195" s="172" t="s">
        <v>218</v>
      </c>
      <c r="E195" s="172" t="s">
        <v>2334</v>
      </c>
      <c r="F195" s="172" t="s">
        <v>2264</v>
      </c>
      <c r="G195" s="172" t="s">
        <v>2335</v>
      </c>
      <c r="H195" s="172" t="s">
        <v>2336</v>
      </c>
      <c r="I195" s="173"/>
      <c r="J195" s="172"/>
      <c r="K195" s="173" t="s">
        <v>2337</v>
      </c>
      <c r="L195" s="173"/>
      <c r="M195" s="176" t="s">
        <v>260</v>
      </c>
      <c r="N195" s="176" t="s">
        <v>2218</v>
      </c>
      <c r="O195" s="231" t="s">
        <v>2338</v>
      </c>
      <c r="P195" s="121"/>
      <c r="Q195" s="173" t="s">
        <v>2300</v>
      </c>
      <c r="R195" s="173" t="s">
        <v>2339</v>
      </c>
      <c r="S195" s="168" t="s">
        <v>2269</v>
      </c>
      <c r="T195" s="168" t="s">
        <v>2340</v>
      </c>
      <c r="U195" s="168" t="s">
        <v>2271</v>
      </c>
      <c r="V195" s="168" t="s">
        <v>2341</v>
      </c>
      <c r="W195" s="166" t="s">
        <v>2342</v>
      </c>
      <c r="X195" s="165"/>
      <c r="Z195" s="78"/>
      <c r="AA195" s="227">
        <f>IF(OR(J195="Fail",ISBLANK(J195)),INDEX('Issue Code Table'!C:C,MATCH(N:N,'Issue Code Table'!A:A,0)),IF(M195="Critical",6,IF(M195="Significant",5,IF(M195="Moderate",3,2))))</f>
        <v>3</v>
      </c>
      <c r="AB195" s="78"/>
      <c r="AC195" s="78"/>
      <c r="AD195" s="78"/>
      <c r="AE195" s="78"/>
      <c r="AG195" s="78"/>
    </row>
    <row r="196" spans="1:33" s="88" customFormat="1" ht="83.15" customHeight="1" x14ac:dyDescent="0.25">
      <c r="A196" s="225" t="s">
        <v>2343</v>
      </c>
      <c r="B196" s="172" t="s">
        <v>2211</v>
      </c>
      <c r="C196" s="172" t="s">
        <v>2212</v>
      </c>
      <c r="D196" s="172" t="s">
        <v>218</v>
      </c>
      <c r="E196" s="172" t="s">
        <v>2344</v>
      </c>
      <c r="F196" s="172" t="s">
        <v>2214</v>
      </c>
      <c r="G196" s="172" t="s">
        <v>2345</v>
      </c>
      <c r="H196" s="172" t="s">
        <v>2346</v>
      </c>
      <c r="I196" s="173"/>
      <c r="J196" s="172"/>
      <c r="K196" s="173" t="s">
        <v>2347</v>
      </c>
      <c r="L196" s="173"/>
      <c r="M196" s="176" t="s">
        <v>260</v>
      </c>
      <c r="N196" s="229" t="s">
        <v>2218</v>
      </c>
      <c r="O196" s="229" t="s">
        <v>2219</v>
      </c>
      <c r="P196" s="121"/>
      <c r="Q196" s="173" t="s">
        <v>2300</v>
      </c>
      <c r="R196" s="173" t="s">
        <v>2348</v>
      </c>
      <c r="S196" s="168" t="s">
        <v>2222</v>
      </c>
      <c r="T196" s="168" t="s">
        <v>2349</v>
      </c>
      <c r="U196" s="168" t="s">
        <v>2224</v>
      </c>
      <c r="V196" s="168" t="s">
        <v>2350</v>
      </c>
      <c r="W196" s="166" t="s">
        <v>2351</v>
      </c>
      <c r="X196" s="165"/>
      <c r="Z196" s="78"/>
      <c r="AA196" s="227">
        <f>IF(OR(J196="Fail",ISBLANK(J196)),INDEX('Issue Code Table'!C:C,MATCH(N:N,'Issue Code Table'!A:A,0)),IF(M196="Critical",6,IF(M196="Significant",5,IF(M196="Moderate",3,2))))</f>
        <v>3</v>
      </c>
      <c r="AB196" s="78"/>
      <c r="AC196" s="78"/>
      <c r="AD196" s="78"/>
      <c r="AE196" s="78"/>
      <c r="AG196" s="78"/>
    </row>
    <row r="197" spans="1:33" s="88" customFormat="1" ht="175" x14ac:dyDescent="0.25">
      <c r="A197" s="225" t="s">
        <v>2352</v>
      </c>
      <c r="B197" s="172" t="s">
        <v>235</v>
      </c>
      <c r="C197" s="172" t="s">
        <v>236</v>
      </c>
      <c r="D197" s="172" t="s">
        <v>218</v>
      </c>
      <c r="E197" s="172" t="s">
        <v>2353</v>
      </c>
      <c r="F197" s="172" t="s">
        <v>2229</v>
      </c>
      <c r="G197" s="172" t="s">
        <v>2354</v>
      </c>
      <c r="H197" s="172" t="s">
        <v>2355</v>
      </c>
      <c r="I197" s="173"/>
      <c r="J197" s="172"/>
      <c r="K197" s="173" t="s">
        <v>2356</v>
      </c>
      <c r="L197" s="173"/>
      <c r="M197" s="176" t="s">
        <v>260</v>
      </c>
      <c r="N197" s="229" t="s">
        <v>2218</v>
      </c>
      <c r="O197" s="229" t="s">
        <v>2219</v>
      </c>
      <c r="P197" s="121"/>
      <c r="Q197" s="173" t="s">
        <v>2300</v>
      </c>
      <c r="R197" s="173" t="s">
        <v>2357</v>
      </c>
      <c r="S197" s="168" t="s">
        <v>2234</v>
      </c>
      <c r="T197" s="168" t="s">
        <v>2358</v>
      </c>
      <c r="U197" s="168" t="s">
        <v>2236</v>
      </c>
      <c r="V197" s="168" t="s">
        <v>2359</v>
      </c>
      <c r="W197" s="166" t="s">
        <v>2360</v>
      </c>
      <c r="X197" s="165"/>
      <c r="Z197" s="78"/>
      <c r="AA197" s="227">
        <f>IF(OR(J197="Fail",ISBLANK(J197)),INDEX('Issue Code Table'!C:C,MATCH(N:N,'Issue Code Table'!A:A,0)),IF(M197="Critical",6,IF(M197="Significant",5,IF(M197="Moderate",3,2))))</f>
        <v>3</v>
      </c>
      <c r="AB197" s="78"/>
      <c r="AC197" s="78"/>
      <c r="AD197" s="78"/>
      <c r="AE197" s="78"/>
      <c r="AG197" s="78"/>
    </row>
    <row r="198" spans="1:33" s="88" customFormat="1" ht="162.5" x14ac:dyDescent="0.25">
      <c r="A198" s="225" t="s">
        <v>2361</v>
      </c>
      <c r="B198" s="172" t="s">
        <v>235</v>
      </c>
      <c r="C198" s="172" t="s">
        <v>236</v>
      </c>
      <c r="D198" s="172" t="s">
        <v>218</v>
      </c>
      <c r="E198" s="172" t="s">
        <v>2362</v>
      </c>
      <c r="F198" s="172" t="s">
        <v>2363</v>
      </c>
      <c r="G198" s="172" t="s">
        <v>2364</v>
      </c>
      <c r="H198" s="172" t="s">
        <v>2365</v>
      </c>
      <c r="I198" s="173"/>
      <c r="J198" s="172"/>
      <c r="K198" s="173" t="s">
        <v>2366</v>
      </c>
      <c r="L198" s="173"/>
      <c r="M198" s="176" t="s">
        <v>260</v>
      </c>
      <c r="N198" s="229" t="s">
        <v>2218</v>
      </c>
      <c r="O198" s="229" t="s">
        <v>2219</v>
      </c>
      <c r="P198" s="121"/>
      <c r="Q198" s="173" t="s">
        <v>2367</v>
      </c>
      <c r="R198" s="173" t="s">
        <v>2368</v>
      </c>
      <c r="S198" s="168" t="s">
        <v>2234</v>
      </c>
      <c r="T198" s="168" t="s">
        <v>2369</v>
      </c>
      <c r="U198" s="168" t="s">
        <v>2236</v>
      </c>
      <c r="V198" s="168" t="s">
        <v>2370</v>
      </c>
      <c r="W198" s="166" t="s">
        <v>2371</v>
      </c>
      <c r="X198" s="165"/>
      <c r="Z198" s="78"/>
      <c r="AA198" s="227">
        <f>IF(OR(J198="Fail",ISBLANK(J198)),INDEX('Issue Code Table'!C:C,MATCH(N:N,'Issue Code Table'!A:A,0)),IF(M198="Critical",6,IF(M198="Significant",5,IF(M198="Moderate",3,2))))</f>
        <v>3</v>
      </c>
      <c r="AB198" s="78"/>
      <c r="AC198" s="78"/>
      <c r="AD198" s="78"/>
      <c r="AE198" s="78"/>
      <c r="AG198" s="78"/>
    </row>
    <row r="199" spans="1:33" s="88" customFormat="1" ht="112.5" x14ac:dyDescent="0.25">
      <c r="A199" s="225" t="s">
        <v>2372</v>
      </c>
      <c r="B199" s="172" t="s">
        <v>1114</v>
      </c>
      <c r="C199" s="172" t="s">
        <v>1115</v>
      </c>
      <c r="D199" s="172" t="s">
        <v>218</v>
      </c>
      <c r="E199" s="172" t="s">
        <v>2373</v>
      </c>
      <c r="F199" s="172" t="s">
        <v>2264</v>
      </c>
      <c r="G199" s="172" t="s">
        <v>2374</v>
      </c>
      <c r="H199" s="172" t="s">
        <v>2375</v>
      </c>
      <c r="I199" s="173"/>
      <c r="J199" s="172"/>
      <c r="K199" s="173" t="s">
        <v>2376</v>
      </c>
      <c r="L199" s="173"/>
      <c r="M199" s="176" t="s">
        <v>260</v>
      </c>
      <c r="N199" s="229" t="s">
        <v>2218</v>
      </c>
      <c r="O199" s="229" t="s">
        <v>2219</v>
      </c>
      <c r="P199" s="121"/>
      <c r="Q199" s="173" t="s">
        <v>2367</v>
      </c>
      <c r="R199" s="173" t="s">
        <v>2377</v>
      </c>
      <c r="S199" s="168" t="s">
        <v>2269</v>
      </c>
      <c r="T199" s="168" t="s">
        <v>2378</v>
      </c>
      <c r="U199" s="168" t="s">
        <v>2271</v>
      </c>
      <c r="V199" s="168" t="s">
        <v>2379</v>
      </c>
      <c r="W199" s="166" t="s">
        <v>2380</v>
      </c>
      <c r="X199" s="165"/>
      <c r="Z199" s="78"/>
      <c r="AA199" s="227">
        <f>IF(OR(J199="Fail",ISBLANK(J199)),INDEX('Issue Code Table'!C:C,MATCH(N:N,'Issue Code Table'!A:A,0)),IF(M199="Critical",6,IF(M199="Significant",5,IF(M199="Moderate",3,2))))</f>
        <v>3</v>
      </c>
      <c r="AB199" s="78"/>
      <c r="AC199" s="78"/>
      <c r="AD199" s="78"/>
      <c r="AE199" s="78"/>
      <c r="AG199" s="78"/>
    </row>
    <row r="200" spans="1:33" s="88" customFormat="1" ht="100" x14ac:dyDescent="0.25">
      <c r="A200" s="225" t="s">
        <v>2381</v>
      </c>
      <c r="B200" s="172" t="s">
        <v>1114</v>
      </c>
      <c r="C200" s="172" t="s">
        <v>1115</v>
      </c>
      <c r="D200" s="172" t="s">
        <v>218</v>
      </c>
      <c r="E200" s="172" t="s">
        <v>2382</v>
      </c>
      <c r="F200" s="172" t="s">
        <v>2253</v>
      </c>
      <c r="G200" s="172" t="s">
        <v>2383</v>
      </c>
      <c r="H200" s="172" t="s">
        <v>2384</v>
      </c>
      <c r="I200" s="173"/>
      <c r="J200" s="172"/>
      <c r="K200" s="173" t="s">
        <v>2385</v>
      </c>
      <c r="L200" s="173"/>
      <c r="M200" s="176" t="s">
        <v>260</v>
      </c>
      <c r="N200" s="229" t="s">
        <v>2218</v>
      </c>
      <c r="O200" s="229" t="s">
        <v>2219</v>
      </c>
      <c r="P200" s="121"/>
      <c r="Q200" s="173" t="s">
        <v>2367</v>
      </c>
      <c r="R200" s="173" t="s">
        <v>2386</v>
      </c>
      <c r="S200" s="168" t="s">
        <v>2258</v>
      </c>
      <c r="T200" s="168" t="s">
        <v>2387</v>
      </c>
      <c r="U200" s="168" t="s">
        <v>2236</v>
      </c>
      <c r="V200" s="168" t="s">
        <v>2388</v>
      </c>
      <c r="W200" s="166" t="s">
        <v>2389</v>
      </c>
      <c r="X200" s="165"/>
      <c r="Z200" s="78"/>
      <c r="AA200" s="227">
        <f>IF(OR(J200="Fail",ISBLANK(J200)),INDEX('Issue Code Table'!C:C,MATCH(N:N,'Issue Code Table'!A:A,0)),IF(M200="Critical",6,IF(M200="Significant",5,IF(M200="Moderate",3,2))))</f>
        <v>3</v>
      </c>
      <c r="AB200" s="78"/>
      <c r="AC200" s="78"/>
      <c r="AD200" s="78"/>
      <c r="AE200" s="78"/>
      <c r="AG200" s="78"/>
    </row>
    <row r="201" spans="1:33" s="88" customFormat="1" ht="125" x14ac:dyDescent="0.25">
      <c r="A201" s="225" t="s">
        <v>2390</v>
      </c>
      <c r="B201" s="172" t="s">
        <v>319</v>
      </c>
      <c r="C201" s="172" t="s">
        <v>320</v>
      </c>
      <c r="D201" s="172" t="s">
        <v>218</v>
      </c>
      <c r="E201" s="172" t="s">
        <v>2391</v>
      </c>
      <c r="F201" s="172" t="s">
        <v>2241</v>
      </c>
      <c r="G201" s="172" t="s">
        <v>2392</v>
      </c>
      <c r="H201" s="172" t="s">
        <v>2393</v>
      </c>
      <c r="I201" s="173"/>
      <c r="J201" s="172"/>
      <c r="K201" s="173" t="s">
        <v>2394</v>
      </c>
      <c r="L201" s="173"/>
      <c r="M201" s="176" t="s">
        <v>260</v>
      </c>
      <c r="N201" s="176" t="s">
        <v>1259</v>
      </c>
      <c r="O201" s="231" t="s">
        <v>1260</v>
      </c>
      <c r="P201" s="121"/>
      <c r="Q201" s="173" t="s">
        <v>2367</v>
      </c>
      <c r="R201" s="173" t="s">
        <v>2395</v>
      </c>
      <c r="S201" s="168" t="s">
        <v>2246</v>
      </c>
      <c r="T201" s="168" t="s">
        <v>2396</v>
      </c>
      <c r="U201" s="168" t="s">
        <v>2248</v>
      </c>
      <c r="V201" s="168" t="s">
        <v>2397</v>
      </c>
      <c r="W201" s="166" t="s">
        <v>2398</v>
      </c>
      <c r="X201" s="165"/>
      <c r="Z201" s="78"/>
      <c r="AA201" s="227">
        <f>IF(OR(J201="Fail",ISBLANK(J201)),INDEX('Issue Code Table'!C:C,MATCH(N:N,'Issue Code Table'!A:A,0)),IF(M201="Critical",6,IF(M201="Significant",5,IF(M201="Moderate",3,2))))</f>
        <v>3</v>
      </c>
      <c r="AB201" s="78"/>
      <c r="AC201" s="78"/>
      <c r="AD201" s="78"/>
      <c r="AE201" s="78"/>
      <c r="AG201" s="78"/>
    </row>
    <row r="202" spans="1:33" s="88" customFormat="1" ht="112.5" x14ac:dyDescent="0.25">
      <c r="A202" s="225" t="s">
        <v>2399</v>
      </c>
      <c r="B202" s="172" t="s">
        <v>235</v>
      </c>
      <c r="C202" s="172" t="s">
        <v>236</v>
      </c>
      <c r="D202" s="172" t="s">
        <v>218</v>
      </c>
      <c r="E202" s="172" t="s">
        <v>2400</v>
      </c>
      <c r="F202" s="172" t="s">
        <v>2286</v>
      </c>
      <c r="G202" s="172" t="s">
        <v>2401</v>
      </c>
      <c r="H202" s="172" t="s">
        <v>2402</v>
      </c>
      <c r="I202" s="173"/>
      <c r="J202" s="172"/>
      <c r="K202" s="173" t="s">
        <v>2403</v>
      </c>
      <c r="L202" s="173"/>
      <c r="M202" s="176" t="s">
        <v>260</v>
      </c>
      <c r="N202" s="229" t="s">
        <v>2218</v>
      </c>
      <c r="O202" s="229" t="s">
        <v>2219</v>
      </c>
      <c r="P202" s="121"/>
      <c r="Q202" s="173" t="s">
        <v>2367</v>
      </c>
      <c r="R202" s="172" t="s">
        <v>2404</v>
      </c>
      <c r="S202" s="168" t="s">
        <v>2291</v>
      </c>
      <c r="T202" s="168" t="s">
        <v>2405</v>
      </c>
      <c r="U202" s="168" t="s">
        <v>2236</v>
      </c>
      <c r="V202" s="168" t="s">
        <v>2406</v>
      </c>
      <c r="W202" s="166" t="s">
        <v>2407</v>
      </c>
      <c r="X202" s="165"/>
      <c r="Z202" s="78"/>
      <c r="AA202" s="227">
        <f>IF(OR(J202="Fail",ISBLANK(J202)),INDEX('Issue Code Table'!C:C,MATCH(N:N,'Issue Code Table'!A:A,0)),IF(M202="Critical",6,IF(M202="Significant",5,IF(M202="Moderate",3,2))))</f>
        <v>3</v>
      </c>
      <c r="AB202" s="78"/>
      <c r="AC202" s="78"/>
      <c r="AD202" s="78"/>
      <c r="AE202" s="78"/>
      <c r="AG202" s="78"/>
    </row>
    <row r="203" spans="1:33" s="88" customFormat="1" ht="112.5" x14ac:dyDescent="0.25">
      <c r="A203" s="225" t="s">
        <v>2408</v>
      </c>
      <c r="B203" s="172" t="s">
        <v>216</v>
      </c>
      <c r="C203" s="172" t="s">
        <v>217</v>
      </c>
      <c r="D203" s="172" t="s">
        <v>218</v>
      </c>
      <c r="E203" s="172" t="s">
        <v>2409</v>
      </c>
      <c r="F203" s="172" t="s">
        <v>2276</v>
      </c>
      <c r="G203" s="172" t="s">
        <v>2410</v>
      </c>
      <c r="H203" s="172" t="s">
        <v>2411</v>
      </c>
      <c r="I203" s="173"/>
      <c r="J203" s="172"/>
      <c r="K203" s="173" t="s">
        <v>2412</v>
      </c>
      <c r="L203" s="173"/>
      <c r="M203" s="176" t="s">
        <v>260</v>
      </c>
      <c r="N203" s="229" t="s">
        <v>2218</v>
      </c>
      <c r="O203" s="229" t="s">
        <v>2219</v>
      </c>
      <c r="P203" s="121"/>
      <c r="Q203" s="173" t="s">
        <v>2367</v>
      </c>
      <c r="R203" s="173" t="s">
        <v>2413</v>
      </c>
      <c r="S203" s="168" t="s">
        <v>2269</v>
      </c>
      <c r="T203" s="168" t="s">
        <v>2414</v>
      </c>
      <c r="U203" s="168" t="s">
        <v>2271</v>
      </c>
      <c r="V203" s="168" t="s">
        <v>2415</v>
      </c>
      <c r="W203" s="166" t="s">
        <v>2416</v>
      </c>
      <c r="X203" s="165"/>
      <c r="Z203" s="78"/>
      <c r="AA203" s="227">
        <f>IF(OR(J203="Fail",ISBLANK(J203)),INDEX('Issue Code Table'!C:C,MATCH(N:N,'Issue Code Table'!A:A,0)),IF(M203="Critical",6,IF(M203="Significant",5,IF(M203="Moderate",3,2))))</f>
        <v>3</v>
      </c>
      <c r="AB203" s="78"/>
      <c r="AC203" s="78"/>
      <c r="AD203" s="78"/>
      <c r="AE203" s="78"/>
      <c r="AG203" s="78"/>
    </row>
    <row r="204" spans="1:33" s="88" customFormat="1" ht="112.5" x14ac:dyDescent="0.25">
      <c r="A204" s="225" t="s">
        <v>2417</v>
      </c>
      <c r="B204" s="172" t="s">
        <v>2211</v>
      </c>
      <c r="C204" s="172" t="s">
        <v>2212</v>
      </c>
      <c r="D204" s="172" t="s">
        <v>218</v>
      </c>
      <c r="E204" s="172" t="s">
        <v>2418</v>
      </c>
      <c r="F204" s="172" t="s">
        <v>2214</v>
      </c>
      <c r="G204" s="172" t="s">
        <v>2419</v>
      </c>
      <c r="H204" s="172" t="s">
        <v>2420</v>
      </c>
      <c r="I204" s="173"/>
      <c r="J204" s="172"/>
      <c r="K204" s="173" t="s">
        <v>2421</v>
      </c>
      <c r="L204" s="173"/>
      <c r="M204" s="176" t="s">
        <v>260</v>
      </c>
      <c r="N204" s="229" t="s">
        <v>2218</v>
      </c>
      <c r="O204" s="229" t="s">
        <v>2219</v>
      </c>
      <c r="P204" s="121"/>
      <c r="Q204" s="173" t="s">
        <v>2367</v>
      </c>
      <c r="R204" s="173" t="s">
        <v>2422</v>
      </c>
      <c r="S204" s="168" t="s">
        <v>2222</v>
      </c>
      <c r="T204" s="168" t="s">
        <v>2423</v>
      </c>
      <c r="U204" s="168" t="s">
        <v>2224</v>
      </c>
      <c r="V204" s="168" t="s">
        <v>2424</v>
      </c>
      <c r="W204" s="166" t="s">
        <v>2425</v>
      </c>
      <c r="X204" s="165"/>
      <c r="Z204" s="78"/>
      <c r="AA204" s="227">
        <f>IF(OR(J204="Fail",ISBLANK(J204)),INDEX('Issue Code Table'!C:C,MATCH(N:N,'Issue Code Table'!A:A,0)),IF(M204="Critical",6,IF(M204="Significant",5,IF(M204="Moderate",3,2))))</f>
        <v>3</v>
      </c>
      <c r="AB204" s="78"/>
      <c r="AC204" s="78"/>
      <c r="AD204" s="78"/>
      <c r="AE204" s="78"/>
      <c r="AG204" s="78"/>
    </row>
    <row r="205" spans="1:33" s="88" customFormat="1" ht="212.5" x14ac:dyDescent="0.25">
      <c r="A205" s="225" t="s">
        <v>2426</v>
      </c>
      <c r="B205" s="172" t="s">
        <v>668</v>
      </c>
      <c r="C205" s="172" t="s">
        <v>669</v>
      </c>
      <c r="D205" s="172" t="s">
        <v>218</v>
      </c>
      <c r="E205" s="172" t="s">
        <v>2427</v>
      </c>
      <c r="F205" s="172" t="s">
        <v>2428</v>
      </c>
      <c r="G205" s="172" t="s">
        <v>774</v>
      </c>
      <c r="H205" s="172" t="s">
        <v>2429</v>
      </c>
      <c r="I205" s="173"/>
      <c r="J205" s="172"/>
      <c r="K205" s="173" t="s">
        <v>2430</v>
      </c>
      <c r="L205" s="173"/>
      <c r="M205" s="229" t="s">
        <v>242</v>
      </c>
      <c r="N205" s="229" t="s">
        <v>2431</v>
      </c>
      <c r="O205" s="229" t="s">
        <v>2432</v>
      </c>
      <c r="P205" s="121"/>
      <c r="Q205" s="173" t="s">
        <v>2433</v>
      </c>
      <c r="R205" s="173" t="s">
        <v>2434</v>
      </c>
      <c r="S205" s="168" t="s">
        <v>2435</v>
      </c>
      <c r="T205" s="168" t="s">
        <v>2436</v>
      </c>
      <c r="U205" s="168" t="s">
        <v>2437</v>
      </c>
      <c r="V205" s="168" t="s">
        <v>2438</v>
      </c>
      <c r="W205" s="166" t="s">
        <v>2439</v>
      </c>
      <c r="X205" s="165"/>
      <c r="Z205" s="78"/>
      <c r="AA205" s="227">
        <f>IF(OR(J205="Fail",ISBLANK(J205)),INDEX('Issue Code Table'!C:C,MATCH(N:N,'Issue Code Table'!A:A,0)),IF(M205="Critical",6,IF(M205="Significant",5,IF(M205="Moderate",3,2))))</f>
        <v>1</v>
      </c>
      <c r="AB205" s="78"/>
      <c r="AC205" s="78"/>
      <c r="AD205" s="78"/>
      <c r="AE205" s="78"/>
      <c r="AG205" s="78"/>
    </row>
    <row r="206" spans="1:33" s="88" customFormat="1" ht="409.5" x14ac:dyDescent="0.25">
      <c r="A206" s="225" t="s">
        <v>2440</v>
      </c>
      <c r="B206" s="172" t="s">
        <v>2441</v>
      </c>
      <c r="C206" s="172" t="s">
        <v>2442</v>
      </c>
      <c r="D206" s="172" t="s">
        <v>218</v>
      </c>
      <c r="E206" s="172" t="s">
        <v>2443</v>
      </c>
      <c r="F206" s="172" t="s">
        <v>2444</v>
      </c>
      <c r="G206" s="172" t="s">
        <v>774</v>
      </c>
      <c r="H206" s="172" t="s">
        <v>2445</v>
      </c>
      <c r="I206" s="173"/>
      <c r="J206" s="172"/>
      <c r="K206" s="173" t="s">
        <v>2446</v>
      </c>
      <c r="L206" s="173"/>
      <c r="M206" s="229" t="s">
        <v>184</v>
      </c>
      <c r="N206" s="229" t="s">
        <v>2447</v>
      </c>
      <c r="O206" s="229" t="s">
        <v>2448</v>
      </c>
      <c r="P206" s="121"/>
      <c r="Q206" s="173" t="s">
        <v>2433</v>
      </c>
      <c r="R206" s="173" t="s">
        <v>2449</v>
      </c>
      <c r="S206" s="168" t="s">
        <v>2450</v>
      </c>
      <c r="T206" s="168" t="s">
        <v>2451</v>
      </c>
      <c r="U206" s="168" t="s">
        <v>2452</v>
      </c>
      <c r="V206" s="168" t="s">
        <v>2453</v>
      </c>
      <c r="W206" s="166" t="s">
        <v>2454</v>
      </c>
      <c r="X206" s="165" t="s">
        <v>233</v>
      </c>
      <c r="Z206" s="78"/>
      <c r="AA206" s="227">
        <f>IF(OR(J206="Fail",ISBLANK(J206)),INDEX('Issue Code Table'!C:C,MATCH(N:N,'Issue Code Table'!A:A,0)),IF(M206="Critical",6,IF(M206="Significant",5,IF(M206="Moderate",3,2))))</f>
        <v>5</v>
      </c>
      <c r="AB206" s="78"/>
      <c r="AC206" s="78"/>
      <c r="AD206" s="78"/>
      <c r="AE206" s="78"/>
      <c r="AG206" s="78"/>
    </row>
    <row r="207" spans="1:33" s="88" customFormat="1" ht="212.5" x14ac:dyDescent="0.25">
      <c r="A207" s="225" t="s">
        <v>2455</v>
      </c>
      <c r="B207" s="172" t="s">
        <v>2441</v>
      </c>
      <c r="C207" s="172" t="s">
        <v>2442</v>
      </c>
      <c r="D207" s="172" t="s">
        <v>218</v>
      </c>
      <c r="E207" s="172" t="s">
        <v>2456</v>
      </c>
      <c r="F207" s="172" t="s">
        <v>2457</v>
      </c>
      <c r="G207" s="172" t="s">
        <v>774</v>
      </c>
      <c r="H207" s="172" t="s">
        <v>2458</v>
      </c>
      <c r="I207" s="173"/>
      <c r="J207" s="172"/>
      <c r="K207" s="173" t="s">
        <v>2459</v>
      </c>
      <c r="L207" s="173"/>
      <c r="M207" s="176" t="s">
        <v>260</v>
      </c>
      <c r="N207" s="231" t="s">
        <v>2431</v>
      </c>
      <c r="O207" s="231" t="s">
        <v>2432</v>
      </c>
      <c r="P207" s="121"/>
      <c r="Q207" s="173" t="s">
        <v>2433</v>
      </c>
      <c r="R207" s="173" t="s">
        <v>2460</v>
      </c>
      <c r="S207" s="168" t="s">
        <v>2461</v>
      </c>
      <c r="T207" s="168" t="s">
        <v>2462</v>
      </c>
      <c r="U207" s="168" t="s">
        <v>2463</v>
      </c>
      <c r="V207" s="168" t="s">
        <v>2464</v>
      </c>
      <c r="W207" s="166" t="s">
        <v>2465</v>
      </c>
      <c r="X207" s="165"/>
      <c r="Z207" s="78"/>
      <c r="AA207" s="227">
        <f>IF(OR(J207="Fail",ISBLANK(J207)),INDEX('Issue Code Table'!C:C,MATCH(N:N,'Issue Code Table'!A:A,0)),IF(M207="Critical",6,IF(M207="Significant",5,IF(M207="Moderate",3,2))))</f>
        <v>1</v>
      </c>
      <c r="AB207" s="78"/>
      <c r="AC207" s="78"/>
      <c r="AD207" s="78"/>
      <c r="AE207" s="78"/>
      <c r="AG207" s="78"/>
    </row>
    <row r="208" spans="1:33" s="88" customFormat="1" ht="100" x14ac:dyDescent="0.25">
      <c r="A208" s="225" t="s">
        <v>2466</v>
      </c>
      <c r="B208" s="172" t="s">
        <v>456</v>
      </c>
      <c r="C208" s="172" t="s">
        <v>473</v>
      </c>
      <c r="D208" s="172" t="s">
        <v>218</v>
      </c>
      <c r="E208" s="172" t="s">
        <v>2467</v>
      </c>
      <c r="F208" s="172" t="s">
        <v>2468</v>
      </c>
      <c r="G208" s="172" t="s">
        <v>774</v>
      </c>
      <c r="H208" s="172" t="s">
        <v>2469</v>
      </c>
      <c r="I208" s="173"/>
      <c r="J208" s="172"/>
      <c r="K208" s="173" t="s">
        <v>2470</v>
      </c>
      <c r="L208" s="173"/>
      <c r="M208" s="176" t="s">
        <v>184</v>
      </c>
      <c r="N208" s="229" t="s">
        <v>2471</v>
      </c>
      <c r="O208" s="229" t="s">
        <v>2472</v>
      </c>
      <c r="P208" s="121"/>
      <c r="Q208" s="173" t="s">
        <v>2473</v>
      </c>
      <c r="R208" s="173" t="s">
        <v>2474</v>
      </c>
      <c r="S208" s="168" t="s">
        <v>2475</v>
      </c>
      <c r="T208" s="168" t="s">
        <v>2476</v>
      </c>
      <c r="U208" s="168" t="s">
        <v>2477</v>
      </c>
      <c r="V208" s="168" t="s">
        <v>2478</v>
      </c>
      <c r="W208" s="166" t="s">
        <v>2479</v>
      </c>
      <c r="X208" s="165" t="s">
        <v>233</v>
      </c>
      <c r="Z208" s="78"/>
      <c r="AA208" s="227">
        <f>IF(OR(J208="Fail",ISBLANK(J208)),INDEX('Issue Code Table'!C:C,MATCH(N:N,'Issue Code Table'!A:A,0)),IF(M208="Critical",6,IF(M208="Significant",5,IF(M208="Moderate",3,2))))</f>
        <v>7</v>
      </c>
      <c r="AB208" s="78"/>
      <c r="AC208" s="78"/>
      <c r="AD208" s="78"/>
      <c r="AE208" s="78"/>
      <c r="AG208" s="78"/>
    </row>
    <row r="209" spans="1:33" s="88" customFormat="1" ht="237.5" x14ac:dyDescent="0.25">
      <c r="A209" s="225" t="s">
        <v>2480</v>
      </c>
      <c r="B209" s="172" t="s">
        <v>456</v>
      </c>
      <c r="C209" s="172" t="s">
        <v>473</v>
      </c>
      <c r="D209" s="172" t="s">
        <v>218</v>
      </c>
      <c r="E209" s="172" t="s">
        <v>2481</v>
      </c>
      <c r="F209" s="172" t="s">
        <v>2482</v>
      </c>
      <c r="G209" s="172" t="s">
        <v>774</v>
      </c>
      <c r="H209" s="172" t="s">
        <v>2483</v>
      </c>
      <c r="I209" s="173"/>
      <c r="J209" s="172"/>
      <c r="K209" s="173" t="s">
        <v>2484</v>
      </c>
      <c r="L209" s="173" t="s">
        <v>2485</v>
      </c>
      <c r="M209" s="176" t="s">
        <v>184</v>
      </c>
      <c r="N209" s="231" t="s">
        <v>2486</v>
      </c>
      <c r="O209" s="229" t="s">
        <v>2487</v>
      </c>
      <c r="P209" s="121"/>
      <c r="Q209" s="173" t="s">
        <v>2473</v>
      </c>
      <c r="R209" s="173" t="s">
        <v>2488</v>
      </c>
      <c r="S209" s="168" t="s">
        <v>2489</v>
      </c>
      <c r="T209" s="168" t="s">
        <v>2490</v>
      </c>
      <c r="U209" s="168" t="s">
        <v>2491</v>
      </c>
      <c r="V209" s="168" t="s">
        <v>2492</v>
      </c>
      <c r="W209" s="166" t="s">
        <v>2493</v>
      </c>
      <c r="X209" s="165" t="s">
        <v>233</v>
      </c>
      <c r="Z209" s="78"/>
      <c r="AA209" s="227">
        <f>IF(OR(J209="Fail",ISBLANK(J209)),INDEX('Issue Code Table'!C:C,MATCH(N:N,'Issue Code Table'!A:A,0)),IF(M209="Critical",6,IF(M209="Significant",5,IF(M209="Moderate",3,2))))</f>
        <v>6</v>
      </c>
      <c r="AB209" s="78"/>
      <c r="AC209" s="78"/>
      <c r="AD209" s="78"/>
      <c r="AE209" s="78"/>
      <c r="AG209" s="78"/>
    </row>
    <row r="210" spans="1:33" s="88" customFormat="1" ht="162.5" x14ac:dyDescent="0.25">
      <c r="A210" s="225" t="s">
        <v>2494</v>
      </c>
      <c r="B210" s="172" t="s">
        <v>456</v>
      </c>
      <c r="C210" s="172" t="s">
        <v>473</v>
      </c>
      <c r="D210" s="172" t="s">
        <v>163</v>
      </c>
      <c r="E210" s="172" t="s">
        <v>2495</v>
      </c>
      <c r="F210" s="172" t="s">
        <v>2496</v>
      </c>
      <c r="G210" s="172" t="s">
        <v>774</v>
      </c>
      <c r="H210" s="172" t="s">
        <v>2497</v>
      </c>
      <c r="I210" s="173"/>
      <c r="J210" s="172"/>
      <c r="K210" s="173" t="s">
        <v>2498</v>
      </c>
      <c r="L210" s="173" t="s">
        <v>2499</v>
      </c>
      <c r="M210" s="176" t="s">
        <v>184</v>
      </c>
      <c r="N210" s="231" t="s">
        <v>943</v>
      </c>
      <c r="O210" s="229" t="s">
        <v>944</v>
      </c>
      <c r="P210" s="121"/>
      <c r="Q210" s="173" t="s">
        <v>2473</v>
      </c>
      <c r="R210" s="173" t="s">
        <v>2500</v>
      </c>
      <c r="S210" s="168" t="s">
        <v>2501</v>
      </c>
      <c r="T210" s="168" t="s">
        <v>2502</v>
      </c>
      <c r="U210" s="168" t="s">
        <v>2503</v>
      </c>
      <c r="V210" s="168" t="s">
        <v>2504</v>
      </c>
      <c r="W210" s="167" t="s">
        <v>2505</v>
      </c>
      <c r="X210" s="165" t="s">
        <v>233</v>
      </c>
      <c r="Z210" s="78"/>
      <c r="AA210" s="227">
        <f>IF(OR(J210="Fail",ISBLANK(J210)),INDEX('Issue Code Table'!C:C,MATCH(N:N,'Issue Code Table'!A:A,0)),IF(M210="Critical",6,IF(M210="Significant",5,IF(M210="Moderate",3,2))))</f>
        <v>5</v>
      </c>
      <c r="AB210" s="78"/>
      <c r="AC210" s="78"/>
      <c r="AD210" s="78"/>
      <c r="AE210" s="78"/>
      <c r="AG210" s="78"/>
    </row>
    <row r="211" spans="1:33" s="88" customFormat="1" ht="237.5" x14ac:dyDescent="0.25">
      <c r="A211" s="225" t="s">
        <v>2506</v>
      </c>
      <c r="B211" s="172" t="s">
        <v>456</v>
      </c>
      <c r="C211" s="172" t="s">
        <v>473</v>
      </c>
      <c r="D211" s="172" t="s">
        <v>218</v>
      </c>
      <c r="E211" s="172" t="s">
        <v>2507</v>
      </c>
      <c r="F211" s="172" t="s">
        <v>2508</v>
      </c>
      <c r="G211" s="172" t="s">
        <v>774</v>
      </c>
      <c r="H211" s="172" t="s">
        <v>2509</v>
      </c>
      <c r="I211" s="173"/>
      <c r="J211" s="172"/>
      <c r="K211" s="173" t="s">
        <v>2510</v>
      </c>
      <c r="L211" s="173"/>
      <c r="M211" s="176" t="s">
        <v>260</v>
      </c>
      <c r="N211" s="231" t="s">
        <v>2511</v>
      </c>
      <c r="O211" s="229" t="s">
        <v>944</v>
      </c>
      <c r="P211" s="121"/>
      <c r="Q211" s="173" t="s">
        <v>2473</v>
      </c>
      <c r="R211" s="173" t="s">
        <v>2512</v>
      </c>
      <c r="S211" s="168" t="s">
        <v>2513</v>
      </c>
      <c r="T211" s="168" t="s">
        <v>2514</v>
      </c>
      <c r="U211" s="168" t="s">
        <v>2515</v>
      </c>
      <c r="V211" s="168" t="s">
        <v>2516</v>
      </c>
      <c r="W211" s="166" t="s">
        <v>2517</v>
      </c>
      <c r="X211" s="165"/>
      <c r="Z211" s="78"/>
      <c r="AA211" s="227">
        <f>IF(OR(J211="Fail",ISBLANK(J211)),INDEX('Issue Code Table'!C:C,MATCH(N:N,'Issue Code Table'!A:A,0)),IF(M211="Critical",6,IF(M211="Significant",5,IF(M211="Moderate",3,2))))</f>
        <v>3</v>
      </c>
      <c r="AB211" s="78"/>
      <c r="AC211" s="78"/>
      <c r="AD211" s="78"/>
      <c r="AE211" s="78"/>
      <c r="AG211" s="78"/>
    </row>
    <row r="212" spans="1:33" s="88" customFormat="1" ht="325" x14ac:dyDescent="0.25">
      <c r="A212" s="225" t="s">
        <v>2518</v>
      </c>
      <c r="B212" s="172" t="s">
        <v>456</v>
      </c>
      <c r="C212" s="172" t="s">
        <v>473</v>
      </c>
      <c r="D212" s="172" t="s">
        <v>218</v>
      </c>
      <c r="E212" s="172" t="s">
        <v>2519</v>
      </c>
      <c r="F212" s="172" t="s">
        <v>2520</v>
      </c>
      <c r="G212" s="172" t="s">
        <v>774</v>
      </c>
      <c r="H212" s="172" t="s">
        <v>2521</v>
      </c>
      <c r="I212" s="173"/>
      <c r="J212" s="172"/>
      <c r="K212" s="173" t="s">
        <v>2522</v>
      </c>
      <c r="L212" s="173"/>
      <c r="M212" s="176" t="s">
        <v>184</v>
      </c>
      <c r="N212" s="231" t="s">
        <v>2523</v>
      </c>
      <c r="O212" s="229" t="s">
        <v>2524</v>
      </c>
      <c r="P212" s="121"/>
      <c r="Q212" s="173" t="s">
        <v>2473</v>
      </c>
      <c r="R212" s="173" t="s">
        <v>2525</v>
      </c>
      <c r="S212" s="168" t="s">
        <v>2526</v>
      </c>
      <c r="T212" s="168" t="s">
        <v>2527</v>
      </c>
      <c r="U212" s="168" t="s">
        <v>2528</v>
      </c>
      <c r="V212" s="168" t="s">
        <v>2529</v>
      </c>
      <c r="W212" s="166" t="s">
        <v>2530</v>
      </c>
      <c r="X212" s="165" t="s">
        <v>233</v>
      </c>
      <c r="Z212" s="78"/>
      <c r="AA212" s="227">
        <f>IF(OR(J212="Fail",ISBLANK(J212)),INDEX('Issue Code Table'!C:C,MATCH(N:N,'Issue Code Table'!A:A,0)),IF(M212="Critical",6,IF(M212="Significant",5,IF(M212="Moderate",3,2))))</f>
        <v>5</v>
      </c>
      <c r="AB212" s="78"/>
      <c r="AC212" s="78"/>
      <c r="AD212" s="78"/>
      <c r="AE212" s="78"/>
      <c r="AG212" s="78"/>
    </row>
    <row r="213" spans="1:33" s="88" customFormat="1" ht="409.5" x14ac:dyDescent="0.25">
      <c r="A213" s="225" t="s">
        <v>2531</v>
      </c>
      <c r="B213" s="172" t="s">
        <v>456</v>
      </c>
      <c r="C213" s="172" t="s">
        <v>473</v>
      </c>
      <c r="D213" s="172" t="s">
        <v>218</v>
      </c>
      <c r="E213" s="172" t="s">
        <v>2532</v>
      </c>
      <c r="F213" s="172" t="s">
        <v>2533</v>
      </c>
      <c r="G213" s="172" t="s">
        <v>774</v>
      </c>
      <c r="H213" s="172" t="s">
        <v>2534</v>
      </c>
      <c r="I213" s="173"/>
      <c r="J213" s="172"/>
      <c r="K213" s="173" t="s">
        <v>2535</v>
      </c>
      <c r="L213" s="173"/>
      <c r="M213" s="229" t="s">
        <v>184</v>
      </c>
      <c r="N213" s="229" t="s">
        <v>2536</v>
      </c>
      <c r="O213" s="229" t="s">
        <v>2537</v>
      </c>
      <c r="P213" s="121"/>
      <c r="Q213" s="173" t="s">
        <v>2473</v>
      </c>
      <c r="R213" s="173" t="s">
        <v>2538</v>
      </c>
      <c r="S213" s="168" t="s">
        <v>2539</v>
      </c>
      <c r="T213" s="168" t="s">
        <v>2540</v>
      </c>
      <c r="U213" s="168" t="s">
        <v>2541</v>
      </c>
      <c r="V213" s="168" t="s">
        <v>2542</v>
      </c>
      <c r="W213" s="166" t="s">
        <v>2543</v>
      </c>
      <c r="X213" s="165" t="s">
        <v>233</v>
      </c>
      <c r="Z213" s="78"/>
      <c r="AA213" s="227">
        <f>IF(OR(J213="Fail",ISBLANK(J213)),INDEX('Issue Code Table'!C:C,MATCH(N:N,'Issue Code Table'!A:A,0)),IF(M213="Critical",6,IF(M213="Significant",5,IF(M213="Moderate",3,2))))</f>
        <v>4</v>
      </c>
      <c r="AB213" s="78"/>
      <c r="AC213" s="78"/>
      <c r="AD213" s="78"/>
      <c r="AE213" s="78"/>
      <c r="AG213" s="78"/>
    </row>
    <row r="214" spans="1:33" s="88" customFormat="1" ht="250" x14ac:dyDescent="0.25">
      <c r="A214" s="225" t="s">
        <v>2544</v>
      </c>
      <c r="B214" s="172" t="s">
        <v>216</v>
      </c>
      <c r="C214" s="172" t="s">
        <v>217</v>
      </c>
      <c r="D214" s="172" t="s">
        <v>218</v>
      </c>
      <c r="E214" s="172" t="s">
        <v>2545</v>
      </c>
      <c r="F214" s="172" t="s">
        <v>2546</v>
      </c>
      <c r="G214" s="172" t="s">
        <v>2547</v>
      </c>
      <c r="H214" s="172" t="s">
        <v>2548</v>
      </c>
      <c r="I214" s="173"/>
      <c r="J214" s="172"/>
      <c r="K214" s="173" t="s">
        <v>2549</v>
      </c>
      <c r="L214" s="173"/>
      <c r="M214" s="232" t="s">
        <v>184</v>
      </c>
      <c r="N214" s="231" t="s">
        <v>566</v>
      </c>
      <c r="O214" s="231" t="s">
        <v>567</v>
      </c>
      <c r="P214" s="121"/>
      <c r="Q214" s="173" t="s">
        <v>2550</v>
      </c>
      <c r="R214" s="173" t="s">
        <v>2551</v>
      </c>
      <c r="S214" s="168" t="s">
        <v>2552</v>
      </c>
      <c r="T214" s="168" t="s">
        <v>2553</v>
      </c>
      <c r="U214" s="168" t="s">
        <v>2554</v>
      </c>
      <c r="V214" s="168" t="s">
        <v>2555</v>
      </c>
      <c r="W214" s="166" t="s">
        <v>2556</v>
      </c>
      <c r="X214" s="165" t="s">
        <v>233</v>
      </c>
      <c r="Z214" s="78"/>
      <c r="AA214" s="227">
        <f>IF(OR(J214="Fail",ISBLANK(J214)),INDEX('Issue Code Table'!C:C,MATCH(N:N,'Issue Code Table'!A:A,0)),IF(M214="Critical",6,IF(M214="Significant",5,IF(M214="Moderate",3,2))))</f>
        <v>5</v>
      </c>
      <c r="AB214" s="78"/>
      <c r="AC214" s="78"/>
      <c r="AD214" s="78"/>
      <c r="AE214" s="78"/>
      <c r="AG214" s="78"/>
    </row>
    <row r="215" spans="1:33" s="88" customFormat="1" ht="250" x14ac:dyDescent="0.25">
      <c r="A215" s="225" t="s">
        <v>2557</v>
      </c>
      <c r="B215" s="172" t="s">
        <v>216</v>
      </c>
      <c r="C215" s="172" t="s">
        <v>217</v>
      </c>
      <c r="D215" s="172" t="s">
        <v>218</v>
      </c>
      <c r="E215" s="172" t="s">
        <v>2558</v>
      </c>
      <c r="F215" s="172" t="s">
        <v>2559</v>
      </c>
      <c r="G215" s="172" t="s">
        <v>2560</v>
      </c>
      <c r="H215" s="172" t="s">
        <v>2561</v>
      </c>
      <c r="I215" s="173"/>
      <c r="J215" s="172"/>
      <c r="K215" s="173" t="s">
        <v>2562</v>
      </c>
      <c r="L215" s="173"/>
      <c r="M215" s="232" t="s">
        <v>184</v>
      </c>
      <c r="N215" s="229" t="s">
        <v>309</v>
      </c>
      <c r="O215" s="230" t="s">
        <v>310</v>
      </c>
      <c r="P215" s="121"/>
      <c r="Q215" s="173" t="s">
        <v>2550</v>
      </c>
      <c r="R215" s="173" t="s">
        <v>2563</v>
      </c>
      <c r="S215" s="168" t="s">
        <v>2564</v>
      </c>
      <c r="T215" s="168" t="s">
        <v>2565</v>
      </c>
      <c r="U215" s="168" t="s">
        <v>2236</v>
      </c>
      <c r="V215" s="168" t="s">
        <v>2566</v>
      </c>
      <c r="W215" s="166" t="s">
        <v>2567</v>
      </c>
      <c r="X215" s="165" t="s">
        <v>233</v>
      </c>
      <c r="Z215" s="78"/>
      <c r="AA215" s="227">
        <f>IF(OR(J215="Fail",ISBLANK(J215)),INDEX('Issue Code Table'!C:C,MATCH(N:N,'Issue Code Table'!A:A,0)),IF(M215="Critical",6,IF(M215="Significant",5,IF(M215="Moderate",3,2))))</f>
        <v>5</v>
      </c>
      <c r="AB215" s="78"/>
      <c r="AC215" s="78"/>
      <c r="AD215" s="78"/>
      <c r="AE215" s="78"/>
      <c r="AG215" s="78"/>
    </row>
    <row r="216" spans="1:33" s="88" customFormat="1" ht="212.5" x14ac:dyDescent="0.25">
      <c r="A216" s="225" t="s">
        <v>2568</v>
      </c>
      <c r="B216" s="172" t="s">
        <v>216</v>
      </c>
      <c r="C216" s="172" t="s">
        <v>217</v>
      </c>
      <c r="D216" s="172" t="s">
        <v>218</v>
      </c>
      <c r="E216" s="172" t="s">
        <v>2569</v>
      </c>
      <c r="F216" s="172" t="s">
        <v>2570</v>
      </c>
      <c r="G216" s="172" t="s">
        <v>2571</v>
      </c>
      <c r="H216" s="172" t="s">
        <v>2572</v>
      </c>
      <c r="I216" s="173"/>
      <c r="J216" s="172"/>
      <c r="K216" s="173" t="s">
        <v>2573</v>
      </c>
      <c r="L216" s="173"/>
      <c r="M216" s="229" t="s">
        <v>260</v>
      </c>
      <c r="N216" s="229" t="s">
        <v>2574</v>
      </c>
      <c r="O216" s="230" t="s">
        <v>2575</v>
      </c>
      <c r="P216" s="121"/>
      <c r="Q216" s="173" t="s">
        <v>2550</v>
      </c>
      <c r="R216" s="173" t="s">
        <v>2576</v>
      </c>
      <c r="S216" s="168" t="s">
        <v>2577</v>
      </c>
      <c r="T216" s="168" t="s">
        <v>2578</v>
      </c>
      <c r="U216" s="168" t="s">
        <v>2579</v>
      </c>
      <c r="V216" s="168" t="s">
        <v>2580</v>
      </c>
      <c r="W216" s="166" t="s">
        <v>2581</v>
      </c>
      <c r="X216" s="165"/>
      <c r="Z216" s="78"/>
      <c r="AA216" s="227">
        <f>IF(OR(J216="Fail",ISBLANK(J216)),INDEX('Issue Code Table'!C:C,MATCH(N:N,'Issue Code Table'!A:A,0)),IF(M216="Critical",6,IF(M216="Significant",5,IF(M216="Moderate",3,2))))</f>
        <v>5</v>
      </c>
      <c r="AB216" s="78"/>
      <c r="AC216" s="78"/>
      <c r="AD216" s="78"/>
      <c r="AE216" s="78"/>
      <c r="AG216" s="78"/>
    </row>
    <row r="217" spans="1:33" s="88" customFormat="1" ht="150" x14ac:dyDescent="0.25">
      <c r="A217" s="225" t="s">
        <v>2582</v>
      </c>
      <c r="B217" s="172" t="s">
        <v>216</v>
      </c>
      <c r="C217" s="172" t="s">
        <v>217</v>
      </c>
      <c r="D217" s="172" t="s">
        <v>218</v>
      </c>
      <c r="E217" s="172" t="s">
        <v>2583</v>
      </c>
      <c r="F217" s="172" t="s">
        <v>2584</v>
      </c>
      <c r="G217" s="172" t="s">
        <v>2585</v>
      </c>
      <c r="H217" s="172" t="s">
        <v>2586</v>
      </c>
      <c r="I217" s="173"/>
      <c r="J217" s="172"/>
      <c r="K217" s="173" t="s">
        <v>2587</v>
      </c>
      <c r="L217" s="173"/>
      <c r="M217" s="229" t="s">
        <v>260</v>
      </c>
      <c r="N217" s="229" t="s">
        <v>592</v>
      </c>
      <c r="O217" s="230" t="s">
        <v>593</v>
      </c>
      <c r="P217" s="121"/>
      <c r="Q217" s="173" t="s">
        <v>2588</v>
      </c>
      <c r="R217" s="173" t="s">
        <v>2589</v>
      </c>
      <c r="S217" s="168" t="s">
        <v>2590</v>
      </c>
      <c r="T217" s="168" t="s">
        <v>2591</v>
      </c>
      <c r="U217" s="168" t="s">
        <v>2592</v>
      </c>
      <c r="V217" s="168" t="s">
        <v>2593</v>
      </c>
      <c r="W217" s="166" t="s">
        <v>2594</v>
      </c>
      <c r="X217" s="165"/>
      <c r="Z217" s="78"/>
      <c r="AA217" s="227">
        <f>IF(OR(J217="Fail",ISBLANK(J217)),INDEX('Issue Code Table'!C:C,MATCH(N:N,'Issue Code Table'!A:A,0)),IF(M217="Critical",6,IF(M217="Significant",5,IF(M217="Moderate",3,2))))</f>
        <v>4</v>
      </c>
      <c r="AB217" s="78"/>
      <c r="AC217" s="78"/>
      <c r="AD217" s="78"/>
      <c r="AE217" s="78"/>
      <c r="AG217" s="78"/>
    </row>
    <row r="218" spans="1:33" s="88" customFormat="1" ht="87.5" x14ac:dyDescent="0.25">
      <c r="A218" s="225" t="s">
        <v>2595</v>
      </c>
      <c r="B218" s="172" t="s">
        <v>2596</v>
      </c>
      <c r="C218" s="172" t="s">
        <v>2597</v>
      </c>
      <c r="D218" s="172" t="s">
        <v>218</v>
      </c>
      <c r="E218" s="172" t="s">
        <v>2598</v>
      </c>
      <c r="F218" s="172" t="s">
        <v>2599</v>
      </c>
      <c r="G218" s="172" t="s">
        <v>2600</v>
      </c>
      <c r="H218" s="172" t="s">
        <v>2601</v>
      </c>
      <c r="I218" s="173"/>
      <c r="J218" s="172"/>
      <c r="K218" s="173" t="s">
        <v>2602</v>
      </c>
      <c r="L218" s="173"/>
      <c r="M218" s="176" t="s">
        <v>260</v>
      </c>
      <c r="N218" s="229" t="s">
        <v>2603</v>
      </c>
      <c r="O218" s="230" t="s">
        <v>2604</v>
      </c>
      <c r="P218" s="121"/>
      <c r="Q218" s="173" t="s">
        <v>2588</v>
      </c>
      <c r="R218" s="173" t="s">
        <v>2605</v>
      </c>
      <c r="S218" s="168" t="s">
        <v>2590</v>
      </c>
      <c r="T218" s="168" t="s">
        <v>2606</v>
      </c>
      <c r="U218" s="168" t="s">
        <v>2607</v>
      </c>
      <c r="V218" s="168" t="s">
        <v>2608</v>
      </c>
      <c r="W218" s="166" t="s">
        <v>2609</v>
      </c>
      <c r="X218" s="165"/>
      <c r="Z218" s="78"/>
      <c r="AA218" s="227">
        <f>IF(OR(J218="Fail",ISBLANK(J218)),INDEX('Issue Code Table'!C:C,MATCH(N:N,'Issue Code Table'!A:A,0)),IF(M218="Critical",6,IF(M218="Significant",5,IF(M218="Moderate",3,2))))</f>
        <v>4</v>
      </c>
      <c r="AB218" s="78"/>
      <c r="AC218" s="78"/>
      <c r="AD218" s="78"/>
      <c r="AE218" s="78"/>
      <c r="AG218" s="78"/>
    </row>
    <row r="219" spans="1:33" s="78" customFormat="1" ht="87.5" x14ac:dyDescent="0.25">
      <c r="A219" s="225" t="s">
        <v>2610</v>
      </c>
      <c r="B219" s="172" t="s">
        <v>2596</v>
      </c>
      <c r="C219" s="172" t="s">
        <v>2597</v>
      </c>
      <c r="D219" s="172" t="s">
        <v>218</v>
      </c>
      <c r="E219" s="172" t="s">
        <v>2611</v>
      </c>
      <c r="F219" s="172" t="s">
        <v>2612</v>
      </c>
      <c r="G219" s="172" t="s">
        <v>2613</v>
      </c>
      <c r="H219" s="172" t="s">
        <v>2614</v>
      </c>
      <c r="I219" s="173"/>
      <c r="J219" s="172"/>
      <c r="K219" s="173" t="s">
        <v>2615</v>
      </c>
      <c r="L219" s="173"/>
      <c r="M219" s="229" t="s">
        <v>184</v>
      </c>
      <c r="N219" s="229" t="s">
        <v>309</v>
      </c>
      <c r="O219" s="230" t="s">
        <v>310</v>
      </c>
      <c r="P219" s="121"/>
      <c r="Q219" s="173" t="s">
        <v>2588</v>
      </c>
      <c r="R219" s="173" t="s">
        <v>2616</v>
      </c>
      <c r="S219" s="168" t="s">
        <v>2590</v>
      </c>
      <c r="T219" s="168" t="s">
        <v>2617</v>
      </c>
      <c r="U219" s="168" t="s">
        <v>2618</v>
      </c>
      <c r="V219" s="168" t="s">
        <v>2619</v>
      </c>
      <c r="W219" s="166" t="s">
        <v>2620</v>
      </c>
      <c r="X219" s="165" t="s">
        <v>233</v>
      </c>
      <c r="AA219" s="227">
        <f>IF(OR(J219="Fail",ISBLANK(J219)),INDEX('Issue Code Table'!C:C,MATCH(N:N,'Issue Code Table'!A:A,0)),IF(M219="Critical",6,IF(M219="Significant",5,IF(M219="Moderate",3,2))))</f>
        <v>5</v>
      </c>
    </row>
    <row r="220" spans="1:33" ht="150" x14ac:dyDescent="0.25">
      <c r="A220" s="225" t="s">
        <v>2621</v>
      </c>
      <c r="B220" s="172" t="s">
        <v>216</v>
      </c>
      <c r="C220" s="172" t="s">
        <v>217</v>
      </c>
      <c r="D220" s="172" t="s">
        <v>218</v>
      </c>
      <c r="E220" s="172" t="s">
        <v>2622</v>
      </c>
      <c r="F220" s="172" t="s">
        <v>2584</v>
      </c>
      <c r="G220" s="172" t="s">
        <v>2623</v>
      </c>
      <c r="H220" s="172" t="s">
        <v>2624</v>
      </c>
      <c r="I220" s="173"/>
      <c r="J220" s="172"/>
      <c r="K220" s="172" t="s">
        <v>2625</v>
      </c>
      <c r="L220" s="173"/>
      <c r="M220" s="229" t="s">
        <v>260</v>
      </c>
      <c r="N220" s="229" t="s">
        <v>592</v>
      </c>
      <c r="O220" s="230" t="s">
        <v>593</v>
      </c>
      <c r="P220" s="121"/>
      <c r="Q220" s="173" t="s">
        <v>2588</v>
      </c>
      <c r="R220" s="173" t="s">
        <v>2626</v>
      </c>
      <c r="S220" s="168" t="s">
        <v>2590</v>
      </c>
      <c r="T220" s="168" t="s">
        <v>2627</v>
      </c>
      <c r="U220" s="168" t="s">
        <v>2628</v>
      </c>
      <c r="V220" s="168" t="s">
        <v>2629</v>
      </c>
      <c r="W220" s="166" t="s">
        <v>2630</v>
      </c>
      <c r="X220" s="165"/>
      <c r="AA220" s="227">
        <f>IF(OR(J220="Fail",ISBLANK(J220)),INDEX('Issue Code Table'!C:C,MATCH(N:N,'Issue Code Table'!A:A,0)),IF(M220="Critical",6,IF(M220="Significant",5,IF(M220="Moderate",3,2))))</f>
        <v>4</v>
      </c>
    </row>
    <row r="221" spans="1:33" x14ac:dyDescent="0.25">
      <c r="A221" s="80"/>
      <c r="B221" s="81" t="s">
        <v>2631</v>
      </c>
      <c r="C221" s="81"/>
      <c r="D221" s="80"/>
      <c r="E221" s="80"/>
      <c r="F221" s="80"/>
      <c r="G221" s="80"/>
      <c r="H221" s="80"/>
      <c r="I221" s="80"/>
      <c r="J221" s="80"/>
      <c r="K221" s="80"/>
      <c r="L221" s="80"/>
      <c r="M221" s="80"/>
      <c r="N221" s="80"/>
      <c r="O221" s="121"/>
      <c r="P221" s="121"/>
      <c r="Q221" s="121"/>
      <c r="R221" s="121"/>
      <c r="S221" s="121"/>
      <c r="T221" s="121"/>
      <c r="U221" s="121"/>
      <c r="V221" s="121"/>
      <c r="W221" s="121"/>
      <c r="X221" s="121"/>
      <c r="AA221" s="121"/>
    </row>
    <row r="222" spans="1:33" x14ac:dyDescent="0.25">
      <c r="A222" s="148"/>
      <c r="B222" s="148"/>
      <c r="C222" s="148"/>
      <c r="D222" s="148"/>
      <c r="E222" s="148"/>
      <c r="F222" s="148"/>
      <c r="G222" s="148"/>
      <c r="H222" s="148"/>
      <c r="I222" s="148"/>
      <c r="J222" s="148"/>
      <c r="K222" s="148"/>
      <c r="L222" s="148"/>
      <c r="M222" s="149"/>
      <c r="N222" s="149"/>
      <c r="O222" s="149"/>
      <c r="P222" s="148"/>
      <c r="Q222" s="148"/>
      <c r="R222" s="148"/>
      <c r="S222" s="148"/>
      <c r="T222" s="148"/>
      <c r="U222" s="148"/>
      <c r="V222" s="148"/>
      <c r="AA222" s="150"/>
    </row>
    <row r="223" spans="1:33" ht="49.5" hidden="1" customHeight="1" x14ac:dyDescent="0.25">
      <c r="A223" s="148"/>
      <c r="B223" s="148"/>
      <c r="C223" s="148"/>
      <c r="D223" s="148"/>
      <c r="E223" s="148"/>
      <c r="F223" s="148"/>
      <c r="G223" s="148"/>
      <c r="H223" s="148"/>
      <c r="I223" s="148"/>
      <c r="J223" s="148"/>
      <c r="K223" s="148"/>
      <c r="L223" s="148"/>
      <c r="M223" s="149"/>
      <c r="N223" s="149"/>
      <c r="O223" s="149"/>
      <c r="P223" s="148"/>
      <c r="Q223" s="148"/>
      <c r="R223" s="148"/>
      <c r="S223" s="148"/>
      <c r="T223" s="148"/>
      <c r="U223" s="148"/>
      <c r="V223" s="148"/>
      <c r="AA223" s="150"/>
    </row>
    <row r="224" spans="1:33" hidden="1" x14ac:dyDescent="0.25">
      <c r="A224" s="148"/>
      <c r="B224" s="148"/>
      <c r="C224" s="148"/>
      <c r="D224" s="148"/>
      <c r="E224" s="148"/>
      <c r="F224" s="148"/>
      <c r="G224" s="148"/>
      <c r="H224" s="148"/>
      <c r="I224" s="151" t="s">
        <v>57</v>
      </c>
      <c r="J224" s="148"/>
      <c r="K224" s="148"/>
      <c r="L224" s="148"/>
      <c r="M224" s="149"/>
      <c r="N224" s="149"/>
      <c r="O224" s="149"/>
      <c r="P224" s="148"/>
      <c r="Q224" s="148"/>
      <c r="R224" s="148"/>
      <c r="S224" s="148"/>
      <c r="T224" s="148"/>
      <c r="U224" s="148"/>
      <c r="V224" s="148"/>
      <c r="AA224" s="150"/>
    </row>
    <row r="225" spans="1:27" hidden="1" x14ac:dyDescent="0.25">
      <c r="A225" s="148"/>
      <c r="B225" s="148"/>
      <c r="C225" s="148"/>
      <c r="D225" s="148"/>
      <c r="E225" s="148"/>
      <c r="F225" s="148"/>
      <c r="G225" s="148"/>
      <c r="H225" s="148"/>
      <c r="I225" s="151" t="s">
        <v>58</v>
      </c>
      <c r="J225" s="148"/>
      <c r="K225" s="148"/>
      <c r="L225" s="148"/>
      <c r="M225" s="149"/>
      <c r="N225" s="149"/>
      <c r="O225" s="149"/>
      <c r="P225" s="148"/>
      <c r="Q225" s="148"/>
      <c r="R225" s="148"/>
      <c r="S225" s="148"/>
      <c r="T225" s="148"/>
      <c r="U225" s="148"/>
      <c r="V225" s="148"/>
      <c r="AA225" s="150"/>
    </row>
    <row r="226" spans="1:27" hidden="1" x14ac:dyDescent="0.25">
      <c r="A226" s="148"/>
      <c r="B226" s="148"/>
      <c r="C226" s="148"/>
      <c r="D226" s="148"/>
      <c r="E226" s="148"/>
      <c r="F226" s="148"/>
      <c r="G226" s="148"/>
      <c r="H226" s="148"/>
      <c r="I226" s="151" t="s">
        <v>46</v>
      </c>
      <c r="J226" s="148"/>
      <c r="K226" s="148"/>
      <c r="L226" s="148"/>
      <c r="M226" s="149"/>
      <c r="N226" s="149"/>
      <c r="O226" s="149"/>
      <c r="P226" s="148"/>
      <c r="Q226" s="148"/>
      <c r="R226" s="148"/>
      <c r="S226" s="148"/>
      <c r="T226" s="148"/>
      <c r="U226" s="148"/>
      <c r="V226" s="148"/>
      <c r="AA226" s="150"/>
    </row>
    <row r="227" spans="1:27" hidden="1" x14ac:dyDescent="0.25">
      <c r="A227" s="148"/>
      <c r="B227" s="148"/>
      <c r="C227" s="148"/>
      <c r="D227" s="148"/>
      <c r="E227" s="148"/>
      <c r="F227" s="148"/>
      <c r="G227" s="148"/>
      <c r="H227" s="148"/>
      <c r="I227" s="151" t="s">
        <v>2632</v>
      </c>
      <c r="J227" s="148"/>
      <c r="K227" s="148"/>
      <c r="L227" s="148"/>
      <c r="M227" s="149"/>
      <c r="N227" s="149"/>
      <c r="O227" s="149"/>
      <c r="P227" s="148"/>
      <c r="Q227" s="148"/>
      <c r="R227" s="148"/>
      <c r="S227" s="148"/>
      <c r="T227" s="148"/>
      <c r="U227" s="148"/>
      <c r="V227" s="148"/>
      <c r="AA227" s="150"/>
    </row>
    <row r="228" spans="1:27" hidden="1" x14ac:dyDescent="0.25">
      <c r="A228" s="148"/>
      <c r="B228" s="148"/>
      <c r="C228" s="148"/>
      <c r="D228" s="148"/>
      <c r="E228" s="148"/>
      <c r="F228" s="148"/>
      <c r="G228" s="148"/>
      <c r="H228" s="148"/>
      <c r="I228" s="148"/>
      <c r="J228" s="148"/>
      <c r="K228" s="148"/>
      <c r="L228" s="148"/>
      <c r="M228" s="149"/>
      <c r="N228" s="149"/>
      <c r="O228" s="149"/>
      <c r="P228" s="148"/>
      <c r="Q228" s="148"/>
      <c r="R228" s="148"/>
      <c r="S228" s="148"/>
      <c r="T228" s="148"/>
      <c r="U228" s="148"/>
      <c r="V228" s="148"/>
      <c r="AA228" s="150"/>
    </row>
    <row r="229" spans="1:27" hidden="1" x14ac:dyDescent="0.25">
      <c r="A229" s="148"/>
      <c r="B229" s="148"/>
      <c r="C229" s="148"/>
      <c r="D229" s="148"/>
      <c r="E229" s="148"/>
      <c r="F229" s="148"/>
      <c r="G229" s="148"/>
      <c r="H229" s="148"/>
      <c r="I229" s="149" t="s">
        <v>2633</v>
      </c>
      <c r="J229" s="148"/>
      <c r="K229" s="148"/>
      <c r="L229" s="148"/>
      <c r="M229" s="149"/>
      <c r="N229" s="149"/>
      <c r="O229" s="149"/>
      <c r="P229" s="148"/>
      <c r="Q229" s="148"/>
      <c r="R229" s="148"/>
      <c r="S229" s="148"/>
      <c r="T229" s="148"/>
      <c r="U229" s="148"/>
      <c r="V229" s="148"/>
      <c r="AA229" s="150"/>
    </row>
    <row r="230" spans="1:27" hidden="1" x14ac:dyDescent="0.25">
      <c r="A230" s="148"/>
      <c r="B230" s="148"/>
      <c r="C230" s="148"/>
      <c r="D230" s="148"/>
      <c r="E230" s="148"/>
      <c r="F230" s="148"/>
      <c r="G230" s="148"/>
      <c r="H230" s="148"/>
      <c r="I230" s="152" t="s">
        <v>170</v>
      </c>
      <c r="J230" s="148"/>
      <c r="K230" s="148"/>
      <c r="L230" s="148"/>
      <c r="M230" s="149"/>
      <c r="N230" s="149"/>
      <c r="O230" s="149"/>
      <c r="P230" s="148"/>
      <c r="Q230" s="148"/>
      <c r="R230" s="148"/>
      <c r="S230" s="148"/>
      <c r="T230" s="148"/>
      <c r="U230" s="148"/>
      <c r="V230" s="148"/>
      <c r="AA230" s="150"/>
    </row>
    <row r="231" spans="1:27" hidden="1" x14ac:dyDescent="0.25">
      <c r="A231" s="148"/>
      <c r="B231" s="148"/>
      <c r="C231" s="148"/>
      <c r="D231" s="148"/>
      <c r="E231" s="148"/>
      <c r="F231" s="148"/>
      <c r="G231" s="148"/>
      <c r="H231" s="148"/>
      <c r="I231" s="149" t="s">
        <v>184</v>
      </c>
      <c r="J231" s="148"/>
      <c r="K231" s="148"/>
      <c r="L231" s="148"/>
      <c r="M231" s="149"/>
      <c r="N231" s="149"/>
      <c r="O231" s="149"/>
      <c r="P231" s="148"/>
      <c r="Q231" s="148"/>
      <c r="R231" s="148"/>
      <c r="S231" s="148"/>
      <c r="T231" s="148"/>
      <c r="U231" s="148"/>
      <c r="V231" s="148"/>
      <c r="AA231" s="150"/>
    </row>
    <row r="232" spans="1:27" hidden="1" x14ac:dyDescent="0.25">
      <c r="A232" s="148"/>
      <c r="B232" s="148"/>
      <c r="C232" s="148"/>
      <c r="D232" s="148"/>
      <c r="E232" s="148"/>
      <c r="F232" s="148"/>
      <c r="G232" s="148"/>
      <c r="H232" s="148"/>
      <c r="I232" s="149" t="s">
        <v>260</v>
      </c>
      <c r="J232" s="148"/>
      <c r="K232" s="148"/>
      <c r="L232" s="148"/>
      <c r="M232" s="149"/>
      <c r="N232" s="149"/>
      <c r="O232" s="149"/>
      <c r="P232" s="148"/>
      <c r="Q232" s="148"/>
      <c r="R232" s="148"/>
      <c r="S232" s="148"/>
      <c r="T232" s="148"/>
      <c r="U232" s="148"/>
      <c r="V232" s="148"/>
      <c r="AA232" s="150"/>
    </row>
    <row r="233" spans="1:27" hidden="1" x14ac:dyDescent="0.25">
      <c r="A233" s="148"/>
      <c r="B233" s="148"/>
      <c r="C233" s="148"/>
      <c r="D233" s="148"/>
      <c r="E233" s="148"/>
      <c r="F233" s="148"/>
      <c r="G233" s="148"/>
      <c r="H233" s="148"/>
      <c r="I233" s="149" t="s">
        <v>242</v>
      </c>
      <c r="J233" s="148"/>
      <c r="K233" s="148"/>
      <c r="L233" s="148"/>
      <c r="M233" s="149"/>
      <c r="N233" s="149"/>
      <c r="O233" s="149"/>
      <c r="P233" s="148"/>
      <c r="Q233" s="148"/>
      <c r="R233" s="148"/>
      <c r="S233" s="148"/>
      <c r="T233" s="148"/>
      <c r="U233" s="148"/>
      <c r="V233" s="148"/>
      <c r="AA233" s="150"/>
    </row>
    <row r="234" spans="1:27" hidden="1" x14ac:dyDescent="0.25">
      <c r="A234" s="148"/>
      <c r="B234" s="148"/>
      <c r="C234" s="148"/>
      <c r="D234" s="148"/>
      <c r="E234" s="148"/>
      <c r="F234" s="148"/>
      <c r="G234" s="148"/>
      <c r="H234" s="148"/>
      <c r="I234" s="148"/>
      <c r="J234" s="148"/>
      <c r="K234" s="148"/>
      <c r="L234" s="148"/>
      <c r="M234" s="149"/>
      <c r="N234" s="149"/>
      <c r="O234" s="149"/>
      <c r="P234" s="148"/>
      <c r="Q234" s="148"/>
      <c r="R234" s="148"/>
      <c r="S234" s="148"/>
      <c r="T234" s="148"/>
      <c r="U234" s="148"/>
      <c r="V234" s="148"/>
      <c r="AA234" s="150"/>
    </row>
    <row r="235" spans="1:27" hidden="1" x14ac:dyDescent="0.25">
      <c r="A235" s="148"/>
      <c r="B235" s="148"/>
      <c r="C235" s="148"/>
      <c r="D235" s="148"/>
      <c r="E235" s="148"/>
      <c r="F235" s="148"/>
      <c r="G235" s="148"/>
      <c r="H235" s="148"/>
      <c r="I235" s="148"/>
      <c r="J235" s="148"/>
      <c r="K235" s="148"/>
      <c r="L235" s="148"/>
      <c r="M235" s="149"/>
      <c r="N235" s="149"/>
      <c r="O235" s="149"/>
      <c r="P235" s="148"/>
      <c r="Q235" s="148"/>
      <c r="R235" s="148"/>
      <c r="S235" s="148"/>
      <c r="T235" s="148"/>
      <c r="U235" s="148"/>
      <c r="V235" s="148"/>
      <c r="AA235" s="150"/>
    </row>
    <row r="236" spans="1:27" hidden="1" x14ac:dyDescent="0.25">
      <c r="A236" s="148"/>
      <c r="B236" s="148"/>
      <c r="C236" s="148"/>
      <c r="D236" s="148"/>
      <c r="E236" s="148"/>
      <c r="F236" s="148"/>
      <c r="G236" s="148"/>
      <c r="H236" s="148"/>
      <c r="I236" s="148"/>
      <c r="J236" s="148"/>
      <c r="K236" s="148"/>
      <c r="L236" s="148"/>
      <c r="M236" s="149"/>
      <c r="N236" s="149"/>
      <c r="O236" s="149"/>
      <c r="P236" s="148"/>
      <c r="Q236" s="148"/>
      <c r="R236" s="148"/>
      <c r="S236" s="148"/>
      <c r="T236" s="148"/>
      <c r="U236" s="148"/>
      <c r="V236" s="148"/>
      <c r="AA236" s="150"/>
    </row>
    <row r="237" spans="1:27" hidden="1" x14ac:dyDescent="0.25">
      <c r="A237" s="148"/>
      <c r="B237" s="148"/>
      <c r="C237" s="148"/>
      <c r="D237" s="148"/>
      <c r="E237" s="148"/>
      <c r="F237" s="148"/>
      <c r="G237" s="148"/>
      <c r="H237" s="148"/>
      <c r="I237" s="148"/>
      <c r="J237" s="148"/>
      <c r="K237" s="148"/>
      <c r="L237" s="148"/>
      <c r="M237" s="149"/>
      <c r="N237" s="149"/>
      <c r="O237" s="149"/>
      <c r="P237" s="148"/>
      <c r="Q237" s="148"/>
      <c r="R237" s="148"/>
      <c r="S237" s="148"/>
      <c r="T237" s="148"/>
      <c r="U237" s="148"/>
      <c r="V237" s="148"/>
      <c r="AA237" s="150"/>
    </row>
    <row r="238" spans="1:27" hidden="1" x14ac:dyDescent="0.25">
      <c r="A238" s="148"/>
      <c r="B238" s="148"/>
      <c r="C238" s="148"/>
      <c r="D238" s="148"/>
      <c r="E238" s="148"/>
      <c r="F238" s="148"/>
      <c r="G238" s="148"/>
      <c r="H238" s="148"/>
      <c r="I238" s="148"/>
      <c r="J238" s="148"/>
      <c r="K238" s="148"/>
      <c r="L238" s="148"/>
      <c r="M238" s="149"/>
      <c r="N238" s="149"/>
      <c r="O238" s="149"/>
      <c r="P238" s="148"/>
      <c r="Q238" s="148"/>
      <c r="R238" s="148"/>
      <c r="S238" s="148"/>
      <c r="T238" s="148"/>
      <c r="U238" s="148"/>
      <c r="V238" s="148"/>
      <c r="AA238" s="150"/>
    </row>
    <row r="239" spans="1:27" hidden="1" x14ac:dyDescent="0.25">
      <c r="A239" s="148"/>
      <c r="B239" s="148"/>
      <c r="C239" s="148"/>
      <c r="D239" s="148"/>
      <c r="E239" s="148"/>
      <c r="F239" s="148"/>
      <c r="G239" s="148"/>
      <c r="H239" s="148"/>
      <c r="I239" s="148"/>
      <c r="J239" s="148"/>
      <c r="K239" s="148"/>
      <c r="L239" s="148"/>
      <c r="M239" s="149"/>
      <c r="N239" s="149"/>
      <c r="O239" s="149"/>
      <c r="P239" s="148"/>
      <c r="Q239" s="148"/>
      <c r="R239" s="148"/>
      <c r="S239" s="148"/>
      <c r="T239" s="148"/>
      <c r="U239" s="148"/>
      <c r="V239" s="148"/>
      <c r="AA239" s="150"/>
    </row>
    <row r="240" spans="1:27" x14ac:dyDescent="0.25">
      <c r="A240" s="148"/>
      <c r="B240" s="148"/>
      <c r="C240" s="148"/>
      <c r="D240" s="148"/>
      <c r="E240" s="148"/>
      <c r="F240" s="148"/>
      <c r="G240" s="148"/>
      <c r="H240" s="148"/>
      <c r="I240" s="148"/>
      <c r="J240" s="148"/>
      <c r="K240" s="148"/>
      <c r="L240" s="148"/>
      <c r="M240" s="149"/>
      <c r="N240" s="149"/>
      <c r="O240" s="149"/>
      <c r="P240" s="148"/>
      <c r="Q240" s="148"/>
      <c r="R240" s="148"/>
      <c r="S240" s="148"/>
      <c r="T240" s="148"/>
      <c r="U240" s="148"/>
      <c r="V240" s="148"/>
      <c r="AA240" s="150"/>
    </row>
    <row r="241" spans="1:27" x14ac:dyDescent="0.25">
      <c r="A241" s="148"/>
      <c r="B241" s="148"/>
      <c r="C241" s="148"/>
      <c r="D241" s="148"/>
      <c r="E241" s="148"/>
      <c r="F241" s="148"/>
      <c r="G241" s="148"/>
      <c r="H241" s="148"/>
      <c r="I241" s="148"/>
      <c r="J241" s="148"/>
      <c r="K241" s="148"/>
      <c r="L241" s="148"/>
      <c r="M241" s="149"/>
      <c r="N241" s="149"/>
      <c r="O241" s="149"/>
      <c r="P241" s="148"/>
      <c r="Q241" s="148"/>
      <c r="R241" s="148"/>
      <c r="S241" s="148"/>
      <c r="T241" s="148"/>
      <c r="U241" s="148"/>
      <c r="V241" s="148"/>
      <c r="AA241" s="150"/>
    </row>
    <row r="242" spans="1:27" x14ac:dyDescent="0.25">
      <c r="A242" s="148"/>
      <c r="B242" s="148"/>
      <c r="C242" s="148"/>
      <c r="D242" s="148"/>
      <c r="E242" s="148"/>
      <c r="F242" s="148"/>
      <c r="G242" s="148"/>
      <c r="H242" s="148"/>
      <c r="I242" s="148"/>
      <c r="J242" s="148"/>
      <c r="K242" s="148"/>
      <c r="L242" s="148"/>
      <c r="M242" s="149"/>
      <c r="N242" s="149"/>
      <c r="O242" s="149"/>
      <c r="P242" s="148"/>
      <c r="Q242" s="148"/>
      <c r="R242" s="148"/>
      <c r="S242" s="148"/>
      <c r="T242" s="148"/>
      <c r="U242" s="148"/>
      <c r="V242" s="148"/>
      <c r="AA242" s="150"/>
    </row>
    <row r="243" spans="1:27" x14ac:dyDescent="0.25">
      <c r="A243" s="148"/>
      <c r="B243" s="148"/>
      <c r="C243" s="148"/>
      <c r="D243" s="148"/>
      <c r="E243" s="148"/>
      <c r="F243" s="148"/>
      <c r="G243" s="148"/>
      <c r="H243" s="148"/>
      <c r="I243" s="148"/>
      <c r="J243" s="148"/>
      <c r="K243" s="148"/>
      <c r="L243" s="148"/>
      <c r="M243" s="149"/>
      <c r="N243" s="149"/>
      <c r="O243" s="149"/>
      <c r="P243" s="148"/>
      <c r="Q243" s="148"/>
      <c r="R243" s="148"/>
      <c r="S243" s="148"/>
      <c r="T243" s="148"/>
      <c r="U243" s="148"/>
      <c r="V243" s="148"/>
      <c r="AA243" s="150"/>
    </row>
    <row r="244" spans="1:27" x14ac:dyDescent="0.25">
      <c r="A244" s="148"/>
      <c r="B244" s="148"/>
      <c r="C244" s="148"/>
      <c r="D244" s="148"/>
      <c r="E244" s="148"/>
      <c r="F244" s="148"/>
      <c r="G244" s="148"/>
      <c r="H244" s="148"/>
      <c r="I244" s="148"/>
      <c r="J244" s="148"/>
      <c r="K244" s="148"/>
      <c r="L244" s="148"/>
      <c r="M244" s="149"/>
      <c r="N244" s="149"/>
      <c r="O244" s="149"/>
      <c r="P244" s="148"/>
      <c r="Q244" s="148"/>
      <c r="R244" s="148"/>
      <c r="S244" s="148"/>
      <c r="T244" s="148"/>
      <c r="U244" s="148"/>
      <c r="V244" s="148"/>
      <c r="AA244" s="150"/>
    </row>
    <row r="245" spans="1:27" x14ac:dyDescent="0.25">
      <c r="A245" s="148"/>
      <c r="B245" s="148"/>
      <c r="C245" s="148"/>
      <c r="D245" s="148"/>
      <c r="E245" s="148"/>
      <c r="F245" s="148"/>
      <c r="G245" s="148"/>
      <c r="H245" s="148"/>
      <c r="I245" s="148"/>
      <c r="J245" s="148"/>
      <c r="K245" s="148"/>
      <c r="L245" s="148"/>
      <c r="M245" s="149"/>
      <c r="N245" s="149"/>
      <c r="O245" s="149"/>
      <c r="P245" s="148"/>
      <c r="Q245" s="148"/>
      <c r="R245" s="148"/>
      <c r="S245" s="148"/>
      <c r="T245" s="148"/>
      <c r="U245" s="148"/>
      <c r="V245" s="148"/>
      <c r="AA245" s="150"/>
    </row>
    <row r="246" spans="1:27" x14ac:dyDescent="0.25">
      <c r="A246" s="148"/>
      <c r="B246" s="148"/>
      <c r="C246" s="148"/>
      <c r="D246" s="148"/>
      <c r="E246" s="148"/>
      <c r="F246" s="148"/>
      <c r="G246" s="148"/>
      <c r="H246" s="148"/>
      <c r="I246" s="148"/>
      <c r="J246" s="148"/>
      <c r="K246" s="148"/>
      <c r="L246" s="148"/>
      <c r="M246" s="149"/>
      <c r="N246" s="149"/>
      <c r="O246" s="149"/>
      <c r="P246" s="148"/>
      <c r="Q246" s="148"/>
      <c r="R246" s="148"/>
      <c r="S246" s="148"/>
      <c r="T246" s="148"/>
      <c r="U246" s="148"/>
      <c r="V246" s="148"/>
      <c r="AA246" s="150"/>
    </row>
    <row r="247" spans="1:27" x14ac:dyDescent="0.25">
      <c r="A247" s="148"/>
      <c r="B247" s="148"/>
      <c r="C247" s="148"/>
      <c r="D247" s="148"/>
      <c r="E247" s="148"/>
      <c r="F247" s="148"/>
      <c r="G247" s="148"/>
      <c r="H247" s="148"/>
      <c r="I247" s="148"/>
      <c r="J247" s="148"/>
      <c r="K247" s="148"/>
      <c r="L247" s="148"/>
      <c r="M247" s="149"/>
      <c r="N247" s="149"/>
      <c r="O247" s="149"/>
      <c r="P247" s="148"/>
      <c r="Q247" s="148"/>
      <c r="R247" s="148"/>
      <c r="S247" s="148"/>
      <c r="T247" s="148"/>
      <c r="U247" s="148"/>
      <c r="V247" s="148"/>
      <c r="AA247" s="150"/>
    </row>
    <row r="248" spans="1:27" x14ac:dyDescent="0.25">
      <c r="A248" s="148"/>
      <c r="B248" s="148"/>
      <c r="C248" s="148"/>
      <c r="D248" s="148"/>
      <c r="E248" s="148"/>
      <c r="F248" s="148"/>
      <c r="G248" s="148"/>
      <c r="H248" s="148"/>
      <c r="I248" s="148"/>
      <c r="J248" s="148"/>
      <c r="K248" s="148"/>
      <c r="L248" s="148"/>
      <c r="M248" s="149"/>
      <c r="N248" s="149"/>
      <c r="O248" s="149"/>
      <c r="P248" s="148"/>
      <c r="Q248" s="148"/>
      <c r="R248" s="148"/>
      <c r="S248" s="148"/>
      <c r="T248" s="148"/>
      <c r="U248" s="148"/>
      <c r="V248" s="148"/>
      <c r="AA248" s="150"/>
    </row>
    <row r="249" spans="1:27" x14ac:dyDescent="0.25">
      <c r="A249" s="148"/>
      <c r="B249" s="148"/>
      <c r="C249" s="148"/>
      <c r="D249" s="148"/>
      <c r="E249" s="148"/>
      <c r="F249" s="148"/>
      <c r="G249" s="148"/>
      <c r="H249" s="148"/>
      <c r="I249" s="148"/>
      <c r="J249" s="148"/>
      <c r="K249" s="148"/>
      <c r="L249" s="148"/>
      <c r="M249" s="149"/>
      <c r="N249" s="149"/>
      <c r="O249" s="149"/>
      <c r="P249" s="148"/>
      <c r="Q249" s="148"/>
      <c r="R249" s="148"/>
      <c r="S249" s="148"/>
      <c r="T249" s="148"/>
      <c r="U249" s="148"/>
      <c r="V249" s="148"/>
      <c r="AA249" s="150"/>
    </row>
    <row r="250" spans="1:27" x14ac:dyDescent="0.25">
      <c r="A250" s="148"/>
      <c r="B250" s="148"/>
      <c r="C250" s="148"/>
      <c r="D250" s="148"/>
      <c r="E250" s="148"/>
      <c r="F250" s="148"/>
      <c r="G250" s="148"/>
      <c r="H250" s="148"/>
      <c r="I250" s="148"/>
      <c r="J250" s="148"/>
      <c r="K250" s="148"/>
      <c r="L250" s="148"/>
      <c r="M250" s="149"/>
      <c r="N250" s="149"/>
      <c r="O250" s="149"/>
    </row>
    <row r="251" spans="1:27" x14ac:dyDescent="0.25">
      <c r="A251" s="148"/>
      <c r="B251" s="148"/>
      <c r="C251" s="148"/>
      <c r="D251" s="148"/>
      <c r="E251" s="148"/>
      <c r="F251" s="148"/>
      <c r="G251" s="148"/>
      <c r="H251" s="148"/>
      <c r="I251" s="148"/>
      <c r="J251" s="148"/>
      <c r="K251" s="148"/>
      <c r="L251" s="148"/>
      <c r="M251" s="149"/>
      <c r="N251" s="149"/>
      <c r="O251" s="149"/>
    </row>
  </sheetData>
  <protectedRanges>
    <protectedRange password="E1A2" sqref="V2" name="Range1_1"/>
    <protectedRange password="E1A2" sqref="N45:O45" name="Range1_1_18"/>
    <protectedRange password="E1A2" sqref="N50:O50" name="Range1_1_2"/>
    <protectedRange password="E1A2" sqref="N53:O53" name="Range1_1_21"/>
    <protectedRange password="E1A2" sqref="N54:O54" name="Range1_1_12"/>
    <protectedRange password="E1A2" sqref="N9:O9" name="Range1_1_4"/>
    <protectedRange password="E1A2" sqref="N12:O12" name="Range1_1_7"/>
    <protectedRange password="E1A2" sqref="N38" name="Range1_1_13_2"/>
    <protectedRange password="E1A2" sqref="N48:O48" name="Range1_1_17"/>
    <protectedRange password="E1A2" sqref="N58:O58" name="Range1_1_20_2"/>
    <protectedRange password="E1A2" sqref="N75:O75" name="Range1_1_24"/>
    <protectedRange password="E1A2" sqref="N92:O92" name="Range1_1_6"/>
    <protectedRange password="E1A2" sqref="AA2" name="Range1_1_2_1"/>
    <protectedRange password="E1A2" sqref="N2:O2" name="Range1_5_1_1"/>
    <protectedRange password="E1A2" sqref="N3:O3" name="Range1_2_1_1"/>
    <protectedRange password="E1A2" sqref="N4:O4" name="Range1_4_1"/>
    <protectedRange password="E1A2" sqref="W2" name="Range1_14"/>
    <protectedRange password="E1A2" sqref="W3:W4" name="Range1_1_1"/>
    <protectedRange password="E1A2" sqref="P5:P6" name="Range1_2_2"/>
    <protectedRange password="E1A2" sqref="O5" name="Range1_1_2_2"/>
  </protectedRanges>
  <autoFilter ref="A2:AG221" xr:uid="{114AFB48-5BA6-49E0-975C-993C4FEDA635}"/>
  <sortState xmlns:xlrd2="http://schemas.microsoft.com/office/spreadsheetml/2017/richdata2" ref="A2:L266">
    <sortCondition ref="A1"/>
  </sortState>
  <dataConsolidate/>
  <customSheetViews>
    <customSheetView guid="{49FE20BB-FBAE-4179-A770-21772DC36366}" scale="80" showAutoFilter="1" showRuler="0">
      <pane ySplit="1" topLeftCell="A2" activePane="bottomLeft" state="frozenSplit"/>
      <selection pane="bottomLeft" activeCell="G4" sqref="G4"/>
      <pageMargins left="0" right="0" top="0" bottom="0" header="0" footer="0"/>
      <printOptions headings="1"/>
      <pageSetup orientation="portrait" horizontalDpi="4294967292" verticalDpi="4294967292"/>
      <autoFilter ref="A1:V244" xr:uid="{A826FA3B-41E2-428F-BAD4-AF652C414FA6}">
        <sortState xmlns:xlrd2="http://schemas.microsoft.com/office/spreadsheetml/2017/richdata2" ref="A2:V246">
          <sortCondition ref="A1:A246"/>
        </sortState>
      </autoFilter>
    </customSheetView>
    <customSheetView guid="{DC6629D9-6399-4F23-8521-98E0AAB6DE93}" scale="70" showAutoFilter="1" showRuler="0">
      <pane ySplit="1" topLeftCell="A2" activePane="bottomLeft" state="frozenSplit"/>
      <selection pane="bottomLeft" activeCell="E201" sqref="E201"/>
      <pageMargins left="0" right="0" top="0" bottom="0" header="0" footer="0"/>
      <printOptions headings="1"/>
      <pageSetup orientation="portrait" horizontalDpi="4294967292" verticalDpi="4294967292"/>
      <autoFilter ref="A1:U246" xr:uid="{2553B04F-AC9A-47E1-B1D0-B54625533697}"/>
    </customSheetView>
    <customSheetView guid="{E96EC931-7DB8-9949-B69E-EB800FAB8EDD}" scale="80" showAutoFilter="1" showRuler="0">
      <pane ySplit="1.0249999999999999" topLeftCell="A2" activePane="bottomLeft" state="frozenSplit"/>
      <selection pane="bottomLeft" activeCell="G4" sqref="G4"/>
      <pageMargins left="0" right="0" top="0" bottom="0" header="0" footer="0"/>
      <printOptions headings="1"/>
      <pageSetup orientation="portrait" horizontalDpi="4294967292" verticalDpi="4294967292"/>
      <autoFilter ref="A1:V244" xr:uid="{E972E97A-A1D8-4E36-A222-7F14041361D2}">
        <sortState xmlns:xlrd2="http://schemas.microsoft.com/office/spreadsheetml/2017/richdata2" ref="A2:V246">
          <sortCondition ref="A1:A246"/>
        </sortState>
      </autoFilter>
    </customSheetView>
  </customSheetViews>
  <phoneticPr fontId="2" type="noConversion"/>
  <conditionalFormatting sqref="J3:J4 J210:J220 J7:J208">
    <cfRule type="cellIs" dxfId="12" priority="16" operator="equal">
      <formula>"Info"</formula>
    </cfRule>
    <cfRule type="cellIs" dxfId="11" priority="600" operator="equal">
      <formula>"Fail"</formula>
    </cfRule>
    <cfRule type="cellIs" dxfId="10" priority="601" operator="equal">
      <formula>"Pass"</formula>
    </cfRule>
  </conditionalFormatting>
  <conditionalFormatting sqref="J209">
    <cfRule type="cellIs" dxfId="9" priority="10" operator="equal">
      <formula>"Info"</formula>
    </cfRule>
    <cfRule type="cellIs" dxfId="8" priority="11" operator="equal">
      <formula>"Fail"</formula>
    </cfRule>
    <cfRule type="cellIs" dxfId="7" priority="12" operator="equal">
      <formula>"Pass"</formula>
    </cfRule>
  </conditionalFormatting>
  <conditionalFormatting sqref="N3:N220">
    <cfRule type="expression" dxfId="6" priority="602">
      <formula>ISERROR(AA3)</formula>
    </cfRule>
  </conditionalFormatting>
  <conditionalFormatting sqref="J5">
    <cfRule type="cellIs" dxfId="5" priority="4" stopIfTrue="1" operator="equal">
      <formula>"Fail"</formula>
    </cfRule>
  </conditionalFormatting>
  <conditionalFormatting sqref="J5">
    <cfRule type="cellIs" dxfId="4" priority="5" stopIfTrue="1" operator="equal">
      <formula>"Pass"</formula>
    </cfRule>
    <cfRule type="cellIs" dxfId="3" priority="6" stopIfTrue="1" operator="equal">
      <formula>"Info"</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4">
    <dataValidation type="list" allowBlank="1" showInputMessage="1" showErrorMessage="1" sqref="J222:J1048576 J2:J220" xr:uid="{00000000-0002-0000-0300-000000000000}">
      <formula1>$I$224:$I$227</formula1>
    </dataValidation>
    <dataValidation type="list" allowBlank="1" showInputMessage="1" showErrorMessage="1" sqref="M3:M220" xr:uid="{00000000-0002-0000-0300-000001000000}">
      <formula1>$I$230:$I$233</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14C41FD4-C127-4159-87A8-434CD03D39B0}">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2AC521F4-5432-4BD0-9F24-382ADAB7D49A}">
      <formula1>$H$42:$H$45</formula1>
    </dataValidation>
  </dataValidations>
  <printOptions headings="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4"/>
  <sheetViews>
    <sheetView showGridLines="0" zoomScale="80" zoomScaleNormal="80" zoomScalePageLayoutView="80" workbookViewId="0">
      <pane ySplit="1" topLeftCell="A2" activePane="bottomLeft" state="frozenSplit"/>
      <selection pane="bottomLeft" activeCell="A17" sqref="A17"/>
    </sheetView>
  </sheetViews>
  <sheetFormatPr defaultColWidth="8.7265625" defaultRowHeight="12.5" x14ac:dyDescent="0.25"/>
  <cols>
    <col min="2" max="2" width="13.26953125" customWidth="1"/>
    <col min="3" max="3" width="56.26953125" customWidth="1"/>
    <col min="4" max="4" width="22.453125" customWidth="1"/>
    <col min="19" max="19" width="8.7265625" hidden="1" customWidth="1"/>
  </cols>
  <sheetData>
    <row r="1" spans="1:19" ht="13" x14ac:dyDescent="0.3">
      <c r="A1" s="3" t="s">
        <v>2634</v>
      </c>
      <c r="B1" s="74"/>
      <c r="C1" s="74"/>
      <c r="D1" s="74"/>
    </row>
    <row r="2" spans="1:19" ht="12.75" customHeight="1" x14ac:dyDescent="0.25">
      <c r="A2" s="235" t="s">
        <v>2635</v>
      </c>
      <c r="B2" s="235" t="s">
        <v>2636</v>
      </c>
      <c r="C2" s="235" t="s">
        <v>2637</v>
      </c>
      <c r="D2" s="235" t="s">
        <v>2638</v>
      </c>
    </row>
    <row r="3" spans="1:19" ht="54.75" customHeight="1" x14ac:dyDescent="0.25">
      <c r="A3" s="84">
        <v>1</v>
      </c>
      <c r="B3" s="1">
        <v>41183</v>
      </c>
      <c r="C3" s="86" t="s">
        <v>2639</v>
      </c>
      <c r="D3" s="85" t="s">
        <v>2640</v>
      </c>
      <c r="S3" t="s">
        <v>2641</v>
      </c>
    </row>
    <row r="4" spans="1:19" ht="18.75" customHeight="1" x14ac:dyDescent="0.25">
      <c r="A4" s="84">
        <v>1.1000000000000001</v>
      </c>
      <c r="B4" s="1">
        <v>42088</v>
      </c>
      <c r="C4" s="236" t="s">
        <v>2642</v>
      </c>
      <c r="D4" s="85" t="s">
        <v>2640</v>
      </c>
    </row>
    <row r="5" spans="1:19" ht="44.25" customHeight="1" x14ac:dyDescent="0.25">
      <c r="A5" s="84">
        <v>1.2</v>
      </c>
      <c r="B5" s="1">
        <v>42111</v>
      </c>
      <c r="C5" s="86" t="s">
        <v>2643</v>
      </c>
      <c r="D5" s="85" t="s">
        <v>2640</v>
      </c>
    </row>
    <row r="6" spans="1:19" ht="17.25" customHeight="1" x14ac:dyDescent="0.25">
      <c r="A6" s="84">
        <v>1.3</v>
      </c>
      <c r="B6" s="237">
        <v>42454</v>
      </c>
      <c r="C6" s="238" t="s">
        <v>2644</v>
      </c>
      <c r="D6" s="238" t="s">
        <v>2640</v>
      </c>
    </row>
    <row r="7" spans="1:19" x14ac:dyDescent="0.25">
      <c r="A7" s="84">
        <v>1.4</v>
      </c>
      <c r="B7" s="237">
        <v>42643</v>
      </c>
      <c r="C7" s="85" t="s">
        <v>2645</v>
      </c>
      <c r="D7" s="85" t="s">
        <v>2640</v>
      </c>
    </row>
    <row r="8" spans="1:19" ht="37.5" x14ac:dyDescent="0.25">
      <c r="A8" s="155">
        <v>2</v>
      </c>
      <c r="B8" s="156">
        <v>42766</v>
      </c>
      <c r="C8" s="86" t="s">
        <v>2646</v>
      </c>
      <c r="D8" s="85" t="s">
        <v>2640</v>
      </c>
    </row>
    <row r="9" spans="1:19" x14ac:dyDescent="0.25">
      <c r="A9" s="155">
        <v>2</v>
      </c>
      <c r="B9" s="156">
        <v>43008</v>
      </c>
      <c r="C9" s="86" t="s">
        <v>2647</v>
      </c>
      <c r="D9" s="85" t="s">
        <v>2640</v>
      </c>
    </row>
    <row r="10" spans="1:19" x14ac:dyDescent="0.25">
      <c r="A10" s="155">
        <v>2</v>
      </c>
      <c r="B10" s="156">
        <v>43131</v>
      </c>
      <c r="C10" s="86" t="s">
        <v>2648</v>
      </c>
      <c r="D10" s="85" t="s">
        <v>2640</v>
      </c>
    </row>
    <row r="11" spans="1:19" x14ac:dyDescent="0.25">
      <c r="A11" s="155">
        <v>2</v>
      </c>
      <c r="B11" s="156">
        <v>43373</v>
      </c>
      <c r="C11" s="86" t="s">
        <v>2649</v>
      </c>
      <c r="D11" s="85" t="s">
        <v>2640</v>
      </c>
    </row>
    <row r="12" spans="1:19" x14ac:dyDescent="0.25">
      <c r="A12" s="155">
        <v>2</v>
      </c>
      <c r="B12" s="156">
        <v>43555</v>
      </c>
      <c r="C12" s="86" t="s">
        <v>2650</v>
      </c>
      <c r="D12" s="85" t="s">
        <v>2640</v>
      </c>
    </row>
    <row r="13" spans="1:19" x14ac:dyDescent="0.25">
      <c r="A13" s="155">
        <v>2</v>
      </c>
      <c r="B13" s="156">
        <v>43738</v>
      </c>
      <c r="C13" s="86" t="s">
        <v>2651</v>
      </c>
      <c r="D13" s="85" t="s">
        <v>2640</v>
      </c>
    </row>
    <row r="14" spans="1:19" x14ac:dyDescent="0.25">
      <c r="A14" s="155">
        <v>2.1</v>
      </c>
      <c r="B14" s="156">
        <v>43921</v>
      </c>
      <c r="C14" s="86" t="s">
        <v>2652</v>
      </c>
      <c r="D14" s="85" t="s">
        <v>2640</v>
      </c>
    </row>
    <row r="15" spans="1:19" x14ac:dyDescent="0.25">
      <c r="A15" s="155">
        <v>2.2000000000000002</v>
      </c>
      <c r="B15" s="156">
        <v>44104</v>
      </c>
      <c r="C15" s="86" t="s">
        <v>2653</v>
      </c>
      <c r="D15" s="85" t="s">
        <v>2640</v>
      </c>
    </row>
    <row r="16" spans="1:19" ht="25" x14ac:dyDescent="0.25">
      <c r="A16" s="155">
        <v>2.2999999999999998</v>
      </c>
      <c r="B16" s="156">
        <v>44469</v>
      </c>
      <c r="C16" s="86" t="s">
        <v>2654</v>
      </c>
      <c r="D16" s="85" t="s">
        <v>2640</v>
      </c>
    </row>
    <row r="17" spans="1:4" x14ac:dyDescent="0.25">
      <c r="A17" s="155">
        <v>2.4</v>
      </c>
      <c r="B17" s="156">
        <v>44469</v>
      </c>
      <c r="C17" s="86" t="s">
        <v>2649</v>
      </c>
      <c r="D17" s="85" t="s">
        <v>2640</v>
      </c>
    </row>
    <row r="18" spans="1:4" x14ac:dyDescent="0.25">
      <c r="A18" s="155"/>
      <c r="B18" s="156"/>
      <c r="C18" s="86"/>
      <c r="D18" s="85"/>
    </row>
    <row r="19" spans="1:4" x14ac:dyDescent="0.25">
      <c r="A19" s="155"/>
      <c r="B19" s="156"/>
      <c r="C19" s="86"/>
      <c r="D19" s="85"/>
    </row>
    <row r="20" spans="1:4" x14ac:dyDescent="0.25">
      <c r="A20" s="155"/>
      <c r="B20" s="156"/>
      <c r="C20" s="86"/>
      <c r="D20" s="85"/>
    </row>
    <row r="21" spans="1:4" x14ac:dyDescent="0.25">
      <c r="A21" s="155"/>
      <c r="B21" s="156"/>
      <c r="C21" s="86"/>
      <c r="D21" s="85"/>
    </row>
    <row r="22" spans="1:4" x14ac:dyDescent="0.25">
      <c r="A22" s="155"/>
      <c r="B22" s="156"/>
      <c r="C22" s="86"/>
      <c r="D22" s="85"/>
    </row>
    <row r="23" spans="1:4" x14ac:dyDescent="0.25">
      <c r="A23" s="155"/>
      <c r="B23" s="156"/>
      <c r="C23" s="86"/>
      <c r="D23" s="85"/>
    </row>
    <row r="24" spans="1:4" x14ac:dyDescent="0.25">
      <c r="A24" s="155"/>
      <c r="B24" s="156"/>
      <c r="C24" s="86"/>
      <c r="D24" s="85"/>
    </row>
  </sheetData>
  <sheetProtection sort="0" autoFilter="0"/>
  <customSheetViews>
    <customSheetView guid="{49FE20BB-FBAE-4179-A770-21772DC36366}"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Columns="1" showRuler="0">
      <pane ySplit="1.0833333333333333"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zoomScale="80" zoomScaleNormal="80" zoomScalePageLayoutView="80" workbookViewId="0">
      <pane ySplit="1" topLeftCell="A2" activePane="bottomLeft" state="frozenSplit"/>
      <selection pane="bottomLeft" activeCell="R22" sqref="R22"/>
    </sheetView>
  </sheetViews>
  <sheetFormatPr defaultColWidth="9.26953125" defaultRowHeight="12.5" x14ac:dyDescent="0.25"/>
  <cols>
    <col min="14" max="14" width="10.26953125" customWidth="1"/>
  </cols>
  <sheetData>
    <row r="1" spans="1:14" ht="13" x14ac:dyDescent="0.3">
      <c r="A1" s="3" t="s">
        <v>2655</v>
      </c>
      <c r="B1" s="74"/>
      <c r="C1" s="74"/>
      <c r="D1" s="74"/>
      <c r="E1" s="74"/>
      <c r="F1" s="74"/>
      <c r="G1" s="74"/>
      <c r="H1" s="74"/>
      <c r="I1" s="74"/>
      <c r="J1" s="74"/>
      <c r="K1" s="74"/>
      <c r="L1" s="74"/>
      <c r="M1" s="74"/>
      <c r="N1" s="192"/>
    </row>
    <row r="2" spans="1:14" ht="12.75" customHeight="1" x14ac:dyDescent="0.25">
      <c r="A2" s="11" t="s">
        <v>2656</v>
      </c>
      <c r="B2" s="89"/>
      <c r="C2" s="89"/>
      <c r="D2" s="89"/>
      <c r="E2" s="89"/>
      <c r="F2" s="89"/>
      <c r="G2" s="89"/>
      <c r="H2" s="89"/>
      <c r="I2" s="89"/>
      <c r="J2" s="89"/>
      <c r="K2" s="89"/>
      <c r="L2" s="89"/>
      <c r="M2" s="89"/>
      <c r="N2" s="90"/>
    </row>
    <row r="3" spans="1:14" ht="12.75" customHeight="1" x14ac:dyDescent="0.25">
      <c r="A3" s="8" t="s">
        <v>2657</v>
      </c>
      <c r="B3" s="239"/>
      <c r="C3" s="239"/>
      <c r="D3" s="239"/>
      <c r="E3" s="239"/>
      <c r="F3" s="239"/>
      <c r="G3" s="239"/>
      <c r="H3" s="239"/>
      <c r="I3" s="239"/>
      <c r="J3" s="239"/>
      <c r="K3" s="239"/>
      <c r="L3" s="239"/>
      <c r="M3" s="239"/>
      <c r="N3" s="9"/>
    </row>
    <row r="4" spans="1:14" x14ac:dyDescent="0.25">
      <c r="A4" s="4" t="s">
        <v>3678</v>
      </c>
      <c r="B4" s="5"/>
      <c r="C4" s="5"/>
      <c r="D4" s="5"/>
      <c r="E4" s="5"/>
      <c r="F4" s="5"/>
      <c r="G4" s="5"/>
      <c r="H4" s="5"/>
      <c r="I4" s="5"/>
      <c r="J4" s="5"/>
      <c r="K4" s="5"/>
      <c r="L4" s="5"/>
      <c r="M4" s="5"/>
      <c r="N4" s="6"/>
    </row>
    <row r="5" spans="1:14" x14ac:dyDescent="0.25">
      <c r="A5" s="4" t="s">
        <v>3679</v>
      </c>
      <c r="B5" s="5"/>
      <c r="C5" s="5"/>
      <c r="D5" s="5"/>
      <c r="E5" s="5"/>
      <c r="F5" s="5"/>
      <c r="G5" s="5"/>
      <c r="H5" s="5"/>
      <c r="I5" s="5"/>
      <c r="J5" s="5"/>
      <c r="K5" s="5"/>
      <c r="L5" s="5"/>
      <c r="M5" s="5"/>
      <c r="N5" s="6"/>
    </row>
    <row r="6" spans="1:14" x14ac:dyDescent="0.25">
      <c r="A6" s="4" t="s">
        <v>2658</v>
      </c>
      <c r="B6" s="5"/>
      <c r="C6" s="5"/>
      <c r="D6" s="5"/>
      <c r="E6" s="5"/>
      <c r="F6" s="5"/>
      <c r="G6" s="5"/>
      <c r="H6" s="5"/>
      <c r="I6" s="5"/>
      <c r="J6" s="5"/>
      <c r="K6" s="5"/>
      <c r="L6" s="5"/>
      <c r="M6" s="5"/>
      <c r="N6" s="6"/>
    </row>
    <row r="7" spans="1:14" x14ac:dyDescent="0.25">
      <c r="A7" s="10"/>
      <c r="B7" s="76"/>
      <c r="C7" s="76"/>
      <c r="D7" s="76"/>
      <c r="E7" s="76"/>
      <c r="F7" s="76"/>
      <c r="G7" s="76"/>
      <c r="H7" s="76"/>
      <c r="I7" s="76"/>
      <c r="J7" s="76"/>
      <c r="K7" s="76"/>
      <c r="L7" s="76"/>
      <c r="M7" s="76"/>
      <c r="N7" s="7"/>
    </row>
    <row r="9" spans="1:14" ht="12.75" customHeight="1" x14ac:dyDescent="0.25">
      <c r="A9" s="12" t="s">
        <v>2659</v>
      </c>
      <c r="B9" s="240"/>
      <c r="C9" s="240"/>
      <c r="D9" s="240"/>
      <c r="E9" s="240"/>
      <c r="F9" s="240"/>
      <c r="G9" s="240"/>
      <c r="H9" s="240"/>
      <c r="I9" s="240"/>
      <c r="J9" s="240"/>
      <c r="K9" s="240"/>
      <c r="L9" s="240"/>
      <c r="M9" s="240"/>
      <c r="N9" s="13"/>
    </row>
    <row r="10" spans="1:14" ht="12.75" customHeight="1" x14ac:dyDescent="0.25">
      <c r="A10" s="14" t="s">
        <v>2660</v>
      </c>
      <c r="B10" s="241"/>
      <c r="C10" s="241"/>
      <c r="D10" s="241"/>
      <c r="E10" s="241"/>
      <c r="F10" s="241"/>
      <c r="G10" s="241"/>
      <c r="H10" s="241"/>
      <c r="I10" s="241"/>
      <c r="J10" s="241"/>
      <c r="K10" s="241"/>
      <c r="L10" s="241"/>
      <c r="M10" s="241"/>
      <c r="N10" s="15"/>
    </row>
    <row r="11" spans="1:14" ht="12.75" customHeight="1" x14ac:dyDescent="0.25">
      <c r="A11" s="8" t="s">
        <v>2661</v>
      </c>
      <c r="B11" s="239"/>
      <c r="C11" s="239"/>
      <c r="D11" s="239"/>
      <c r="E11" s="239"/>
      <c r="F11" s="239"/>
      <c r="G11" s="239"/>
      <c r="H11" s="239"/>
      <c r="I11" s="239"/>
      <c r="J11" s="239"/>
      <c r="K11" s="239"/>
      <c r="L11" s="239"/>
      <c r="M11" s="239"/>
      <c r="N11" s="9"/>
    </row>
    <row r="12" spans="1:14" x14ac:dyDescent="0.25">
      <c r="A12" s="4" t="s">
        <v>2662</v>
      </c>
      <c r="B12" s="5"/>
      <c r="C12" s="5"/>
      <c r="D12" s="5"/>
      <c r="E12" s="5"/>
      <c r="F12" s="5"/>
      <c r="G12" s="5"/>
      <c r="H12" s="5"/>
      <c r="I12" s="5"/>
      <c r="J12" s="5"/>
      <c r="K12" s="5"/>
      <c r="L12" s="5"/>
      <c r="M12" s="5"/>
      <c r="N12" s="6"/>
    </row>
    <row r="13" spans="1:14" x14ac:dyDescent="0.25">
      <c r="A13" s="10" t="s">
        <v>2663</v>
      </c>
      <c r="B13" s="76"/>
      <c r="C13" s="76"/>
      <c r="D13" s="76"/>
      <c r="E13" s="76"/>
      <c r="F13" s="76"/>
      <c r="G13" s="76"/>
      <c r="H13" s="76"/>
      <c r="I13" s="76"/>
      <c r="J13" s="76"/>
      <c r="K13" s="76"/>
      <c r="L13" s="76"/>
      <c r="M13" s="76"/>
      <c r="N13" s="7"/>
    </row>
    <row r="15" spans="1:14" ht="12.75" customHeight="1" x14ac:dyDescent="0.25">
      <c r="A15" s="12" t="s">
        <v>2664</v>
      </c>
      <c r="B15" s="240"/>
      <c r="C15" s="240"/>
      <c r="D15" s="240"/>
      <c r="E15" s="240"/>
      <c r="F15" s="240"/>
      <c r="G15" s="240"/>
      <c r="H15" s="240"/>
      <c r="I15" s="240"/>
      <c r="J15" s="240"/>
      <c r="K15" s="240"/>
      <c r="L15" s="240"/>
      <c r="M15" s="240"/>
      <c r="N15" s="13"/>
    </row>
    <row r="16" spans="1:14" ht="12.75" customHeight="1" x14ac:dyDescent="0.25">
      <c r="A16" s="14" t="s">
        <v>2665</v>
      </c>
      <c r="B16" s="241"/>
      <c r="C16" s="241"/>
      <c r="D16" s="241"/>
      <c r="E16" s="241"/>
      <c r="F16" s="241"/>
      <c r="G16" s="241"/>
      <c r="H16" s="241"/>
      <c r="I16" s="241"/>
      <c r="J16" s="241"/>
      <c r="K16" s="241"/>
      <c r="L16" s="241"/>
      <c r="M16" s="241"/>
      <c r="N16" s="15"/>
    </row>
    <row r="17" spans="1:14" ht="12.75" customHeight="1" x14ac:dyDescent="0.25">
      <c r="A17" s="8" t="s">
        <v>2666</v>
      </c>
      <c r="B17" s="239"/>
      <c r="C17" s="239"/>
      <c r="D17" s="239"/>
      <c r="E17" s="239"/>
      <c r="F17" s="239"/>
      <c r="G17" s="239"/>
      <c r="H17" s="239"/>
      <c r="I17" s="239"/>
      <c r="J17" s="239"/>
      <c r="K17" s="239"/>
      <c r="L17" s="239"/>
      <c r="M17" s="239"/>
      <c r="N17" s="9"/>
    </row>
    <row r="18" spans="1:14" x14ac:dyDescent="0.25">
      <c r="A18" s="4" t="s">
        <v>2667</v>
      </c>
      <c r="B18" s="5"/>
      <c r="C18" s="5"/>
      <c r="D18" s="5"/>
      <c r="E18" s="5"/>
      <c r="F18" s="5"/>
      <c r="G18" s="5"/>
      <c r="H18" s="5"/>
      <c r="I18" s="5"/>
      <c r="J18" s="5"/>
      <c r="K18" s="5"/>
      <c r="L18" s="5"/>
      <c r="M18" s="5"/>
      <c r="N18" s="6"/>
    </row>
    <row r="19" spans="1:14" x14ac:dyDescent="0.25">
      <c r="A19" s="4" t="s">
        <v>2668</v>
      </c>
      <c r="B19" s="5"/>
      <c r="C19" s="5"/>
      <c r="D19" s="5"/>
      <c r="E19" s="5"/>
      <c r="F19" s="5"/>
      <c r="G19" s="5"/>
      <c r="H19" s="5"/>
      <c r="I19" s="5"/>
      <c r="J19" s="5"/>
      <c r="K19" s="5"/>
      <c r="L19" s="5"/>
      <c r="M19" s="5"/>
      <c r="N19" s="6"/>
    </row>
    <row r="20" spans="1:14" x14ac:dyDescent="0.25">
      <c r="A20" s="4" t="s">
        <v>2669</v>
      </c>
      <c r="B20" s="5"/>
      <c r="C20" s="5"/>
      <c r="D20" s="5"/>
      <c r="E20" s="5"/>
      <c r="F20" s="5"/>
      <c r="G20" s="5"/>
      <c r="H20" s="5"/>
      <c r="I20" s="5"/>
      <c r="J20" s="5"/>
      <c r="K20" s="5"/>
      <c r="L20" s="5"/>
      <c r="M20" s="5"/>
      <c r="N20" s="6"/>
    </row>
    <row r="21" spans="1:14" x14ac:dyDescent="0.25">
      <c r="A21" s="10"/>
      <c r="B21" s="76"/>
      <c r="C21" s="76"/>
      <c r="D21" s="76"/>
      <c r="E21" s="76"/>
      <c r="F21" s="76"/>
      <c r="G21" s="76"/>
      <c r="H21" s="76"/>
      <c r="I21" s="76"/>
      <c r="J21" s="76"/>
      <c r="K21" s="76"/>
      <c r="L21" s="76"/>
      <c r="M21" s="76"/>
      <c r="N21" s="7"/>
    </row>
    <row r="23" spans="1:14" ht="12.75" customHeight="1" x14ac:dyDescent="0.25">
      <c r="A23" s="12" t="s">
        <v>2670</v>
      </c>
      <c r="B23" s="240"/>
      <c r="C23" s="240"/>
      <c r="D23" s="240"/>
      <c r="E23" s="240"/>
      <c r="F23" s="240"/>
      <c r="G23" s="240"/>
      <c r="H23" s="240"/>
      <c r="I23" s="240"/>
      <c r="J23" s="240"/>
      <c r="K23" s="240"/>
      <c r="L23" s="240"/>
      <c r="M23" s="240"/>
      <c r="N23" s="13"/>
    </row>
    <row r="24" spans="1:14" ht="12.75" customHeight="1" x14ac:dyDescent="0.25">
      <c r="A24" s="14" t="s">
        <v>2671</v>
      </c>
      <c r="B24" s="241"/>
      <c r="C24" s="241"/>
      <c r="D24" s="241"/>
      <c r="E24" s="241"/>
      <c r="F24" s="241"/>
      <c r="G24" s="241"/>
      <c r="H24" s="241"/>
      <c r="I24" s="241"/>
      <c r="J24" s="241"/>
      <c r="K24" s="241"/>
      <c r="L24" s="241"/>
      <c r="M24" s="241"/>
      <c r="N24" s="15"/>
    </row>
    <row r="25" spans="1:14" ht="12.75" customHeight="1" x14ac:dyDescent="0.25">
      <c r="A25" s="8" t="s">
        <v>2672</v>
      </c>
      <c r="B25" s="239"/>
      <c r="C25" s="239"/>
      <c r="D25" s="239"/>
      <c r="E25" s="239"/>
      <c r="F25" s="239"/>
      <c r="G25" s="239"/>
      <c r="H25" s="239"/>
      <c r="I25" s="239"/>
      <c r="J25" s="239"/>
      <c r="K25" s="239"/>
      <c r="L25" s="239"/>
      <c r="M25" s="239"/>
      <c r="N25" s="9"/>
    </row>
    <row r="26" spans="1:14" x14ac:dyDescent="0.25">
      <c r="A26" s="4" t="s">
        <v>2673</v>
      </c>
      <c r="B26" s="5"/>
      <c r="C26" s="5"/>
      <c r="D26" s="5"/>
      <c r="E26" s="5"/>
      <c r="F26" s="5"/>
      <c r="G26" s="5"/>
      <c r="H26" s="5"/>
      <c r="I26" s="5"/>
      <c r="J26" s="5"/>
      <c r="K26" s="5"/>
      <c r="L26" s="5"/>
      <c r="M26" s="5"/>
      <c r="N26" s="6"/>
    </row>
    <row r="27" spans="1:14" x14ac:dyDescent="0.25">
      <c r="A27" s="10"/>
      <c r="B27" s="76"/>
      <c r="C27" s="76"/>
      <c r="D27" s="76"/>
      <c r="E27" s="76"/>
      <c r="F27" s="76"/>
      <c r="G27" s="76"/>
      <c r="H27" s="76"/>
      <c r="I27" s="76"/>
      <c r="J27" s="76"/>
      <c r="K27" s="76"/>
      <c r="L27" s="76"/>
      <c r="M27" s="76"/>
      <c r="N27" s="7"/>
    </row>
  </sheetData>
  <sheetProtection sort="0" autoFilter="0"/>
  <customSheetViews>
    <customSheetView guid="{49FE20BB-FBAE-4179-A770-21772DC36366}"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DC6629D9-6399-4F23-8521-98E0AAB6DE93}"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showRuler="0">
      <pane ySplit="1.0833333333333333"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27"/>
  <sheetViews>
    <sheetView zoomScale="80" zoomScaleNormal="80" zoomScalePageLayoutView="80" workbookViewId="0">
      <pane ySplit="1" topLeftCell="A2" activePane="bottomLeft" state="frozen"/>
      <selection pane="bottomLeft"/>
    </sheetView>
  </sheetViews>
  <sheetFormatPr defaultRowHeight="12.5" x14ac:dyDescent="0.25"/>
  <cols>
    <col min="1" max="1" width="9.453125" customWidth="1"/>
    <col min="2" max="2" width="71.453125" customWidth="1"/>
    <col min="4" max="4" width="10"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29" x14ac:dyDescent="0.35">
      <c r="A1" s="169" t="s">
        <v>149</v>
      </c>
      <c r="B1" s="169" t="s">
        <v>141</v>
      </c>
      <c r="C1" s="169" t="s">
        <v>59</v>
      </c>
      <c r="D1" s="2">
        <v>44469</v>
      </c>
    </row>
    <row r="2" spans="1:4" ht="15.5" x14ac:dyDescent="0.35">
      <c r="A2" s="170" t="s">
        <v>2674</v>
      </c>
      <c r="B2" s="170" t="s">
        <v>2675</v>
      </c>
      <c r="C2" s="171">
        <v>6</v>
      </c>
    </row>
    <row r="3" spans="1:4" ht="15.5" x14ac:dyDescent="0.35">
      <c r="A3" s="170" t="s">
        <v>2603</v>
      </c>
      <c r="B3" s="170" t="s">
        <v>2676</v>
      </c>
      <c r="C3" s="171">
        <v>4</v>
      </c>
    </row>
    <row r="4" spans="1:4" ht="15.5" x14ac:dyDescent="0.35">
      <c r="A4" s="170" t="s">
        <v>2677</v>
      </c>
      <c r="B4" s="170" t="s">
        <v>2678</v>
      </c>
      <c r="C4" s="171">
        <v>1</v>
      </c>
    </row>
    <row r="5" spans="1:4" ht="15.5" x14ac:dyDescent="0.35">
      <c r="A5" s="170" t="s">
        <v>2679</v>
      </c>
      <c r="B5" s="170" t="s">
        <v>2680</v>
      </c>
      <c r="C5" s="171">
        <v>2</v>
      </c>
    </row>
    <row r="6" spans="1:4" ht="15.5" x14ac:dyDescent="0.35">
      <c r="A6" s="170" t="s">
        <v>2681</v>
      </c>
      <c r="B6" s="170" t="s">
        <v>2682</v>
      </c>
      <c r="C6" s="171">
        <v>2</v>
      </c>
    </row>
    <row r="7" spans="1:4" ht="15.5" x14ac:dyDescent="0.35">
      <c r="A7" s="170" t="s">
        <v>2683</v>
      </c>
      <c r="B7" s="170" t="s">
        <v>2684</v>
      </c>
      <c r="C7" s="171">
        <v>4</v>
      </c>
    </row>
    <row r="8" spans="1:4" ht="15.5" x14ac:dyDescent="0.35">
      <c r="A8" s="170" t="s">
        <v>2685</v>
      </c>
      <c r="B8" s="170" t="s">
        <v>2686</v>
      </c>
      <c r="C8" s="171">
        <v>2</v>
      </c>
    </row>
    <row r="9" spans="1:4" ht="15.5" x14ac:dyDescent="0.35">
      <c r="A9" s="170" t="s">
        <v>2687</v>
      </c>
      <c r="B9" s="170" t="s">
        <v>2688</v>
      </c>
      <c r="C9" s="171">
        <v>5</v>
      </c>
    </row>
    <row r="10" spans="1:4" ht="15.5" x14ac:dyDescent="0.35">
      <c r="A10" s="170" t="s">
        <v>2689</v>
      </c>
      <c r="B10" s="170" t="s">
        <v>2690</v>
      </c>
      <c r="C10" s="171">
        <v>5</v>
      </c>
    </row>
    <row r="11" spans="1:4" ht="15.5" x14ac:dyDescent="0.35">
      <c r="A11" s="170" t="s">
        <v>2691</v>
      </c>
      <c r="B11" s="170" t="s">
        <v>2692</v>
      </c>
      <c r="C11" s="171">
        <v>5</v>
      </c>
    </row>
    <row r="12" spans="1:4" ht="15.5" x14ac:dyDescent="0.35">
      <c r="A12" s="170" t="s">
        <v>2693</v>
      </c>
      <c r="B12" s="170" t="s">
        <v>2694</v>
      </c>
      <c r="C12" s="171">
        <v>2</v>
      </c>
    </row>
    <row r="13" spans="1:4" ht="15.5" x14ac:dyDescent="0.35">
      <c r="A13" s="170" t="s">
        <v>820</v>
      </c>
      <c r="B13" s="170" t="s">
        <v>2695</v>
      </c>
      <c r="C13" s="171">
        <v>5</v>
      </c>
    </row>
    <row r="14" spans="1:4" ht="15.5" x14ac:dyDescent="0.35">
      <c r="A14" s="170" t="s">
        <v>2696</v>
      </c>
      <c r="B14" s="170" t="s">
        <v>2697</v>
      </c>
      <c r="C14" s="171">
        <v>4</v>
      </c>
    </row>
    <row r="15" spans="1:4" ht="15.5" x14ac:dyDescent="0.35">
      <c r="A15" s="170" t="s">
        <v>2698</v>
      </c>
      <c r="B15" s="170" t="s">
        <v>2699</v>
      </c>
      <c r="C15" s="171">
        <v>4</v>
      </c>
    </row>
    <row r="16" spans="1:4" ht="15.5" x14ac:dyDescent="0.35">
      <c r="A16" s="170" t="s">
        <v>2700</v>
      </c>
      <c r="B16" s="170" t="s">
        <v>2701</v>
      </c>
      <c r="C16" s="171">
        <v>1</v>
      </c>
    </row>
    <row r="17" spans="1:3" ht="15.5" x14ac:dyDescent="0.35">
      <c r="A17" s="170" t="s">
        <v>2447</v>
      </c>
      <c r="B17" s="170" t="s">
        <v>2702</v>
      </c>
      <c r="C17" s="171">
        <v>5</v>
      </c>
    </row>
    <row r="18" spans="1:3" ht="15.5" x14ac:dyDescent="0.35">
      <c r="A18" s="170" t="s">
        <v>2703</v>
      </c>
      <c r="B18" s="170" t="s">
        <v>2704</v>
      </c>
      <c r="C18" s="171">
        <v>8</v>
      </c>
    </row>
    <row r="19" spans="1:3" ht="15.5" x14ac:dyDescent="0.35">
      <c r="A19" s="170" t="s">
        <v>2431</v>
      </c>
      <c r="B19" s="170" t="s">
        <v>2705</v>
      </c>
      <c r="C19" s="171">
        <v>1</v>
      </c>
    </row>
    <row r="20" spans="1:3" ht="15.5" x14ac:dyDescent="0.35">
      <c r="A20" s="170" t="s">
        <v>2706</v>
      </c>
      <c r="B20" s="170" t="s">
        <v>2707</v>
      </c>
      <c r="C20" s="171">
        <v>8</v>
      </c>
    </row>
    <row r="21" spans="1:3" ht="15.5" x14ac:dyDescent="0.35">
      <c r="A21" s="170" t="s">
        <v>2708</v>
      </c>
      <c r="B21" s="170" t="s">
        <v>2709</v>
      </c>
      <c r="C21" s="171">
        <v>6</v>
      </c>
    </row>
    <row r="22" spans="1:3" ht="15.5" x14ac:dyDescent="0.35">
      <c r="A22" s="170" t="s">
        <v>2710</v>
      </c>
      <c r="B22" s="170" t="s">
        <v>2711</v>
      </c>
      <c r="C22" s="171">
        <v>7</v>
      </c>
    </row>
    <row r="23" spans="1:3" ht="15.5" x14ac:dyDescent="0.35">
      <c r="A23" s="170" t="s">
        <v>2712</v>
      </c>
      <c r="B23" s="170" t="s">
        <v>2713</v>
      </c>
      <c r="C23" s="171">
        <v>7</v>
      </c>
    </row>
    <row r="24" spans="1:3" ht="15.5" x14ac:dyDescent="0.35">
      <c r="A24" s="170" t="s">
        <v>728</v>
      </c>
      <c r="B24" s="170" t="s">
        <v>2714</v>
      </c>
      <c r="C24" s="171">
        <v>7</v>
      </c>
    </row>
    <row r="25" spans="1:3" ht="15.5" x14ac:dyDescent="0.35">
      <c r="A25" s="170" t="s">
        <v>2715</v>
      </c>
      <c r="B25" s="170" t="s">
        <v>2716</v>
      </c>
      <c r="C25" s="171">
        <v>5</v>
      </c>
    </row>
    <row r="26" spans="1:3" ht="15.5" x14ac:dyDescent="0.35">
      <c r="A26" s="170" t="s">
        <v>2717</v>
      </c>
      <c r="B26" s="170" t="s">
        <v>2718</v>
      </c>
      <c r="C26" s="171">
        <v>5</v>
      </c>
    </row>
    <row r="27" spans="1:3" ht="15.5" x14ac:dyDescent="0.35">
      <c r="A27" s="170" t="s">
        <v>2719</v>
      </c>
      <c r="B27" s="170" t="s">
        <v>2720</v>
      </c>
      <c r="C27" s="171">
        <v>5</v>
      </c>
    </row>
    <row r="28" spans="1:3" ht="15.5" x14ac:dyDescent="0.35">
      <c r="A28" s="170" t="s">
        <v>2721</v>
      </c>
      <c r="B28" s="170" t="s">
        <v>2722</v>
      </c>
      <c r="C28" s="171">
        <v>6</v>
      </c>
    </row>
    <row r="29" spans="1:3" ht="15.5" x14ac:dyDescent="0.35">
      <c r="A29" s="170" t="s">
        <v>777</v>
      </c>
      <c r="B29" s="170" t="s">
        <v>2723</v>
      </c>
      <c r="C29" s="171">
        <v>6</v>
      </c>
    </row>
    <row r="30" spans="1:3" ht="15.5" x14ac:dyDescent="0.35">
      <c r="A30" s="170" t="s">
        <v>2724</v>
      </c>
      <c r="B30" s="170" t="s">
        <v>2725</v>
      </c>
      <c r="C30" s="171">
        <v>4</v>
      </c>
    </row>
    <row r="31" spans="1:3" ht="15.5" x14ac:dyDescent="0.35">
      <c r="A31" s="170" t="s">
        <v>2726</v>
      </c>
      <c r="B31" s="170" t="s">
        <v>2727</v>
      </c>
      <c r="C31" s="171">
        <v>7</v>
      </c>
    </row>
    <row r="32" spans="1:3" ht="15.5" x14ac:dyDescent="0.35">
      <c r="A32" s="170" t="s">
        <v>2728</v>
      </c>
      <c r="B32" s="170" t="s">
        <v>2729</v>
      </c>
      <c r="C32" s="171">
        <v>5</v>
      </c>
    </row>
    <row r="33" spans="1:3" ht="15.5" x14ac:dyDescent="0.35">
      <c r="A33" s="170" t="s">
        <v>2730</v>
      </c>
      <c r="B33" s="170" t="s">
        <v>2731</v>
      </c>
      <c r="C33" s="171">
        <v>5</v>
      </c>
    </row>
    <row r="34" spans="1:3" ht="15.5" x14ac:dyDescent="0.35">
      <c r="A34" s="170" t="s">
        <v>2732</v>
      </c>
      <c r="B34" s="170" t="s">
        <v>2733</v>
      </c>
      <c r="C34" s="171">
        <v>8</v>
      </c>
    </row>
    <row r="35" spans="1:3" ht="15.5" x14ac:dyDescent="0.35">
      <c r="A35" s="170" t="s">
        <v>2734</v>
      </c>
      <c r="B35" s="170" t="s">
        <v>2735</v>
      </c>
      <c r="C35" s="171">
        <v>1</v>
      </c>
    </row>
    <row r="36" spans="1:3" ht="15.5" x14ac:dyDescent="0.35">
      <c r="A36" s="170" t="s">
        <v>2736</v>
      </c>
      <c r="B36" s="170" t="s">
        <v>2737</v>
      </c>
      <c r="C36" s="171">
        <v>5</v>
      </c>
    </row>
    <row r="37" spans="1:3" ht="15.5" x14ac:dyDescent="0.35">
      <c r="A37" s="170" t="s">
        <v>2738</v>
      </c>
      <c r="B37" s="170" t="s">
        <v>2739</v>
      </c>
      <c r="C37" s="171">
        <v>8</v>
      </c>
    </row>
    <row r="38" spans="1:3" ht="15.5" x14ac:dyDescent="0.35">
      <c r="A38" s="170" t="s">
        <v>2740</v>
      </c>
      <c r="B38" s="170" t="s">
        <v>2741</v>
      </c>
      <c r="C38" s="171">
        <v>5</v>
      </c>
    </row>
    <row r="39" spans="1:3" ht="15.5" x14ac:dyDescent="0.35">
      <c r="A39" s="170" t="s">
        <v>2742</v>
      </c>
      <c r="B39" s="170" t="s">
        <v>2743</v>
      </c>
      <c r="C39" s="171">
        <v>5</v>
      </c>
    </row>
    <row r="40" spans="1:3" ht="15.5" x14ac:dyDescent="0.35">
      <c r="A40" s="170" t="s">
        <v>2744</v>
      </c>
      <c r="B40" s="170" t="s">
        <v>2745</v>
      </c>
      <c r="C40" s="171">
        <v>2</v>
      </c>
    </row>
    <row r="41" spans="1:3" ht="15.5" x14ac:dyDescent="0.35">
      <c r="A41" s="170" t="s">
        <v>2746</v>
      </c>
      <c r="B41" s="170" t="s">
        <v>2747</v>
      </c>
      <c r="C41" s="171">
        <v>4</v>
      </c>
    </row>
    <row r="42" spans="1:3" ht="15.5" x14ac:dyDescent="0.35">
      <c r="A42" s="170" t="s">
        <v>2748</v>
      </c>
      <c r="B42" s="170" t="s">
        <v>2749</v>
      </c>
      <c r="C42" s="171">
        <v>5</v>
      </c>
    </row>
    <row r="43" spans="1:3" ht="15.5" x14ac:dyDescent="0.35">
      <c r="A43" s="170" t="s">
        <v>2750</v>
      </c>
      <c r="B43" s="170" t="s">
        <v>2751</v>
      </c>
      <c r="C43" s="171">
        <v>5</v>
      </c>
    </row>
    <row r="44" spans="1:3" ht="15.5" x14ac:dyDescent="0.35">
      <c r="A44" s="170" t="s">
        <v>2752</v>
      </c>
      <c r="B44" s="170" t="s">
        <v>2753</v>
      </c>
      <c r="C44" s="171">
        <v>6</v>
      </c>
    </row>
    <row r="45" spans="1:3" ht="15.5" x14ac:dyDescent="0.35">
      <c r="A45" s="170" t="s">
        <v>2754</v>
      </c>
      <c r="B45" s="170" t="s">
        <v>2755</v>
      </c>
      <c r="C45" s="171">
        <v>5</v>
      </c>
    </row>
    <row r="46" spans="1:3" ht="15.5" x14ac:dyDescent="0.35">
      <c r="A46" s="170" t="s">
        <v>2756</v>
      </c>
      <c r="B46" s="170" t="s">
        <v>2757</v>
      </c>
      <c r="C46" s="171">
        <v>4</v>
      </c>
    </row>
    <row r="47" spans="1:3" ht="15.5" x14ac:dyDescent="0.35">
      <c r="A47" s="170" t="s">
        <v>2758</v>
      </c>
      <c r="B47" s="170" t="s">
        <v>2759</v>
      </c>
      <c r="C47" s="171">
        <v>5</v>
      </c>
    </row>
    <row r="48" spans="1:3" ht="15.5" x14ac:dyDescent="0.35">
      <c r="A48" s="170" t="s">
        <v>2760</v>
      </c>
      <c r="B48" s="170" t="s">
        <v>2761</v>
      </c>
      <c r="C48" s="171">
        <v>6</v>
      </c>
    </row>
    <row r="49" spans="1:3" ht="15.5" x14ac:dyDescent="0.35">
      <c r="A49" s="170" t="s">
        <v>2471</v>
      </c>
      <c r="B49" s="170" t="s">
        <v>2762</v>
      </c>
      <c r="C49" s="171">
        <v>7</v>
      </c>
    </row>
    <row r="50" spans="1:3" ht="15.5" x14ac:dyDescent="0.35">
      <c r="A50" s="170" t="s">
        <v>2763</v>
      </c>
      <c r="B50" s="170" t="s">
        <v>2764</v>
      </c>
      <c r="C50" s="171">
        <v>3</v>
      </c>
    </row>
    <row r="51" spans="1:3" ht="15.5" x14ac:dyDescent="0.35">
      <c r="A51" s="170" t="s">
        <v>2765</v>
      </c>
      <c r="B51" s="170" t="s">
        <v>2766</v>
      </c>
      <c r="C51" s="171">
        <v>6</v>
      </c>
    </row>
    <row r="52" spans="1:3" ht="15.5" x14ac:dyDescent="0.35">
      <c r="A52" s="170" t="s">
        <v>2767</v>
      </c>
      <c r="B52" s="170" t="s">
        <v>2768</v>
      </c>
      <c r="C52" s="171">
        <v>4</v>
      </c>
    </row>
    <row r="53" spans="1:3" ht="15.5" x14ac:dyDescent="0.35">
      <c r="A53" s="170" t="s">
        <v>2769</v>
      </c>
      <c r="B53" s="170" t="s">
        <v>2770</v>
      </c>
      <c r="C53" s="171">
        <v>5</v>
      </c>
    </row>
    <row r="54" spans="1:3" ht="15.5" x14ac:dyDescent="0.35">
      <c r="A54" s="170" t="s">
        <v>2771</v>
      </c>
      <c r="B54" s="170" t="s">
        <v>2772</v>
      </c>
      <c r="C54" s="171">
        <v>2</v>
      </c>
    </row>
    <row r="55" spans="1:3" ht="15.5" x14ac:dyDescent="0.35">
      <c r="A55" s="170" t="s">
        <v>2773</v>
      </c>
      <c r="B55" s="170" t="s">
        <v>2774</v>
      </c>
      <c r="C55" s="171">
        <v>2</v>
      </c>
    </row>
    <row r="56" spans="1:3" ht="15.5" x14ac:dyDescent="0.35">
      <c r="A56" s="170" t="s">
        <v>2775</v>
      </c>
      <c r="B56" s="170" t="s">
        <v>2776</v>
      </c>
      <c r="C56" s="171">
        <v>5</v>
      </c>
    </row>
    <row r="57" spans="1:3" ht="15.5" x14ac:dyDescent="0.35">
      <c r="A57" s="170" t="s">
        <v>2777</v>
      </c>
      <c r="B57" s="170" t="s">
        <v>2778</v>
      </c>
      <c r="C57" s="171">
        <v>5</v>
      </c>
    </row>
    <row r="58" spans="1:3" ht="31" x14ac:dyDescent="0.35">
      <c r="A58" s="170" t="s">
        <v>2779</v>
      </c>
      <c r="B58" s="170" t="s">
        <v>2780</v>
      </c>
      <c r="C58" s="171">
        <v>5</v>
      </c>
    </row>
    <row r="59" spans="1:3" ht="15.5" x14ac:dyDescent="0.35">
      <c r="A59" s="170" t="s">
        <v>2781</v>
      </c>
      <c r="B59" s="170" t="s">
        <v>2782</v>
      </c>
      <c r="C59" s="171">
        <v>5</v>
      </c>
    </row>
    <row r="60" spans="1:3" ht="15.5" x14ac:dyDescent="0.35">
      <c r="A60" s="170" t="s">
        <v>2783</v>
      </c>
      <c r="B60" s="170" t="s">
        <v>2784</v>
      </c>
      <c r="C60" s="171">
        <v>3</v>
      </c>
    </row>
    <row r="61" spans="1:3" ht="15.5" x14ac:dyDescent="0.35">
      <c r="A61" s="170" t="s">
        <v>899</v>
      </c>
      <c r="B61" s="170" t="s">
        <v>2785</v>
      </c>
      <c r="C61" s="171">
        <v>6</v>
      </c>
    </row>
    <row r="62" spans="1:3" ht="15.5" x14ac:dyDescent="0.35">
      <c r="A62" s="170" t="s">
        <v>2786</v>
      </c>
      <c r="B62" s="170" t="s">
        <v>2787</v>
      </c>
      <c r="C62" s="171">
        <v>3</v>
      </c>
    </row>
    <row r="63" spans="1:3" ht="15.5" x14ac:dyDescent="0.35">
      <c r="A63" s="170" t="s">
        <v>690</v>
      </c>
      <c r="B63" s="170" t="s">
        <v>2788</v>
      </c>
      <c r="C63" s="171">
        <v>4</v>
      </c>
    </row>
    <row r="64" spans="1:3" ht="31" x14ac:dyDescent="0.35">
      <c r="A64" s="170" t="s">
        <v>2218</v>
      </c>
      <c r="B64" s="170" t="s">
        <v>2789</v>
      </c>
      <c r="C64" s="171">
        <v>3</v>
      </c>
    </row>
    <row r="65" spans="1:3" ht="15.5" x14ac:dyDescent="0.35">
      <c r="A65" s="170" t="s">
        <v>2790</v>
      </c>
      <c r="B65" s="170" t="s">
        <v>2791</v>
      </c>
      <c r="C65" s="171">
        <v>3</v>
      </c>
    </row>
    <row r="66" spans="1:3" ht="31" x14ac:dyDescent="0.35">
      <c r="A66" s="170" t="s">
        <v>2792</v>
      </c>
      <c r="B66" s="170" t="s">
        <v>2793</v>
      </c>
      <c r="C66" s="171">
        <v>6</v>
      </c>
    </row>
    <row r="67" spans="1:3" ht="15.5" x14ac:dyDescent="0.35">
      <c r="A67" s="170" t="s">
        <v>2794</v>
      </c>
      <c r="B67" s="170" t="s">
        <v>2795</v>
      </c>
      <c r="C67" s="171">
        <v>6</v>
      </c>
    </row>
    <row r="68" spans="1:3" ht="15.5" x14ac:dyDescent="0.35">
      <c r="A68" s="170" t="s">
        <v>2796</v>
      </c>
      <c r="B68" s="170" t="s">
        <v>2797</v>
      </c>
      <c r="C68" s="171">
        <v>5</v>
      </c>
    </row>
    <row r="69" spans="1:3" ht="15.5" x14ac:dyDescent="0.35">
      <c r="A69" s="170" t="s">
        <v>2798</v>
      </c>
      <c r="B69" s="170" t="s">
        <v>2799</v>
      </c>
      <c r="C69" s="171">
        <v>3</v>
      </c>
    </row>
    <row r="70" spans="1:3" ht="15.5" x14ac:dyDescent="0.35">
      <c r="A70" s="170" t="s">
        <v>2800</v>
      </c>
      <c r="B70" s="170" t="s">
        <v>2694</v>
      </c>
      <c r="C70" s="171">
        <v>2</v>
      </c>
    </row>
    <row r="71" spans="1:3" ht="15.5" x14ac:dyDescent="0.35">
      <c r="A71" s="170" t="s">
        <v>2801</v>
      </c>
      <c r="B71" s="170" t="s">
        <v>2802</v>
      </c>
      <c r="C71" s="171">
        <v>3</v>
      </c>
    </row>
    <row r="72" spans="1:3" ht="15.5" x14ac:dyDescent="0.35">
      <c r="A72" s="170" t="s">
        <v>2803</v>
      </c>
      <c r="B72" s="170" t="s">
        <v>2804</v>
      </c>
      <c r="C72" s="171">
        <v>3</v>
      </c>
    </row>
    <row r="73" spans="1:3" ht="15.5" x14ac:dyDescent="0.35">
      <c r="A73" s="170" t="s">
        <v>2805</v>
      </c>
      <c r="B73" s="170" t="s">
        <v>2806</v>
      </c>
      <c r="C73" s="171">
        <v>3</v>
      </c>
    </row>
    <row r="74" spans="1:3" ht="15.5" x14ac:dyDescent="0.35">
      <c r="A74" s="170" t="s">
        <v>2807</v>
      </c>
      <c r="B74" s="170" t="s">
        <v>2808</v>
      </c>
      <c r="C74" s="171">
        <v>5</v>
      </c>
    </row>
    <row r="75" spans="1:3" ht="15.5" x14ac:dyDescent="0.35">
      <c r="A75" s="170" t="s">
        <v>2809</v>
      </c>
      <c r="B75" s="170" t="s">
        <v>2810</v>
      </c>
      <c r="C75" s="171">
        <v>3</v>
      </c>
    </row>
    <row r="76" spans="1:3" ht="15.5" x14ac:dyDescent="0.35">
      <c r="A76" s="170" t="s">
        <v>2811</v>
      </c>
      <c r="B76" s="170" t="s">
        <v>2812</v>
      </c>
      <c r="C76" s="171">
        <v>6</v>
      </c>
    </row>
    <row r="77" spans="1:3" ht="15.5" x14ac:dyDescent="0.35">
      <c r="A77" s="170" t="s">
        <v>2813</v>
      </c>
      <c r="B77" s="170" t="s">
        <v>2814</v>
      </c>
      <c r="C77" s="171">
        <v>5</v>
      </c>
    </row>
    <row r="78" spans="1:3" ht="15.5" x14ac:dyDescent="0.35">
      <c r="A78" s="170" t="s">
        <v>592</v>
      </c>
      <c r="B78" s="170" t="s">
        <v>2815</v>
      </c>
      <c r="C78" s="171">
        <v>4</v>
      </c>
    </row>
    <row r="79" spans="1:3" ht="15.5" x14ac:dyDescent="0.35">
      <c r="A79" s="170" t="s">
        <v>2816</v>
      </c>
      <c r="B79" s="170" t="s">
        <v>2817</v>
      </c>
      <c r="C79" s="171">
        <v>4</v>
      </c>
    </row>
    <row r="80" spans="1:3" ht="15.5" x14ac:dyDescent="0.35">
      <c r="A80" s="170" t="s">
        <v>2818</v>
      </c>
      <c r="B80" s="170" t="s">
        <v>2819</v>
      </c>
      <c r="C80" s="171">
        <v>4</v>
      </c>
    </row>
    <row r="81" spans="1:3" ht="15.5" x14ac:dyDescent="0.35">
      <c r="A81" s="170" t="s">
        <v>2820</v>
      </c>
      <c r="B81" s="170" t="s">
        <v>2821</v>
      </c>
      <c r="C81" s="171">
        <v>7</v>
      </c>
    </row>
    <row r="82" spans="1:3" ht="15.5" x14ac:dyDescent="0.35">
      <c r="A82" s="170" t="s">
        <v>2822</v>
      </c>
      <c r="B82" s="170" t="s">
        <v>2823</v>
      </c>
      <c r="C82" s="171">
        <v>6</v>
      </c>
    </row>
    <row r="83" spans="1:3" ht="15.5" x14ac:dyDescent="0.35">
      <c r="A83" s="170" t="s">
        <v>2824</v>
      </c>
      <c r="B83" s="170" t="s">
        <v>2825</v>
      </c>
      <c r="C83" s="171">
        <v>5</v>
      </c>
    </row>
    <row r="84" spans="1:3" ht="15.5" x14ac:dyDescent="0.35">
      <c r="A84" s="170" t="s">
        <v>2826</v>
      </c>
      <c r="B84" s="170" t="s">
        <v>2827</v>
      </c>
      <c r="C84" s="171">
        <v>3</v>
      </c>
    </row>
    <row r="85" spans="1:3" ht="15.5" x14ac:dyDescent="0.35">
      <c r="A85" s="170" t="s">
        <v>2828</v>
      </c>
      <c r="B85" s="170" t="s">
        <v>2829</v>
      </c>
      <c r="C85" s="171">
        <v>5</v>
      </c>
    </row>
    <row r="86" spans="1:3" ht="15.5" x14ac:dyDescent="0.35">
      <c r="A86" s="170" t="s">
        <v>1735</v>
      </c>
      <c r="B86" s="170" t="s">
        <v>2830</v>
      </c>
      <c r="C86" s="171">
        <v>4</v>
      </c>
    </row>
    <row r="87" spans="1:3" ht="15.5" x14ac:dyDescent="0.35">
      <c r="A87" s="170" t="s">
        <v>2831</v>
      </c>
      <c r="B87" s="170" t="s">
        <v>2832</v>
      </c>
      <c r="C87" s="171">
        <v>2</v>
      </c>
    </row>
    <row r="88" spans="1:3" ht="15.5" x14ac:dyDescent="0.35">
      <c r="A88" s="170" t="s">
        <v>2833</v>
      </c>
      <c r="B88" s="170" t="s">
        <v>2834</v>
      </c>
      <c r="C88" s="171">
        <v>4</v>
      </c>
    </row>
    <row r="89" spans="1:3" ht="15.5" x14ac:dyDescent="0.35">
      <c r="A89" s="170" t="s">
        <v>2835</v>
      </c>
      <c r="B89" s="170" t="s">
        <v>2836</v>
      </c>
      <c r="C89" s="171">
        <v>4</v>
      </c>
    </row>
    <row r="90" spans="1:3" ht="15.5" x14ac:dyDescent="0.35">
      <c r="A90" s="170" t="s">
        <v>1246</v>
      </c>
      <c r="B90" s="170" t="s">
        <v>2837</v>
      </c>
      <c r="C90" s="171">
        <v>4</v>
      </c>
    </row>
    <row r="91" spans="1:3" ht="15.5" x14ac:dyDescent="0.35">
      <c r="A91" s="170" t="s">
        <v>2838</v>
      </c>
      <c r="B91" s="170" t="s">
        <v>2694</v>
      </c>
      <c r="C91" s="171">
        <v>2</v>
      </c>
    </row>
    <row r="92" spans="1:3" ht="15.5" x14ac:dyDescent="0.35">
      <c r="A92" s="170" t="s">
        <v>2839</v>
      </c>
      <c r="B92" s="170" t="s">
        <v>2840</v>
      </c>
      <c r="C92" s="171">
        <v>3</v>
      </c>
    </row>
    <row r="93" spans="1:3" ht="15.5" x14ac:dyDescent="0.35">
      <c r="A93" s="170" t="s">
        <v>2841</v>
      </c>
      <c r="B93" s="170" t="s">
        <v>2842</v>
      </c>
      <c r="C93" s="171">
        <v>6</v>
      </c>
    </row>
    <row r="94" spans="1:3" ht="15.5" x14ac:dyDescent="0.35">
      <c r="A94" s="170" t="s">
        <v>2843</v>
      </c>
      <c r="B94" s="170" t="s">
        <v>2844</v>
      </c>
      <c r="C94" s="171">
        <v>3</v>
      </c>
    </row>
    <row r="95" spans="1:3" ht="15.5" x14ac:dyDescent="0.35">
      <c r="A95" s="170" t="s">
        <v>2845</v>
      </c>
      <c r="B95" s="170" t="s">
        <v>2846</v>
      </c>
      <c r="C95" s="171">
        <v>6</v>
      </c>
    </row>
    <row r="96" spans="1:3" ht="15.5" x14ac:dyDescent="0.35">
      <c r="A96" s="170" t="s">
        <v>2847</v>
      </c>
      <c r="B96" s="170" t="s">
        <v>2848</v>
      </c>
      <c r="C96" s="171">
        <v>5</v>
      </c>
    </row>
    <row r="97" spans="1:3" ht="15.5" x14ac:dyDescent="0.35">
      <c r="A97" s="170" t="s">
        <v>2849</v>
      </c>
      <c r="B97" s="170" t="s">
        <v>2850</v>
      </c>
      <c r="C97" s="171">
        <v>5</v>
      </c>
    </row>
    <row r="98" spans="1:3" ht="15.5" x14ac:dyDescent="0.35">
      <c r="A98" s="170" t="s">
        <v>261</v>
      </c>
      <c r="B98" s="170" t="s">
        <v>2851</v>
      </c>
      <c r="C98" s="171">
        <v>5</v>
      </c>
    </row>
    <row r="99" spans="1:3" ht="15.5" x14ac:dyDescent="0.35">
      <c r="A99" s="170" t="s">
        <v>2852</v>
      </c>
      <c r="B99" s="170" t="s">
        <v>2853</v>
      </c>
      <c r="C99" s="171">
        <v>3</v>
      </c>
    </row>
    <row r="100" spans="1:3" ht="15.5" x14ac:dyDescent="0.35">
      <c r="A100" s="170" t="s">
        <v>2854</v>
      </c>
      <c r="B100" s="170" t="s">
        <v>2855</v>
      </c>
      <c r="C100" s="171">
        <v>5</v>
      </c>
    </row>
    <row r="101" spans="1:3" ht="15.5" x14ac:dyDescent="0.35">
      <c r="A101" s="170" t="s">
        <v>2856</v>
      </c>
      <c r="B101" s="170" t="s">
        <v>2857</v>
      </c>
      <c r="C101" s="171">
        <v>2</v>
      </c>
    </row>
    <row r="102" spans="1:3" ht="15.5" x14ac:dyDescent="0.35">
      <c r="A102" s="170" t="s">
        <v>1882</v>
      </c>
      <c r="B102" s="170" t="s">
        <v>2858</v>
      </c>
      <c r="C102" s="171">
        <v>5</v>
      </c>
    </row>
    <row r="103" spans="1:3" ht="15.5" x14ac:dyDescent="0.35">
      <c r="A103" s="170" t="s">
        <v>2859</v>
      </c>
      <c r="B103" s="170" t="s">
        <v>2860</v>
      </c>
      <c r="C103" s="171">
        <v>4</v>
      </c>
    </row>
    <row r="104" spans="1:3" ht="15.5" x14ac:dyDescent="0.35">
      <c r="A104" s="170" t="s">
        <v>243</v>
      </c>
      <c r="B104" s="170" t="s">
        <v>2861</v>
      </c>
      <c r="C104" s="171">
        <v>2</v>
      </c>
    </row>
    <row r="105" spans="1:3" ht="15.5" x14ac:dyDescent="0.35">
      <c r="A105" s="170" t="s">
        <v>2862</v>
      </c>
      <c r="B105" s="170" t="s">
        <v>2863</v>
      </c>
      <c r="C105" s="171">
        <v>2</v>
      </c>
    </row>
    <row r="106" spans="1:3" ht="15.5" x14ac:dyDescent="0.35">
      <c r="A106" s="170" t="s">
        <v>1273</v>
      </c>
      <c r="B106" s="170" t="s">
        <v>2864</v>
      </c>
      <c r="C106" s="171">
        <v>4</v>
      </c>
    </row>
    <row r="107" spans="1:3" ht="31" x14ac:dyDescent="0.35">
      <c r="A107" s="170" t="s">
        <v>2865</v>
      </c>
      <c r="B107" s="170" t="s">
        <v>2866</v>
      </c>
      <c r="C107" s="171">
        <v>5</v>
      </c>
    </row>
    <row r="108" spans="1:3" ht="15.5" x14ac:dyDescent="0.35">
      <c r="A108" s="170" t="s">
        <v>2867</v>
      </c>
      <c r="B108" s="170" t="s">
        <v>2868</v>
      </c>
      <c r="C108" s="171">
        <v>4</v>
      </c>
    </row>
    <row r="109" spans="1:3" ht="15.5" x14ac:dyDescent="0.35">
      <c r="A109" s="170" t="s">
        <v>2869</v>
      </c>
      <c r="B109" s="170" t="s">
        <v>2870</v>
      </c>
      <c r="C109" s="171">
        <v>4</v>
      </c>
    </row>
    <row r="110" spans="1:3" ht="15.5" x14ac:dyDescent="0.35">
      <c r="A110" s="170" t="s">
        <v>2871</v>
      </c>
      <c r="B110" s="170" t="s">
        <v>2694</v>
      </c>
      <c r="C110" s="171">
        <v>2</v>
      </c>
    </row>
    <row r="111" spans="1:3" ht="15.5" x14ac:dyDescent="0.35">
      <c r="A111" s="170" t="s">
        <v>2872</v>
      </c>
      <c r="B111" s="170" t="s">
        <v>2873</v>
      </c>
      <c r="C111" s="171">
        <v>4</v>
      </c>
    </row>
    <row r="112" spans="1:3" ht="15.5" x14ac:dyDescent="0.35">
      <c r="A112" s="170" t="s">
        <v>2874</v>
      </c>
      <c r="B112" s="170" t="s">
        <v>2875</v>
      </c>
      <c r="C112" s="171">
        <v>5</v>
      </c>
    </row>
    <row r="113" spans="1:3" ht="15.5" x14ac:dyDescent="0.35">
      <c r="A113" s="170" t="s">
        <v>2876</v>
      </c>
      <c r="B113" s="170" t="s">
        <v>2877</v>
      </c>
      <c r="C113" s="171">
        <v>2</v>
      </c>
    </row>
    <row r="114" spans="1:3" ht="15.5" x14ac:dyDescent="0.35">
      <c r="A114" s="170" t="s">
        <v>2878</v>
      </c>
      <c r="B114" s="170" t="s">
        <v>2879</v>
      </c>
      <c r="C114" s="171">
        <v>5</v>
      </c>
    </row>
    <row r="115" spans="1:3" ht="15.5" x14ac:dyDescent="0.35">
      <c r="A115" s="170" t="s">
        <v>2880</v>
      </c>
      <c r="B115" s="170" t="s">
        <v>2881</v>
      </c>
      <c r="C115" s="171">
        <v>6</v>
      </c>
    </row>
    <row r="116" spans="1:3" ht="15.5" x14ac:dyDescent="0.35">
      <c r="A116" s="170" t="s">
        <v>2882</v>
      </c>
      <c r="B116" s="170" t="s">
        <v>2883</v>
      </c>
      <c r="C116" s="171">
        <v>4</v>
      </c>
    </row>
    <row r="117" spans="1:3" ht="15.5" x14ac:dyDescent="0.35">
      <c r="A117" s="170" t="s">
        <v>2884</v>
      </c>
      <c r="B117" s="170" t="s">
        <v>2885</v>
      </c>
      <c r="C117" s="171">
        <v>5</v>
      </c>
    </row>
    <row r="118" spans="1:3" ht="15.5" x14ac:dyDescent="0.35">
      <c r="A118" s="170" t="s">
        <v>2886</v>
      </c>
      <c r="B118" s="170" t="s">
        <v>2887</v>
      </c>
      <c r="C118" s="171">
        <v>4</v>
      </c>
    </row>
    <row r="119" spans="1:3" ht="15.5" x14ac:dyDescent="0.35">
      <c r="A119" s="170" t="s">
        <v>2888</v>
      </c>
      <c r="B119" s="170" t="s">
        <v>2889</v>
      </c>
      <c r="C119" s="171">
        <v>2</v>
      </c>
    </row>
    <row r="120" spans="1:3" ht="15.5" x14ac:dyDescent="0.35">
      <c r="A120" s="170" t="s">
        <v>2890</v>
      </c>
      <c r="B120" s="170" t="s">
        <v>2891</v>
      </c>
      <c r="C120" s="171">
        <v>2</v>
      </c>
    </row>
    <row r="121" spans="1:3" ht="15.5" x14ac:dyDescent="0.35">
      <c r="A121" s="170" t="s">
        <v>2892</v>
      </c>
      <c r="B121" s="170" t="s">
        <v>2893</v>
      </c>
      <c r="C121" s="171">
        <v>3</v>
      </c>
    </row>
    <row r="122" spans="1:3" ht="15.5" x14ac:dyDescent="0.35">
      <c r="A122" s="170" t="s">
        <v>2894</v>
      </c>
      <c r="B122" s="170" t="s">
        <v>2895</v>
      </c>
      <c r="C122" s="171">
        <v>3</v>
      </c>
    </row>
    <row r="123" spans="1:3" ht="15.5" x14ac:dyDescent="0.35">
      <c r="A123" s="170" t="s">
        <v>2896</v>
      </c>
      <c r="B123" s="170" t="s">
        <v>2897</v>
      </c>
      <c r="C123" s="171">
        <v>5</v>
      </c>
    </row>
    <row r="124" spans="1:3" ht="15.5" x14ac:dyDescent="0.35">
      <c r="A124" s="170" t="s">
        <v>2898</v>
      </c>
      <c r="B124" s="170" t="s">
        <v>2899</v>
      </c>
      <c r="C124" s="171">
        <v>4</v>
      </c>
    </row>
    <row r="125" spans="1:3" ht="15.5" x14ac:dyDescent="0.35">
      <c r="A125" s="170" t="s">
        <v>2900</v>
      </c>
      <c r="B125" s="170" t="s">
        <v>2901</v>
      </c>
      <c r="C125" s="171">
        <v>6</v>
      </c>
    </row>
    <row r="126" spans="1:3" ht="15.5" x14ac:dyDescent="0.35">
      <c r="A126" s="170" t="s">
        <v>2902</v>
      </c>
      <c r="B126" s="170" t="s">
        <v>2903</v>
      </c>
      <c r="C126" s="171">
        <v>6</v>
      </c>
    </row>
    <row r="127" spans="1:3" ht="15.5" x14ac:dyDescent="0.35">
      <c r="A127" s="170" t="s">
        <v>2904</v>
      </c>
      <c r="B127" s="170" t="s">
        <v>2905</v>
      </c>
      <c r="C127" s="171">
        <v>6</v>
      </c>
    </row>
    <row r="128" spans="1:3" ht="31" x14ac:dyDescent="0.35">
      <c r="A128" s="170" t="s">
        <v>2906</v>
      </c>
      <c r="B128" s="170" t="s">
        <v>2907</v>
      </c>
      <c r="C128" s="171">
        <v>5</v>
      </c>
    </row>
    <row r="129" spans="1:3" ht="15.5" x14ac:dyDescent="0.35">
      <c r="A129" s="170" t="s">
        <v>2908</v>
      </c>
      <c r="B129" s="170" t="s">
        <v>2909</v>
      </c>
      <c r="C129" s="171">
        <v>5</v>
      </c>
    </row>
    <row r="130" spans="1:3" ht="15.5" x14ac:dyDescent="0.35">
      <c r="A130" s="170" t="s">
        <v>2910</v>
      </c>
      <c r="B130" s="170" t="s">
        <v>2911</v>
      </c>
      <c r="C130" s="171">
        <v>3</v>
      </c>
    </row>
    <row r="131" spans="1:3" ht="15.5" x14ac:dyDescent="0.35">
      <c r="A131" s="170" t="s">
        <v>1121</v>
      </c>
      <c r="B131" s="170" t="s">
        <v>2912</v>
      </c>
      <c r="C131" s="171">
        <v>5</v>
      </c>
    </row>
    <row r="132" spans="1:3" ht="15.5" x14ac:dyDescent="0.35">
      <c r="A132" s="170" t="s">
        <v>2913</v>
      </c>
      <c r="B132" s="170" t="s">
        <v>2694</v>
      </c>
      <c r="C132" s="171">
        <v>2</v>
      </c>
    </row>
    <row r="133" spans="1:3" ht="15.5" x14ac:dyDescent="0.35">
      <c r="A133" s="170" t="s">
        <v>2914</v>
      </c>
      <c r="B133" s="170" t="s">
        <v>2915</v>
      </c>
      <c r="C133" s="171">
        <v>4</v>
      </c>
    </row>
    <row r="134" spans="1:3" ht="15.5" x14ac:dyDescent="0.35">
      <c r="A134" s="170" t="s">
        <v>2916</v>
      </c>
      <c r="B134" s="170" t="s">
        <v>2917</v>
      </c>
      <c r="C134" s="171">
        <v>1</v>
      </c>
    </row>
    <row r="135" spans="1:3" ht="15.5" x14ac:dyDescent="0.35">
      <c r="A135" s="170" t="s">
        <v>2918</v>
      </c>
      <c r="B135" s="170" t="s">
        <v>2919</v>
      </c>
      <c r="C135" s="171">
        <v>6</v>
      </c>
    </row>
    <row r="136" spans="1:3" ht="15.5" x14ac:dyDescent="0.35">
      <c r="A136" s="170" t="s">
        <v>2920</v>
      </c>
      <c r="B136" s="170" t="s">
        <v>2921</v>
      </c>
      <c r="C136" s="171">
        <v>5</v>
      </c>
    </row>
    <row r="137" spans="1:3" ht="15.5" x14ac:dyDescent="0.35">
      <c r="A137" s="170" t="s">
        <v>2922</v>
      </c>
      <c r="B137" s="170" t="s">
        <v>2923</v>
      </c>
      <c r="C137" s="171">
        <v>3</v>
      </c>
    </row>
    <row r="138" spans="1:3" ht="15.5" x14ac:dyDescent="0.35">
      <c r="A138" s="170" t="s">
        <v>2924</v>
      </c>
      <c r="B138" s="170" t="s">
        <v>2925</v>
      </c>
      <c r="C138" s="171">
        <v>3</v>
      </c>
    </row>
    <row r="139" spans="1:3" ht="15.5" x14ac:dyDescent="0.35">
      <c r="A139" s="170" t="s">
        <v>2926</v>
      </c>
      <c r="B139" s="170" t="s">
        <v>2927</v>
      </c>
      <c r="C139" s="171">
        <v>4</v>
      </c>
    </row>
    <row r="140" spans="1:3" ht="15.5" x14ac:dyDescent="0.35">
      <c r="A140" s="170" t="s">
        <v>2928</v>
      </c>
      <c r="B140" s="170" t="s">
        <v>2929</v>
      </c>
      <c r="C140" s="171">
        <v>4</v>
      </c>
    </row>
    <row r="141" spans="1:3" ht="15.5" x14ac:dyDescent="0.35">
      <c r="A141" s="170" t="s">
        <v>2930</v>
      </c>
      <c r="B141" s="170" t="s">
        <v>2931</v>
      </c>
      <c r="C141" s="171">
        <v>6</v>
      </c>
    </row>
    <row r="142" spans="1:3" ht="15.5" x14ac:dyDescent="0.35">
      <c r="A142" s="170" t="s">
        <v>2932</v>
      </c>
      <c r="B142" s="170" t="s">
        <v>2933</v>
      </c>
      <c r="C142" s="171">
        <v>3</v>
      </c>
    </row>
    <row r="143" spans="1:3" ht="15.5" x14ac:dyDescent="0.35">
      <c r="A143" s="170" t="s">
        <v>2934</v>
      </c>
      <c r="B143" s="170" t="s">
        <v>2935</v>
      </c>
      <c r="C143" s="171">
        <v>5</v>
      </c>
    </row>
    <row r="144" spans="1:3" ht="15.5" x14ac:dyDescent="0.35">
      <c r="A144" s="170" t="s">
        <v>2936</v>
      </c>
      <c r="B144" s="170" t="s">
        <v>2937</v>
      </c>
      <c r="C144" s="171">
        <v>6</v>
      </c>
    </row>
    <row r="145" spans="1:3" ht="15.5" x14ac:dyDescent="0.35">
      <c r="A145" s="170" t="s">
        <v>2938</v>
      </c>
      <c r="B145" s="170" t="s">
        <v>2939</v>
      </c>
      <c r="C145" s="171">
        <v>4</v>
      </c>
    </row>
    <row r="146" spans="1:3" ht="15.5" x14ac:dyDescent="0.35">
      <c r="A146" s="170" t="s">
        <v>2940</v>
      </c>
      <c r="B146" s="170" t="s">
        <v>2941</v>
      </c>
      <c r="C146" s="171">
        <v>5</v>
      </c>
    </row>
    <row r="147" spans="1:3" ht="15.5" x14ac:dyDescent="0.35">
      <c r="A147" s="170" t="s">
        <v>2942</v>
      </c>
      <c r="B147" s="170" t="s">
        <v>2943</v>
      </c>
      <c r="C147" s="171">
        <v>4</v>
      </c>
    </row>
    <row r="148" spans="1:3" ht="15.5" x14ac:dyDescent="0.35">
      <c r="A148" s="170" t="s">
        <v>2944</v>
      </c>
      <c r="B148" s="170" t="s">
        <v>2945</v>
      </c>
      <c r="C148" s="171">
        <v>4</v>
      </c>
    </row>
    <row r="149" spans="1:3" ht="15.5" x14ac:dyDescent="0.35">
      <c r="A149" s="170" t="s">
        <v>2946</v>
      </c>
      <c r="B149" s="170" t="s">
        <v>2947</v>
      </c>
      <c r="C149" s="171">
        <v>4</v>
      </c>
    </row>
    <row r="150" spans="1:3" ht="15.5" x14ac:dyDescent="0.35">
      <c r="A150" s="170" t="s">
        <v>2948</v>
      </c>
      <c r="B150" s="170" t="s">
        <v>2949</v>
      </c>
      <c r="C150" s="171">
        <v>5</v>
      </c>
    </row>
    <row r="151" spans="1:3" ht="15.5" x14ac:dyDescent="0.35">
      <c r="A151" s="170" t="s">
        <v>2950</v>
      </c>
      <c r="B151" s="170" t="s">
        <v>2951</v>
      </c>
      <c r="C151" s="171">
        <v>6</v>
      </c>
    </row>
    <row r="152" spans="1:3" ht="31" x14ac:dyDescent="0.35">
      <c r="A152" s="170" t="s">
        <v>2952</v>
      </c>
      <c r="B152" s="170" t="s">
        <v>2953</v>
      </c>
      <c r="C152" s="171">
        <v>5</v>
      </c>
    </row>
    <row r="153" spans="1:3" ht="15.5" x14ac:dyDescent="0.35">
      <c r="A153" s="170" t="s">
        <v>2954</v>
      </c>
      <c r="B153" s="170" t="s">
        <v>2955</v>
      </c>
      <c r="C153" s="171">
        <v>7</v>
      </c>
    </row>
    <row r="154" spans="1:3" ht="15.5" x14ac:dyDescent="0.35">
      <c r="A154" s="170" t="s">
        <v>2956</v>
      </c>
      <c r="B154" s="170" t="s">
        <v>2957</v>
      </c>
      <c r="C154" s="171">
        <v>6</v>
      </c>
    </row>
    <row r="155" spans="1:3" ht="15.5" x14ac:dyDescent="0.35">
      <c r="A155" s="170" t="s">
        <v>2958</v>
      </c>
      <c r="B155" s="170" t="s">
        <v>2959</v>
      </c>
      <c r="C155" s="171">
        <v>1</v>
      </c>
    </row>
    <row r="156" spans="1:3" ht="15.5" x14ac:dyDescent="0.35">
      <c r="A156" s="170" t="s">
        <v>2960</v>
      </c>
      <c r="B156" s="170" t="s">
        <v>2961</v>
      </c>
      <c r="C156" s="171">
        <v>6</v>
      </c>
    </row>
    <row r="157" spans="1:3" ht="31" x14ac:dyDescent="0.35">
      <c r="A157" s="170" t="s">
        <v>2962</v>
      </c>
      <c r="B157" s="170" t="s">
        <v>2963</v>
      </c>
      <c r="C157" s="171">
        <v>6</v>
      </c>
    </row>
    <row r="158" spans="1:3" ht="31" x14ac:dyDescent="0.35">
      <c r="A158" s="170" t="s">
        <v>2964</v>
      </c>
      <c r="B158" s="170" t="s">
        <v>2965</v>
      </c>
      <c r="C158" s="171">
        <v>6</v>
      </c>
    </row>
    <row r="159" spans="1:3" ht="15.5" x14ac:dyDescent="0.35">
      <c r="A159" s="170" t="s">
        <v>2966</v>
      </c>
      <c r="B159" s="170" t="s">
        <v>2967</v>
      </c>
      <c r="C159" s="171">
        <v>4</v>
      </c>
    </row>
    <row r="160" spans="1:3" ht="15.5" x14ac:dyDescent="0.35">
      <c r="A160" s="170" t="s">
        <v>2968</v>
      </c>
      <c r="B160" s="170" t="s">
        <v>2969</v>
      </c>
      <c r="C160" s="171">
        <v>6</v>
      </c>
    </row>
    <row r="161" spans="1:3" ht="15.5" x14ac:dyDescent="0.35">
      <c r="A161" s="170" t="s">
        <v>2970</v>
      </c>
      <c r="B161" s="170" t="s">
        <v>2971</v>
      </c>
      <c r="C161" s="171">
        <v>3</v>
      </c>
    </row>
    <row r="162" spans="1:3" ht="15.5" x14ac:dyDescent="0.35">
      <c r="A162" s="170" t="s">
        <v>2972</v>
      </c>
      <c r="B162" s="170" t="s">
        <v>2973</v>
      </c>
      <c r="C162" s="171">
        <v>4</v>
      </c>
    </row>
    <row r="163" spans="1:3" ht="15.5" x14ac:dyDescent="0.35">
      <c r="A163" s="170" t="s">
        <v>2974</v>
      </c>
      <c r="B163" s="170" t="s">
        <v>2975</v>
      </c>
      <c r="C163" s="171">
        <v>5</v>
      </c>
    </row>
    <row r="164" spans="1:3" ht="31" x14ac:dyDescent="0.35">
      <c r="A164" s="170" t="s">
        <v>2976</v>
      </c>
      <c r="B164" s="170" t="s">
        <v>2977</v>
      </c>
      <c r="C164" s="171">
        <v>3</v>
      </c>
    </row>
    <row r="165" spans="1:3" ht="15.5" x14ac:dyDescent="0.35">
      <c r="A165" s="170" t="s">
        <v>2978</v>
      </c>
      <c r="B165" s="170" t="s">
        <v>2979</v>
      </c>
      <c r="C165" s="171">
        <v>5</v>
      </c>
    </row>
    <row r="166" spans="1:3" ht="15.5" x14ac:dyDescent="0.35">
      <c r="A166" s="170" t="s">
        <v>2980</v>
      </c>
      <c r="B166" s="170" t="s">
        <v>2981</v>
      </c>
      <c r="C166" s="171">
        <v>5</v>
      </c>
    </row>
    <row r="167" spans="1:3" ht="15.5" x14ac:dyDescent="0.35">
      <c r="A167" s="170" t="s">
        <v>2982</v>
      </c>
      <c r="B167" s="170" t="s">
        <v>2983</v>
      </c>
      <c r="C167" s="171">
        <v>5</v>
      </c>
    </row>
    <row r="168" spans="1:3" ht="15.5" x14ac:dyDescent="0.35">
      <c r="A168" s="170" t="s">
        <v>2984</v>
      </c>
      <c r="B168" s="170" t="s">
        <v>2985</v>
      </c>
      <c r="C168" s="171">
        <v>5</v>
      </c>
    </row>
    <row r="169" spans="1:3" ht="15.5" x14ac:dyDescent="0.35">
      <c r="A169" s="170" t="s">
        <v>2986</v>
      </c>
      <c r="B169" s="170" t="s">
        <v>2987</v>
      </c>
      <c r="C169" s="171">
        <v>5</v>
      </c>
    </row>
    <row r="170" spans="1:3" ht="15.5" x14ac:dyDescent="0.35">
      <c r="A170" s="170" t="s">
        <v>309</v>
      </c>
      <c r="B170" s="170" t="s">
        <v>2988</v>
      </c>
      <c r="C170" s="171">
        <v>5</v>
      </c>
    </row>
    <row r="171" spans="1:3" ht="15.5" x14ac:dyDescent="0.35">
      <c r="A171" s="170" t="s">
        <v>2989</v>
      </c>
      <c r="B171" s="170" t="s">
        <v>2990</v>
      </c>
      <c r="C171" s="171">
        <v>6</v>
      </c>
    </row>
    <row r="172" spans="1:3" ht="15.5" x14ac:dyDescent="0.35">
      <c r="A172" s="170" t="s">
        <v>2991</v>
      </c>
      <c r="B172" s="170" t="s">
        <v>2992</v>
      </c>
      <c r="C172" s="171">
        <v>4</v>
      </c>
    </row>
    <row r="173" spans="1:3" ht="15.5" x14ac:dyDescent="0.35">
      <c r="A173" s="170" t="s">
        <v>1259</v>
      </c>
      <c r="B173" s="170" t="s">
        <v>2993</v>
      </c>
      <c r="C173" s="171">
        <v>3</v>
      </c>
    </row>
    <row r="174" spans="1:3" ht="15.5" x14ac:dyDescent="0.35">
      <c r="A174" s="170" t="s">
        <v>2994</v>
      </c>
      <c r="B174" s="170" t="s">
        <v>2995</v>
      </c>
      <c r="C174" s="171">
        <v>4</v>
      </c>
    </row>
    <row r="175" spans="1:3" ht="15.5" x14ac:dyDescent="0.35">
      <c r="A175" s="170" t="s">
        <v>2996</v>
      </c>
      <c r="B175" s="170" t="s">
        <v>2997</v>
      </c>
      <c r="C175" s="171">
        <v>6</v>
      </c>
    </row>
    <row r="176" spans="1:3" ht="31" x14ac:dyDescent="0.35">
      <c r="A176" s="170" t="s">
        <v>2998</v>
      </c>
      <c r="B176" s="170" t="s">
        <v>2999</v>
      </c>
      <c r="C176" s="171">
        <v>5</v>
      </c>
    </row>
    <row r="177" spans="1:3" ht="15.5" x14ac:dyDescent="0.35">
      <c r="A177" s="170" t="s">
        <v>3000</v>
      </c>
      <c r="B177" s="170" t="s">
        <v>3001</v>
      </c>
      <c r="C177" s="171">
        <v>3</v>
      </c>
    </row>
    <row r="178" spans="1:3" ht="15.5" x14ac:dyDescent="0.35">
      <c r="A178" s="170" t="s">
        <v>3002</v>
      </c>
      <c r="B178" s="170" t="s">
        <v>3003</v>
      </c>
      <c r="C178" s="171">
        <v>5</v>
      </c>
    </row>
    <row r="179" spans="1:3" ht="15.5" x14ac:dyDescent="0.35">
      <c r="A179" s="170" t="s">
        <v>566</v>
      </c>
      <c r="B179" s="170" t="s">
        <v>3004</v>
      </c>
      <c r="C179" s="171">
        <v>5</v>
      </c>
    </row>
    <row r="180" spans="1:3" ht="15.5" x14ac:dyDescent="0.35">
      <c r="A180" s="170" t="s">
        <v>3005</v>
      </c>
      <c r="B180" s="170" t="s">
        <v>3006</v>
      </c>
      <c r="C180" s="171">
        <v>4</v>
      </c>
    </row>
    <row r="181" spans="1:3" ht="15.5" x14ac:dyDescent="0.35">
      <c r="A181" s="170" t="s">
        <v>3007</v>
      </c>
      <c r="B181" s="170" t="s">
        <v>2694</v>
      </c>
      <c r="C181" s="171">
        <v>2</v>
      </c>
    </row>
    <row r="182" spans="1:3" ht="15.5" x14ac:dyDescent="0.35">
      <c r="A182" s="170" t="s">
        <v>3008</v>
      </c>
      <c r="B182" s="170" t="s">
        <v>3009</v>
      </c>
      <c r="C182" s="171">
        <v>3</v>
      </c>
    </row>
    <row r="183" spans="1:3" ht="15.5" x14ac:dyDescent="0.35">
      <c r="A183" s="170" t="s">
        <v>3010</v>
      </c>
      <c r="B183" s="170" t="s">
        <v>3011</v>
      </c>
      <c r="C183" s="171">
        <v>3</v>
      </c>
    </row>
    <row r="184" spans="1:3" ht="15.5" x14ac:dyDescent="0.35">
      <c r="A184" s="170" t="s">
        <v>3012</v>
      </c>
      <c r="B184" s="170" t="s">
        <v>3013</v>
      </c>
      <c r="C184" s="171">
        <v>5</v>
      </c>
    </row>
    <row r="185" spans="1:3" ht="15.5" x14ac:dyDescent="0.35">
      <c r="A185" s="170" t="s">
        <v>3014</v>
      </c>
      <c r="B185" s="170" t="s">
        <v>3015</v>
      </c>
      <c r="C185" s="171">
        <v>5</v>
      </c>
    </row>
    <row r="186" spans="1:3" ht="15.5" x14ac:dyDescent="0.35">
      <c r="A186" s="170" t="s">
        <v>3016</v>
      </c>
      <c r="B186" s="170" t="s">
        <v>3017</v>
      </c>
      <c r="C186" s="171">
        <v>2</v>
      </c>
    </row>
    <row r="187" spans="1:3" ht="15.5" x14ac:dyDescent="0.35">
      <c r="A187" s="170" t="s">
        <v>3018</v>
      </c>
      <c r="B187" s="170" t="s">
        <v>3019</v>
      </c>
      <c r="C187" s="171">
        <v>3</v>
      </c>
    </row>
    <row r="188" spans="1:3" ht="15.5" x14ac:dyDescent="0.35">
      <c r="A188" s="170" t="s">
        <v>3020</v>
      </c>
      <c r="B188" s="170" t="s">
        <v>3021</v>
      </c>
      <c r="C188" s="171">
        <v>4</v>
      </c>
    </row>
    <row r="189" spans="1:3" ht="15.5" x14ac:dyDescent="0.35">
      <c r="A189" s="170" t="s">
        <v>3022</v>
      </c>
      <c r="B189" s="170" t="s">
        <v>3023</v>
      </c>
      <c r="C189" s="171">
        <v>2</v>
      </c>
    </row>
    <row r="190" spans="1:3" ht="15.5" x14ac:dyDescent="0.35">
      <c r="A190" s="170" t="s">
        <v>3024</v>
      </c>
      <c r="B190" s="170" t="s">
        <v>3025</v>
      </c>
      <c r="C190" s="171">
        <v>2</v>
      </c>
    </row>
    <row r="191" spans="1:3" ht="15.5" x14ac:dyDescent="0.35">
      <c r="A191" s="170" t="s">
        <v>3026</v>
      </c>
      <c r="B191" s="170" t="s">
        <v>3027</v>
      </c>
      <c r="C191" s="171">
        <v>5</v>
      </c>
    </row>
    <row r="192" spans="1:3" ht="15.5" x14ac:dyDescent="0.35">
      <c r="A192" s="170" t="s">
        <v>3028</v>
      </c>
      <c r="B192" s="170" t="s">
        <v>2694</v>
      </c>
      <c r="C192" s="171">
        <v>2</v>
      </c>
    </row>
    <row r="193" spans="1:3" ht="15.5" x14ac:dyDescent="0.35">
      <c r="A193" s="170" t="s">
        <v>3029</v>
      </c>
      <c r="B193" s="170" t="s">
        <v>3030</v>
      </c>
      <c r="C193" s="171">
        <v>3</v>
      </c>
    </row>
    <row r="194" spans="1:3" ht="31" x14ac:dyDescent="0.35">
      <c r="A194" s="170" t="s">
        <v>3031</v>
      </c>
      <c r="B194" s="170" t="s">
        <v>3032</v>
      </c>
      <c r="C194" s="171">
        <v>3</v>
      </c>
    </row>
    <row r="195" spans="1:3" ht="31" x14ac:dyDescent="0.35">
      <c r="A195" s="170" t="s">
        <v>3033</v>
      </c>
      <c r="B195" s="170" t="s">
        <v>3034</v>
      </c>
      <c r="C195" s="171">
        <v>3</v>
      </c>
    </row>
    <row r="196" spans="1:3" ht="15.5" x14ac:dyDescent="0.35">
      <c r="A196" s="170" t="s">
        <v>3035</v>
      </c>
      <c r="B196" s="170" t="s">
        <v>3036</v>
      </c>
      <c r="C196" s="171">
        <v>5</v>
      </c>
    </row>
    <row r="197" spans="1:3" ht="15.5" x14ac:dyDescent="0.35">
      <c r="A197" s="170" t="s">
        <v>3037</v>
      </c>
      <c r="B197" s="170" t="s">
        <v>3038</v>
      </c>
      <c r="C197" s="171">
        <v>4</v>
      </c>
    </row>
    <row r="198" spans="1:3" ht="15.5" x14ac:dyDescent="0.35">
      <c r="A198" s="170" t="s">
        <v>3039</v>
      </c>
      <c r="B198" s="170" t="s">
        <v>2694</v>
      </c>
      <c r="C198" s="171">
        <v>2</v>
      </c>
    </row>
    <row r="199" spans="1:3" ht="15.5" x14ac:dyDescent="0.35">
      <c r="A199" s="170" t="s">
        <v>3040</v>
      </c>
      <c r="B199" s="170" t="s">
        <v>3041</v>
      </c>
      <c r="C199" s="171">
        <v>1</v>
      </c>
    </row>
    <row r="200" spans="1:3" ht="15.5" x14ac:dyDescent="0.35">
      <c r="A200" s="170" t="s">
        <v>3042</v>
      </c>
      <c r="B200" s="170" t="s">
        <v>3043</v>
      </c>
      <c r="C200" s="171">
        <v>4</v>
      </c>
    </row>
    <row r="201" spans="1:3" ht="15.5" x14ac:dyDescent="0.35">
      <c r="A201" s="170" t="s">
        <v>3044</v>
      </c>
      <c r="B201" s="170" t="s">
        <v>3045</v>
      </c>
      <c r="C201" s="171">
        <v>3</v>
      </c>
    </row>
    <row r="202" spans="1:3" ht="15.5" x14ac:dyDescent="0.35">
      <c r="A202" s="170" t="s">
        <v>3046</v>
      </c>
      <c r="B202" s="170" t="s">
        <v>3047</v>
      </c>
      <c r="C202" s="171">
        <v>4</v>
      </c>
    </row>
    <row r="203" spans="1:3" ht="15.5" x14ac:dyDescent="0.35">
      <c r="A203" s="170" t="s">
        <v>3048</v>
      </c>
      <c r="B203" s="170" t="s">
        <v>3049</v>
      </c>
      <c r="C203" s="171">
        <v>4</v>
      </c>
    </row>
    <row r="204" spans="1:3" ht="15.5" x14ac:dyDescent="0.35">
      <c r="A204" s="170" t="s">
        <v>3050</v>
      </c>
      <c r="B204" s="170" t="s">
        <v>3051</v>
      </c>
      <c r="C204" s="171">
        <v>4</v>
      </c>
    </row>
    <row r="205" spans="1:3" ht="15.5" x14ac:dyDescent="0.35">
      <c r="A205" s="170" t="s">
        <v>3052</v>
      </c>
      <c r="B205" s="170" t="s">
        <v>3053</v>
      </c>
      <c r="C205" s="171">
        <v>2</v>
      </c>
    </row>
    <row r="206" spans="1:3" ht="15.5" x14ac:dyDescent="0.35">
      <c r="A206" s="170" t="s">
        <v>3054</v>
      </c>
      <c r="B206" s="170" t="s">
        <v>3055</v>
      </c>
      <c r="C206" s="171">
        <v>3</v>
      </c>
    </row>
    <row r="207" spans="1:3" ht="15.5" x14ac:dyDescent="0.35">
      <c r="A207" s="170" t="s">
        <v>3056</v>
      </c>
      <c r="B207" s="170" t="s">
        <v>3057</v>
      </c>
      <c r="C207" s="171">
        <v>4</v>
      </c>
    </row>
    <row r="208" spans="1:3" ht="15.5" x14ac:dyDescent="0.35">
      <c r="A208" s="170" t="s">
        <v>3058</v>
      </c>
      <c r="B208" s="170" t="s">
        <v>3059</v>
      </c>
      <c r="C208" s="171">
        <v>2</v>
      </c>
    </row>
    <row r="209" spans="1:3" ht="15.5" x14ac:dyDescent="0.35">
      <c r="A209" s="170" t="s">
        <v>3060</v>
      </c>
      <c r="B209" s="170" t="s">
        <v>3061</v>
      </c>
      <c r="C209" s="171">
        <v>4</v>
      </c>
    </row>
    <row r="210" spans="1:3" ht="15.5" x14ac:dyDescent="0.35">
      <c r="A210" s="170" t="s">
        <v>3062</v>
      </c>
      <c r="B210" s="170" t="s">
        <v>3063</v>
      </c>
      <c r="C210" s="171">
        <v>4</v>
      </c>
    </row>
    <row r="211" spans="1:3" ht="15.5" x14ac:dyDescent="0.35">
      <c r="A211" s="170" t="s">
        <v>3064</v>
      </c>
      <c r="B211" s="170" t="s">
        <v>3065</v>
      </c>
      <c r="C211" s="171">
        <v>4</v>
      </c>
    </row>
    <row r="212" spans="1:3" ht="15.5" x14ac:dyDescent="0.35">
      <c r="A212" s="170" t="s">
        <v>3066</v>
      </c>
      <c r="B212" s="170" t="s">
        <v>3067</v>
      </c>
      <c r="C212" s="171">
        <v>3</v>
      </c>
    </row>
    <row r="213" spans="1:3" ht="15.5" x14ac:dyDescent="0.35">
      <c r="A213" s="170" t="s">
        <v>3068</v>
      </c>
      <c r="B213" s="170" t="s">
        <v>2694</v>
      </c>
      <c r="C213" s="171">
        <v>2</v>
      </c>
    </row>
    <row r="214" spans="1:3" ht="15.5" x14ac:dyDescent="0.35">
      <c r="A214" s="170" t="s">
        <v>3069</v>
      </c>
      <c r="B214" s="170" t="s">
        <v>3070</v>
      </c>
      <c r="C214" s="171">
        <v>1</v>
      </c>
    </row>
    <row r="215" spans="1:3" ht="15.5" x14ac:dyDescent="0.35">
      <c r="A215" s="170" t="s">
        <v>3071</v>
      </c>
      <c r="B215" s="170" t="s">
        <v>3072</v>
      </c>
      <c r="C215" s="171">
        <v>4</v>
      </c>
    </row>
    <row r="216" spans="1:3" ht="15.5" x14ac:dyDescent="0.35">
      <c r="A216" s="170" t="s">
        <v>3073</v>
      </c>
      <c r="B216" s="170" t="s">
        <v>3074</v>
      </c>
      <c r="C216" s="171">
        <v>4</v>
      </c>
    </row>
    <row r="217" spans="1:3" ht="15.5" x14ac:dyDescent="0.35">
      <c r="A217" s="170" t="s">
        <v>3075</v>
      </c>
      <c r="B217" s="170" t="s">
        <v>3076</v>
      </c>
      <c r="C217" s="171">
        <v>4</v>
      </c>
    </row>
    <row r="218" spans="1:3" ht="31" x14ac:dyDescent="0.35">
      <c r="A218" s="170" t="s">
        <v>3077</v>
      </c>
      <c r="B218" s="170" t="s">
        <v>3078</v>
      </c>
      <c r="C218" s="171">
        <v>4</v>
      </c>
    </row>
    <row r="219" spans="1:3" ht="15.5" x14ac:dyDescent="0.35">
      <c r="A219" s="170" t="s">
        <v>3079</v>
      </c>
      <c r="B219" s="170" t="s">
        <v>3080</v>
      </c>
      <c r="C219" s="171">
        <v>2</v>
      </c>
    </row>
    <row r="220" spans="1:3" ht="15.5" x14ac:dyDescent="0.35">
      <c r="A220" s="170" t="s">
        <v>3081</v>
      </c>
      <c r="B220" s="170" t="s">
        <v>3082</v>
      </c>
      <c r="C220" s="171">
        <v>1</v>
      </c>
    </row>
    <row r="221" spans="1:3" ht="15.5" x14ac:dyDescent="0.35">
      <c r="A221" s="170" t="s">
        <v>3083</v>
      </c>
      <c r="B221" s="170" t="s">
        <v>3084</v>
      </c>
      <c r="C221" s="171">
        <v>1</v>
      </c>
    </row>
    <row r="222" spans="1:3" ht="31" x14ac:dyDescent="0.35">
      <c r="A222" s="170" t="s">
        <v>3085</v>
      </c>
      <c r="B222" s="170" t="s">
        <v>3086</v>
      </c>
      <c r="C222" s="171">
        <v>4</v>
      </c>
    </row>
    <row r="223" spans="1:3" ht="15.5" x14ac:dyDescent="0.35">
      <c r="A223" s="170" t="s">
        <v>3087</v>
      </c>
      <c r="B223" s="170" t="s">
        <v>3088</v>
      </c>
      <c r="C223" s="171">
        <v>7</v>
      </c>
    </row>
    <row r="224" spans="1:3" ht="15.5" x14ac:dyDescent="0.35">
      <c r="A224" s="170" t="s">
        <v>943</v>
      </c>
      <c r="B224" s="170" t="s">
        <v>3089</v>
      </c>
      <c r="C224" s="171">
        <v>5</v>
      </c>
    </row>
    <row r="225" spans="1:3" ht="15.5" x14ac:dyDescent="0.35">
      <c r="A225" s="170" t="s">
        <v>2486</v>
      </c>
      <c r="B225" s="170" t="s">
        <v>3090</v>
      </c>
      <c r="C225" s="171">
        <v>6</v>
      </c>
    </row>
    <row r="226" spans="1:3" ht="15.5" x14ac:dyDescent="0.35">
      <c r="A226" s="170" t="s">
        <v>2523</v>
      </c>
      <c r="B226" s="170" t="s">
        <v>3091</v>
      </c>
      <c r="C226" s="171">
        <v>5</v>
      </c>
    </row>
    <row r="227" spans="1:3" ht="15.5" x14ac:dyDescent="0.35">
      <c r="A227" s="170" t="s">
        <v>3092</v>
      </c>
      <c r="B227" s="170" t="s">
        <v>3093</v>
      </c>
      <c r="C227" s="171">
        <v>2</v>
      </c>
    </row>
    <row r="228" spans="1:3" ht="15.5" x14ac:dyDescent="0.35">
      <c r="A228" s="170" t="s">
        <v>2511</v>
      </c>
      <c r="B228" s="170" t="s">
        <v>3094</v>
      </c>
      <c r="C228" s="171">
        <v>3</v>
      </c>
    </row>
    <row r="229" spans="1:3" ht="15.5" x14ac:dyDescent="0.35">
      <c r="A229" s="170" t="s">
        <v>1353</v>
      </c>
      <c r="B229" s="170" t="s">
        <v>3095</v>
      </c>
      <c r="C229" s="171">
        <v>1</v>
      </c>
    </row>
    <row r="230" spans="1:3" ht="15.5" x14ac:dyDescent="0.35">
      <c r="A230" s="170" t="s">
        <v>3096</v>
      </c>
      <c r="B230" s="170" t="s">
        <v>3097</v>
      </c>
      <c r="C230" s="171">
        <v>7</v>
      </c>
    </row>
    <row r="231" spans="1:3" ht="15.5" x14ac:dyDescent="0.35">
      <c r="A231" s="170" t="s">
        <v>3098</v>
      </c>
      <c r="B231" s="170" t="s">
        <v>3099</v>
      </c>
      <c r="C231" s="171">
        <v>2</v>
      </c>
    </row>
    <row r="232" spans="1:3" ht="15.5" x14ac:dyDescent="0.35">
      <c r="A232" s="170" t="s">
        <v>463</v>
      </c>
      <c r="B232" s="170" t="s">
        <v>3100</v>
      </c>
      <c r="C232" s="171">
        <v>5</v>
      </c>
    </row>
    <row r="233" spans="1:3" ht="15.5" x14ac:dyDescent="0.35">
      <c r="A233" s="170" t="s">
        <v>3101</v>
      </c>
      <c r="B233" s="170" t="s">
        <v>2694</v>
      </c>
      <c r="C233" s="171">
        <v>2</v>
      </c>
    </row>
    <row r="234" spans="1:3" ht="15.5" x14ac:dyDescent="0.35">
      <c r="A234" s="170" t="s">
        <v>1037</v>
      </c>
      <c r="B234" s="170" t="s">
        <v>3102</v>
      </c>
      <c r="C234" s="171">
        <v>6</v>
      </c>
    </row>
    <row r="235" spans="1:3" ht="15.5" x14ac:dyDescent="0.35">
      <c r="A235" s="170" t="s">
        <v>2536</v>
      </c>
      <c r="B235" s="170" t="s">
        <v>3103</v>
      </c>
      <c r="C235" s="171">
        <v>4</v>
      </c>
    </row>
    <row r="236" spans="1:3" ht="15.5" x14ac:dyDescent="0.35">
      <c r="A236" s="170" t="s">
        <v>3104</v>
      </c>
      <c r="B236" s="170" t="s">
        <v>3105</v>
      </c>
      <c r="C236" s="171">
        <v>6</v>
      </c>
    </row>
    <row r="237" spans="1:3" ht="15.5" x14ac:dyDescent="0.35">
      <c r="A237" s="170" t="s">
        <v>3106</v>
      </c>
      <c r="B237" s="170" t="s">
        <v>3107</v>
      </c>
      <c r="C237" s="171">
        <v>4</v>
      </c>
    </row>
    <row r="238" spans="1:3" ht="15.5" x14ac:dyDescent="0.35">
      <c r="A238" s="170" t="s">
        <v>3108</v>
      </c>
      <c r="B238" s="170" t="s">
        <v>3109</v>
      </c>
      <c r="C238" s="171">
        <v>6</v>
      </c>
    </row>
    <row r="239" spans="1:3" ht="15.5" x14ac:dyDescent="0.35">
      <c r="A239" s="170" t="s">
        <v>3110</v>
      </c>
      <c r="B239" s="170" t="s">
        <v>3111</v>
      </c>
      <c r="C239" s="171">
        <v>4</v>
      </c>
    </row>
    <row r="240" spans="1:3" ht="15.5" x14ac:dyDescent="0.35">
      <c r="A240" s="170" t="s">
        <v>3112</v>
      </c>
      <c r="B240" s="170" t="s">
        <v>3113</v>
      </c>
      <c r="C240" s="171">
        <v>7</v>
      </c>
    </row>
    <row r="241" spans="1:3" ht="15.5" x14ac:dyDescent="0.35">
      <c r="A241" s="170" t="s">
        <v>3114</v>
      </c>
      <c r="B241" s="170" t="s">
        <v>3115</v>
      </c>
      <c r="C241" s="171">
        <v>8</v>
      </c>
    </row>
    <row r="242" spans="1:3" ht="15.5" x14ac:dyDescent="0.35">
      <c r="A242" s="170" t="s">
        <v>3116</v>
      </c>
      <c r="B242" s="170" t="s">
        <v>3117</v>
      </c>
      <c r="C242" s="171">
        <v>6</v>
      </c>
    </row>
    <row r="243" spans="1:3" ht="15.5" x14ac:dyDescent="0.35">
      <c r="A243" s="170" t="s">
        <v>3118</v>
      </c>
      <c r="B243" s="170" t="s">
        <v>3119</v>
      </c>
      <c r="C243" s="171">
        <v>5</v>
      </c>
    </row>
    <row r="244" spans="1:3" ht="15.5" x14ac:dyDescent="0.35">
      <c r="A244" s="170" t="s">
        <v>3120</v>
      </c>
      <c r="B244" s="170" t="s">
        <v>3121</v>
      </c>
      <c r="C244" s="171">
        <v>6</v>
      </c>
    </row>
    <row r="245" spans="1:3" ht="31" x14ac:dyDescent="0.35">
      <c r="A245" s="170" t="s">
        <v>3122</v>
      </c>
      <c r="B245" s="170" t="s">
        <v>3123</v>
      </c>
      <c r="C245" s="171">
        <v>1</v>
      </c>
    </row>
    <row r="246" spans="1:3" ht="15.5" x14ac:dyDescent="0.35">
      <c r="A246" s="170" t="s">
        <v>3124</v>
      </c>
      <c r="B246" s="170" t="s">
        <v>3125</v>
      </c>
      <c r="C246" s="171">
        <v>4</v>
      </c>
    </row>
    <row r="247" spans="1:3" ht="15.5" x14ac:dyDescent="0.35">
      <c r="A247" s="170" t="s">
        <v>3126</v>
      </c>
      <c r="B247" s="170" t="s">
        <v>3127</v>
      </c>
      <c r="C247" s="171">
        <v>5</v>
      </c>
    </row>
    <row r="248" spans="1:3" ht="15.5" x14ac:dyDescent="0.35">
      <c r="A248" s="170" t="s">
        <v>3128</v>
      </c>
      <c r="B248" s="170" t="s">
        <v>2694</v>
      </c>
      <c r="C248" s="171">
        <v>2</v>
      </c>
    </row>
    <row r="249" spans="1:3" ht="15.5" x14ac:dyDescent="0.35">
      <c r="A249" s="170" t="s">
        <v>3129</v>
      </c>
      <c r="B249" s="170" t="s">
        <v>3130</v>
      </c>
      <c r="C249" s="171">
        <v>8</v>
      </c>
    </row>
    <row r="250" spans="1:3" ht="15.5" x14ac:dyDescent="0.35">
      <c r="A250" s="170" t="s">
        <v>3131</v>
      </c>
      <c r="B250" s="170" t="s">
        <v>3132</v>
      </c>
      <c r="C250" s="171">
        <v>8</v>
      </c>
    </row>
    <row r="251" spans="1:3" ht="31" x14ac:dyDescent="0.35">
      <c r="A251" s="170" t="s">
        <v>3133</v>
      </c>
      <c r="B251" s="170" t="s">
        <v>3134</v>
      </c>
      <c r="C251" s="171">
        <v>7</v>
      </c>
    </row>
    <row r="252" spans="1:3" ht="15.5" x14ac:dyDescent="0.35">
      <c r="A252" s="170" t="s">
        <v>3135</v>
      </c>
      <c r="B252" s="170" t="s">
        <v>3136</v>
      </c>
      <c r="C252" s="171">
        <v>5</v>
      </c>
    </row>
    <row r="253" spans="1:3" ht="15.5" x14ac:dyDescent="0.35">
      <c r="A253" s="170" t="s">
        <v>3137</v>
      </c>
      <c r="B253" s="170" t="s">
        <v>3138</v>
      </c>
      <c r="C253" s="171">
        <v>7</v>
      </c>
    </row>
    <row r="254" spans="1:3" ht="31" x14ac:dyDescent="0.35">
      <c r="A254" s="170" t="s">
        <v>3139</v>
      </c>
      <c r="B254" s="170" t="s">
        <v>3140</v>
      </c>
      <c r="C254" s="171">
        <v>4</v>
      </c>
    </row>
    <row r="255" spans="1:3" ht="15.5" x14ac:dyDescent="0.35">
      <c r="A255" s="170" t="s">
        <v>3141</v>
      </c>
      <c r="B255" s="170" t="s">
        <v>3142</v>
      </c>
      <c r="C255" s="171">
        <v>4</v>
      </c>
    </row>
    <row r="256" spans="1:3" ht="15.5" x14ac:dyDescent="0.35">
      <c r="A256" s="170" t="s">
        <v>3143</v>
      </c>
      <c r="B256" s="170" t="s">
        <v>3144</v>
      </c>
      <c r="C256" s="171">
        <v>5</v>
      </c>
    </row>
    <row r="257" spans="1:3" ht="15.5" x14ac:dyDescent="0.35">
      <c r="A257" s="170" t="s">
        <v>3145</v>
      </c>
      <c r="B257" s="170" t="s">
        <v>3146</v>
      </c>
      <c r="C257" s="171">
        <v>8</v>
      </c>
    </row>
    <row r="258" spans="1:3" ht="15.5" x14ac:dyDescent="0.35">
      <c r="A258" s="170" t="s">
        <v>3147</v>
      </c>
      <c r="B258" s="170" t="s">
        <v>3148</v>
      </c>
      <c r="C258" s="171">
        <v>4</v>
      </c>
    </row>
    <row r="259" spans="1:3" ht="15.5" x14ac:dyDescent="0.35">
      <c r="A259" s="170" t="s">
        <v>3149</v>
      </c>
      <c r="B259" s="170" t="s">
        <v>2694</v>
      </c>
      <c r="C259" s="171">
        <v>3</v>
      </c>
    </row>
    <row r="260" spans="1:3" ht="15.5" x14ac:dyDescent="0.35">
      <c r="A260" s="170" t="s">
        <v>3150</v>
      </c>
      <c r="B260" s="170" t="s">
        <v>3151</v>
      </c>
      <c r="C260" s="171">
        <v>5</v>
      </c>
    </row>
    <row r="261" spans="1:3" ht="15.5" x14ac:dyDescent="0.35">
      <c r="A261" s="170" t="s">
        <v>3152</v>
      </c>
      <c r="B261" s="170" t="s">
        <v>3153</v>
      </c>
      <c r="C261" s="171">
        <v>8</v>
      </c>
    </row>
    <row r="262" spans="1:3" ht="15.5" x14ac:dyDescent="0.35">
      <c r="A262" s="170" t="s">
        <v>3154</v>
      </c>
      <c r="B262" s="170" t="s">
        <v>3155</v>
      </c>
      <c r="C262" s="171">
        <v>5</v>
      </c>
    </row>
    <row r="263" spans="1:3" ht="15.5" x14ac:dyDescent="0.35">
      <c r="A263" s="170" t="s">
        <v>3156</v>
      </c>
      <c r="B263" s="170" t="s">
        <v>3157</v>
      </c>
      <c r="C263" s="171">
        <v>4</v>
      </c>
    </row>
    <row r="264" spans="1:3" ht="15.5" x14ac:dyDescent="0.35">
      <c r="A264" s="170" t="s">
        <v>3158</v>
      </c>
      <c r="B264" s="170" t="s">
        <v>3159</v>
      </c>
      <c r="C264" s="171">
        <v>4</v>
      </c>
    </row>
    <row r="265" spans="1:3" ht="15.5" x14ac:dyDescent="0.35">
      <c r="A265" s="170" t="s">
        <v>3160</v>
      </c>
      <c r="B265" s="170" t="s">
        <v>3161</v>
      </c>
      <c r="C265" s="171">
        <v>5</v>
      </c>
    </row>
    <row r="266" spans="1:3" ht="15.5" x14ac:dyDescent="0.35">
      <c r="A266" s="170" t="s">
        <v>3162</v>
      </c>
      <c r="B266" s="170" t="s">
        <v>3163</v>
      </c>
      <c r="C266" s="171">
        <v>6</v>
      </c>
    </row>
    <row r="267" spans="1:3" ht="15.5" x14ac:dyDescent="0.35">
      <c r="A267" s="170" t="s">
        <v>3164</v>
      </c>
      <c r="B267" s="170" t="s">
        <v>3165</v>
      </c>
      <c r="C267" s="171">
        <v>5</v>
      </c>
    </row>
    <row r="268" spans="1:3" ht="15.5" x14ac:dyDescent="0.35">
      <c r="A268" s="170" t="s">
        <v>3166</v>
      </c>
      <c r="B268" s="170" t="s">
        <v>3167</v>
      </c>
      <c r="C268" s="171">
        <v>6</v>
      </c>
    </row>
    <row r="269" spans="1:3" ht="15.5" x14ac:dyDescent="0.35">
      <c r="A269" s="170" t="s">
        <v>3168</v>
      </c>
      <c r="B269" s="170" t="s">
        <v>3169</v>
      </c>
      <c r="C269" s="171">
        <v>8</v>
      </c>
    </row>
    <row r="270" spans="1:3" ht="31" x14ac:dyDescent="0.35">
      <c r="A270" s="170" t="s">
        <v>3170</v>
      </c>
      <c r="B270" s="170" t="s">
        <v>3171</v>
      </c>
      <c r="C270" s="171">
        <v>7</v>
      </c>
    </row>
    <row r="271" spans="1:3" ht="15.5" x14ac:dyDescent="0.35">
      <c r="A271" s="170" t="s">
        <v>3172</v>
      </c>
      <c r="B271" s="170" t="s">
        <v>3173</v>
      </c>
      <c r="C271" s="171">
        <v>6</v>
      </c>
    </row>
    <row r="272" spans="1:3" ht="15.5" x14ac:dyDescent="0.35">
      <c r="A272" s="170" t="s">
        <v>3174</v>
      </c>
      <c r="B272" s="170" t="s">
        <v>3175</v>
      </c>
      <c r="C272" s="171">
        <v>8</v>
      </c>
    </row>
    <row r="273" spans="1:3" ht="15.5" x14ac:dyDescent="0.35">
      <c r="A273" s="170" t="s">
        <v>1326</v>
      </c>
      <c r="B273" s="170" t="s">
        <v>3176</v>
      </c>
      <c r="C273" s="171">
        <v>4</v>
      </c>
    </row>
    <row r="274" spans="1:3" ht="15.5" x14ac:dyDescent="0.35">
      <c r="A274" s="170" t="s">
        <v>3177</v>
      </c>
      <c r="B274" s="170" t="s">
        <v>3178</v>
      </c>
      <c r="C274" s="171">
        <v>8</v>
      </c>
    </row>
    <row r="275" spans="1:3" ht="15.5" x14ac:dyDescent="0.35">
      <c r="A275" s="170" t="s">
        <v>619</v>
      </c>
      <c r="B275" s="170" t="s">
        <v>3179</v>
      </c>
      <c r="C275" s="171">
        <v>6</v>
      </c>
    </row>
    <row r="276" spans="1:3" ht="15.5" x14ac:dyDescent="0.35">
      <c r="A276" s="170" t="s">
        <v>3180</v>
      </c>
      <c r="B276" s="170" t="s">
        <v>3181</v>
      </c>
      <c r="C276" s="171">
        <v>6</v>
      </c>
    </row>
    <row r="277" spans="1:3" ht="15.5" x14ac:dyDescent="0.35">
      <c r="A277" s="170" t="s">
        <v>3182</v>
      </c>
      <c r="B277" s="170" t="s">
        <v>3183</v>
      </c>
      <c r="C277" s="171">
        <v>6</v>
      </c>
    </row>
    <row r="278" spans="1:3" ht="15.5" x14ac:dyDescent="0.35">
      <c r="A278" s="170" t="s">
        <v>3184</v>
      </c>
      <c r="B278" s="170" t="s">
        <v>3185</v>
      </c>
      <c r="C278" s="171">
        <v>4</v>
      </c>
    </row>
    <row r="279" spans="1:3" ht="15.5" x14ac:dyDescent="0.35">
      <c r="A279" s="170" t="s">
        <v>3186</v>
      </c>
      <c r="B279" s="170" t="s">
        <v>2694</v>
      </c>
      <c r="C279" s="171">
        <v>2</v>
      </c>
    </row>
    <row r="280" spans="1:3" ht="15.5" x14ac:dyDescent="0.35">
      <c r="A280" s="170" t="s">
        <v>3187</v>
      </c>
      <c r="B280" s="170" t="s">
        <v>3188</v>
      </c>
      <c r="C280" s="171">
        <v>2</v>
      </c>
    </row>
    <row r="281" spans="1:3" ht="15.5" x14ac:dyDescent="0.35">
      <c r="A281" s="170" t="s">
        <v>3189</v>
      </c>
      <c r="B281" s="170" t="s">
        <v>3190</v>
      </c>
      <c r="C281" s="171">
        <v>5</v>
      </c>
    </row>
    <row r="282" spans="1:3" ht="15.5" x14ac:dyDescent="0.35">
      <c r="A282" s="170" t="s">
        <v>675</v>
      </c>
      <c r="B282" s="170" t="s">
        <v>3191</v>
      </c>
      <c r="C282" s="171">
        <v>5</v>
      </c>
    </row>
    <row r="283" spans="1:3" ht="15.5" x14ac:dyDescent="0.35">
      <c r="A283" s="170" t="s">
        <v>3192</v>
      </c>
      <c r="B283" s="170" t="s">
        <v>3193</v>
      </c>
      <c r="C283" s="171">
        <v>4</v>
      </c>
    </row>
    <row r="284" spans="1:3" ht="15.5" x14ac:dyDescent="0.35">
      <c r="A284" s="170" t="s">
        <v>3194</v>
      </c>
      <c r="B284" s="170" t="s">
        <v>3195</v>
      </c>
      <c r="C284" s="171">
        <v>4</v>
      </c>
    </row>
    <row r="285" spans="1:3" ht="15.5" x14ac:dyDescent="0.35">
      <c r="A285" s="170" t="s">
        <v>3196</v>
      </c>
      <c r="B285" s="170" t="s">
        <v>3197</v>
      </c>
      <c r="C285" s="171">
        <v>8</v>
      </c>
    </row>
    <row r="286" spans="1:3" ht="31" x14ac:dyDescent="0.35">
      <c r="A286" s="170" t="s">
        <v>3198</v>
      </c>
      <c r="B286" s="170" t="s">
        <v>3199</v>
      </c>
      <c r="C286" s="171">
        <v>7</v>
      </c>
    </row>
    <row r="287" spans="1:3" ht="31" x14ac:dyDescent="0.35">
      <c r="A287" s="170" t="s">
        <v>3200</v>
      </c>
      <c r="B287" s="170" t="s">
        <v>3201</v>
      </c>
      <c r="C287" s="171">
        <v>6</v>
      </c>
    </row>
    <row r="288" spans="1:3" ht="31" x14ac:dyDescent="0.35">
      <c r="A288" s="170" t="s">
        <v>3202</v>
      </c>
      <c r="B288" s="170" t="s">
        <v>3203</v>
      </c>
      <c r="C288" s="171">
        <v>8</v>
      </c>
    </row>
    <row r="289" spans="1:3" ht="31" x14ac:dyDescent="0.35">
      <c r="A289" s="170" t="s">
        <v>3204</v>
      </c>
      <c r="B289" s="170" t="s">
        <v>3205</v>
      </c>
      <c r="C289" s="171">
        <v>7</v>
      </c>
    </row>
    <row r="290" spans="1:3" ht="15.5" x14ac:dyDescent="0.35">
      <c r="A290" s="170" t="s">
        <v>3206</v>
      </c>
      <c r="B290" s="170" t="s">
        <v>3207</v>
      </c>
      <c r="C290" s="171">
        <v>6</v>
      </c>
    </row>
    <row r="291" spans="1:3" ht="15.5" x14ac:dyDescent="0.35">
      <c r="A291" s="170" t="s">
        <v>3208</v>
      </c>
      <c r="B291" s="170" t="s">
        <v>3209</v>
      </c>
      <c r="C291" s="171">
        <v>4</v>
      </c>
    </row>
    <row r="292" spans="1:3" ht="15.5" x14ac:dyDescent="0.35">
      <c r="A292" s="170" t="s">
        <v>3210</v>
      </c>
      <c r="B292" s="170" t="s">
        <v>3211</v>
      </c>
      <c r="C292" s="171">
        <v>4</v>
      </c>
    </row>
    <row r="293" spans="1:3" ht="15.5" x14ac:dyDescent="0.35">
      <c r="A293" s="170" t="s">
        <v>3212</v>
      </c>
      <c r="B293" s="170" t="s">
        <v>3213</v>
      </c>
      <c r="C293" s="171">
        <v>5</v>
      </c>
    </row>
    <row r="294" spans="1:3" ht="15.5" x14ac:dyDescent="0.35">
      <c r="A294" s="170" t="s">
        <v>3214</v>
      </c>
      <c r="B294" s="170" t="s">
        <v>3215</v>
      </c>
      <c r="C294" s="171">
        <v>1</v>
      </c>
    </row>
    <row r="295" spans="1:3" ht="15.5" x14ac:dyDescent="0.35">
      <c r="A295" s="170" t="s">
        <v>3216</v>
      </c>
      <c r="B295" s="170" t="s">
        <v>3217</v>
      </c>
      <c r="C295" s="171">
        <v>4</v>
      </c>
    </row>
    <row r="296" spans="1:3" ht="15.5" x14ac:dyDescent="0.35">
      <c r="A296" s="170" t="s">
        <v>3218</v>
      </c>
      <c r="B296" s="170" t="s">
        <v>3219</v>
      </c>
      <c r="C296" s="171">
        <v>7</v>
      </c>
    </row>
    <row r="297" spans="1:3" ht="15.5" x14ac:dyDescent="0.35">
      <c r="A297" s="170" t="s">
        <v>3220</v>
      </c>
      <c r="B297" s="170" t="s">
        <v>3221</v>
      </c>
      <c r="C297" s="171">
        <v>6</v>
      </c>
    </row>
    <row r="298" spans="1:3" ht="15.5" x14ac:dyDescent="0.35">
      <c r="A298" s="170" t="s">
        <v>3222</v>
      </c>
      <c r="B298" s="170" t="s">
        <v>3223</v>
      </c>
      <c r="C298" s="171">
        <v>5</v>
      </c>
    </row>
    <row r="299" spans="1:3" ht="15.5" x14ac:dyDescent="0.35">
      <c r="A299" s="170" t="s">
        <v>3224</v>
      </c>
      <c r="B299" s="170" t="s">
        <v>3225</v>
      </c>
      <c r="C299" s="171">
        <v>5</v>
      </c>
    </row>
    <row r="300" spans="1:3" ht="15.5" x14ac:dyDescent="0.35">
      <c r="A300" s="170" t="s">
        <v>3226</v>
      </c>
      <c r="B300" s="170" t="s">
        <v>3227</v>
      </c>
      <c r="C300" s="171">
        <v>3</v>
      </c>
    </row>
    <row r="301" spans="1:3" ht="15.5" x14ac:dyDescent="0.35">
      <c r="A301" s="170" t="s">
        <v>3228</v>
      </c>
      <c r="B301" s="170" t="s">
        <v>3229</v>
      </c>
      <c r="C301" s="171">
        <v>6</v>
      </c>
    </row>
    <row r="302" spans="1:3" ht="15.5" x14ac:dyDescent="0.35">
      <c r="A302" s="170" t="s">
        <v>3230</v>
      </c>
      <c r="B302" s="170" t="s">
        <v>3231</v>
      </c>
      <c r="C302" s="171">
        <v>5</v>
      </c>
    </row>
    <row r="303" spans="1:3" ht="15.5" x14ac:dyDescent="0.35">
      <c r="A303" s="170" t="s">
        <v>3232</v>
      </c>
      <c r="B303" s="170" t="s">
        <v>3233</v>
      </c>
      <c r="C303" s="171">
        <v>5</v>
      </c>
    </row>
    <row r="304" spans="1:3" ht="15.5" x14ac:dyDescent="0.35">
      <c r="A304" s="170" t="s">
        <v>3234</v>
      </c>
      <c r="B304" s="170" t="s">
        <v>3235</v>
      </c>
      <c r="C304" s="171">
        <v>6</v>
      </c>
    </row>
    <row r="305" spans="1:3" ht="15.5" x14ac:dyDescent="0.35">
      <c r="A305" s="170" t="s">
        <v>3236</v>
      </c>
      <c r="B305" s="170" t="s">
        <v>3237</v>
      </c>
      <c r="C305" s="171">
        <v>5</v>
      </c>
    </row>
    <row r="306" spans="1:3" ht="15.5" x14ac:dyDescent="0.35">
      <c r="A306" s="170" t="s">
        <v>3238</v>
      </c>
      <c r="B306" s="170" t="s">
        <v>3239</v>
      </c>
      <c r="C306" s="171">
        <v>5</v>
      </c>
    </row>
    <row r="307" spans="1:3" ht="15.5" x14ac:dyDescent="0.35">
      <c r="A307" s="170" t="s">
        <v>3240</v>
      </c>
      <c r="B307" s="170" t="s">
        <v>2694</v>
      </c>
      <c r="C307" s="171">
        <v>2</v>
      </c>
    </row>
    <row r="308" spans="1:3" ht="15.5" x14ac:dyDescent="0.35">
      <c r="A308" s="170" t="s">
        <v>3241</v>
      </c>
      <c r="B308" s="170" t="s">
        <v>3242</v>
      </c>
      <c r="C308" s="171">
        <v>1</v>
      </c>
    </row>
    <row r="309" spans="1:3" ht="15.5" x14ac:dyDescent="0.35">
      <c r="A309" s="170" t="s">
        <v>3243</v>
      </c>
      <c r="B309" s="170" t="s">
        <v>3244</v>
      </c>
      <c r="C309" s="171">
        <v>4</v>
      </c>
    </row>
    <row r="310" spans="1:3" ht="15.5" x14ac:dyDescent="0.35">
      <c r="A310" s="170" t="s">
        <v>3245</v>
      </c>
      <c r="B310" s="170" t="s">
        <v>3246</v>
      </c>
      <c r="C310" s="171">
        <v>5</v>
      </c>
    </row>
    <row r="311" spans="1:3" ht="15.5" x14ac:dyDescent="0.35">
      <c r="A311" s="170" t="s">
        <v>3247</v>
      </c>
      <c r="B311" s="170" t="s">
        <v>3248</v>
      </c>
      <c r="C311" s="171">
        <v>3</v>
      </c>
    </row>
    <row r="312" spans="1:3" ht="15.5" x14ac:dyDescent="0.35">
      <c r="A312" s="170" t="s">
        <v>3249</v>
      </c>
      <c r="B312" s="170" t="s">
        <v>3250</v>
      </c>
      <c r="C312" s="171">
        <v>6</v>
      </c>
    </row>
    <row r="313" spans="1:3" ht="15.5" x14ac:dyDescent="0.35">
      <c r="A313" s="170" t="s">
        <v>3251</v>
      </c>
      <c r="B313" s="170" t="s">
        <v>3252</v>
      </c>
      <c r="C313" s="171">
        <v>4</v>
      </c>
    </row>
    <row r="314" spans="1:3" ht="15.5" x14ac:dyDescent="0.35">
      <c r="A314" s="170" t="s">
        <v>3253</v>
      </c>
      <c r="B314" s="170" t="s">
        <v>3254</v>
      </c>
      <c r="C314" s="171">
        <v>5</v>
      </c>
    </row>
    <row r="315" spans="1:3" ht="15.5" x14ac:dyDescent="0.35">
      <c r="A315" s="170" t="s">
        <v>3255</v>
      </c>
      <c r="B315" s="170" t="s">
        <v>3256</v>
      </c>
      <c r="C315" s="171">
        <v>4</v>
      </c>
    </row>
    <row r="316" spans="1:3" ht="15.5" x14ac:dyDescent="0.35">
      <c r="A316" s="170" t="s">
        <v>3257</v>
      </c>
      <c r="B316" s="170" t="s">
        <v>3258</v>
      </c>
      <c r="C316" s="171">
        <v>6</v>
      </c>
    </row>
    <row r="317" spans="1:3" ht="15.5" x14ac:dyDescent="0.35">
      <c r="A317" s="170" t="s">
        <v>3259</v>
      </c>
      <c r="B317" s="170" t="s">
        <v>3260</v>
      </c>
      <c r="C317" s="171">
        <v>6</v>
      </c>
    </row>
    <row r="318" spans="1:3" ht="15.5" x14ac:dyDescent="0.35">
      <c r="A318" s="170" t="s">
        <v>3261</v>
      </c>
      <c r="B318" s="170" t="s">
        <v>3262</v>
      </c>
      <c r="C318" s="171">
        <v>4</v>
      </c>
    </row>
    <row r="319" spans="1:3" ht="15.5" x14ac:dyDescent="0.35">
      <c r="A319" s="170" t="s">
        <v>3263</v>
      </c>
      <c r="B319" s="170" t="s">
        <v>3264</v>
      </c>
      <c r="C319" s="171">
        <v>6</v>
      </c>
    </row>
    <row r="320" spans="1:3" ht="15.5" x14ac:dyDescent="0.35">
      <c r="A320" s="170" t="s">
        <v>3265</v>
      </c>
      <c r="B320" s="170" t="s">
        <v>3266</v>
      </c>
      <c r="C320" s="171">
        <v>3</v>
      </c>
    </row>
    <row r="321" spans="1:3" ht="15.5" x14ac:dyDescent="0.35">
      <c r="A321" s="170" t="s">
        <v>3267</v>
      </c>
      <c r="B321" s="170" t="s">
        <v>3268</v>
      </c>
      <c r="C321" s="171">
        <v>5</v>
      </c>
    </row>
    <row r="322" spans="1:3" ht="15.5" x14ac:dyDescent="0.35">
      <c r="A322" s="170" t="s">
        <v>3269</v>
      </c>
      <c r="B322" s="170" t="s">
        <v>3270</v>
      </c>
      <c r="C322" s="171">
        <v>4</v>
      </c>
    </row>
    <row r="323" spans="1:3" ht="15.5" x14ac:dyDescent="0.35">
      <c r="A323" s="170" t="s">
        <v>3271</v>
      </c>
      <c r="B323" s="170" t="s">
        <v>3272</v>
      </c>
      <c r="C323" s="171">
        <v>3</v>
      </c>
    </row>
    <row r="324" spans="1:3" ht="15.5" x14ac:dyDescent="0.35">
      <c r="A324" s="170" t="s">
        <v>3273</v>
      </c>
      <c r="B324" s="170" t="s">
        <v>3274</v>
      </c>
      <c r="C324" s="171">
        <v>4</v>
      </c>
    </row>
    <row r="325" spans="1:3" ht="15.5" x14ac:dyDescent="0.35">
      <c r="A325" s="170" t="s">
        <v>3275</v>
      </c>
      <c r="B325" s="170" t="s">
        <v>3276</v>
      </c>
      <c r="C325" s="171">
        <v>5</v>
      </c>
    </row>
    <row r="326" spans="1:3" ht="15.5" x14ac:dyDescent="0.35">
      <c r="A326" s="170" t="s">
        <v>3277</v>
      </c>
      <c r="B326" s="170" t="s">
        <v>3278</v>
      </c>
      <c r="C326" s="171">
        <v>4</v>
      </c>
    </row>
    <row r="327" spans="1:3" ht="15.5" x14ac:dyDescent="0.35">
      <c r="A327" s="170" t="s">
        <v>3279</v>
      </c>
      <c r="B327" s="170" t="s">
        <v>3280</v>
      </c>
      <c r="C327" s="171">
        <v>5</v>
      </c>
    </row>
    <row r="328" spans="1:3" ht="15.5" x14ac:dyDescent="0.35">
      <c r="A328" s="170" t="s">
        <v>3281</v>
      </c>
      <c r="B328" s="170" t="s">
        <v>3282</v>
      </c>
      <c r="C328" s="171">
        <v>4</v>
      </c>
    </row>
    <row r="329" spans="1:3" ht="15.5" x14ac:dyDescent="0.35">
      <c r="A329" s="170" t="s">
        <v>3283</v>
      </c>
      <c r="B329" s="170" t="s">
        <v>3284</v>
      </c>
      <c r="C329" s="171">
        <v>4</v>
      </c>
    </row>
    <row r="330" spans="1:3" ht="15.5" x14ac:dyDescent="0.35">
      <c r="A330" s="170" t="s">
        <v>3285</v>
      </c>
      <c r="B330" s="170" t="s">
        <v>3286</v>
      </c>
      <c r="C330" s="171">
        <v>5</v>
      </c>
    </row>
    <row r="331" spans="1:3" ht="15.5" x14ac:dyDescent="0.35">
      <c r="A331" s="170" t="s">
        <v>3287</v>
      </c>
      <c r="B331" s="170" t="s">
        <v>3288</v>
      </c>
      <c r="C331" s="171">
        <v>6</v>
      </c>
    </row>
    <row r="332" spans="1:3" ht="15.5" x14ac:dyDescent="0.35">
      <c r="A332" s="170" t="s">
        <v>3289</v>
      </c>
      <c r="B332" s="170" t="s">
        <v>3290</v>
      </c>
      <c r="C332" s="171">
        <v>5</v>
      </c>
    </row>
    <row r="333" spans="1:3" ht="15.5" x14ac:dyDescent="0.35">
      <c r="A333" s="170" t="s">
        <v>3291</v>
      </c>
      <c r="B333" s="170" t="s">
        <v>3292</v>
      </c>
      <c r="C333" s="171">
        <v>5</v>
      </c>
    </row>
    <row r="334" spans="1:3" ht="15.5" x14ac:dyDescent="0.35">
      <c r="A334" s="170" t="s">
        <v>3293</v>
      </c>
      <c r="B334" s="170" t="s">
        <v>3294</v>
      </c>
      <c r="C334" s="171">
        <v>6</v>
      </c>
    </row>
    <row r="335" spans="1:3" ht="15.5" x14ac:dyDescent="0.35">
      <c r="A335" s="170" t="s">
        <v>3295</v>
      </c>
      <c r="B335" s="170" t="s">
        <v>3296</v>
      </c>
      <c r="C335" s="171">
        <v>5</v>
      </c>
    </row>
    <row r="336" spans="1:3" ht="15.5" x14ac:dyDescent="0.35">
      <c r="A336" s="170" t="s">
        <v>3297</v>
      </c>
      <c r="B336" s="170" t="s">
        <v>3298</v>
      </c>
      <c r="C336" s="171">
        <v>5</v>
      </c>
    </row>
    <row r="337" spans="1:3" ht="15.5" x14ac:dyDescent="0.35">
      <c r="A337" s="170" t="s">
        <v>3299</v>
      </c>
      <c r="B337" s="170" t="s">
        <v>3300</v>
      </c>
      <c r="C337" s="171">
        <v>6</v>
      </c>
    </row>
    <row r="338" spans="1:3" ht="15.5" x14ac:dyDescent="0.35">
      <c r="A338" s="170" t="s">
        <v>3301</v>
      </c>
      <c r="B338" s="170" t="s">
        <v>3302</v>
      </c>
      <c r="C338" s="171">
        <v>6</v>
      </c>
    </row>
    <row r="339" spans="1:3" ht="15.5" x14ac:dyDescent="0.35">
      <c r="A339" s="170" t="s">
        <v>211</v>
      </c>
      <c r="B339" s="170" t="s">
        <v>210</v>
      </c>
      <c r="C339" s="171">
        <v>6</v>
      </c>
    </row>
    <row r="340" spans="1:3" ht="15.5" x14ac:dyDescent="0.35">
      <c r="A340" s="170" t="s">
        <v>3303</v>
      </c>
      <c r="B340" s="170" t="s">
        <v>3304</v>
      </c>
      <c r="C340" s="171">
        <v>6</v>
      </c>
    </row>
    <row r="341" spans="1:3" ht="15.5" x14ac:dyDescent="0.35">
      <c r="A341" s="170" t="s">
        <v>3305</v>
      </c>
      <c r="B341" s="170" t="s">
        <v>3306</v>
      </c>
      <c r="C341" s="171">
        <v>5</v>
      </c>
    </row>
    <row r="342" spans="1:3" ht="15.5" x14ac:dyDescent="0.35">
      <c r="A342" s="170" t="s">
        <v>3307</v>
      </c>
      <c r="B342" s="170" t="s">
        <v>3308</v>
      </c>
      <c r="C342" s="171">
        <v>4</v>
      </c>
    </row>
    <row r="343" spans="1:3" ht="15.5" x14ac:dyDescent="0.35">
      <c r="A343" s="170" t="s">
        <v>224</v>
      </c>
      <c r="B343" s="170" t="s">
        <v>3309</v>
      </c>
      <c r="C343" s="171">
        <v>6</v>
      </c>
    </row>
    <row r="344" spans="1:3" ht="15.5" x14ac:dyDescent="0.35">
      <c r="A344" s="170" t="s">
        <v>3310</v>
      </c>
      <c r="B344" s="170" t="s">
        <v>3311</v>
      </c>
      <c r="C344" s="171">
        <v>5</v>
      </c>
    </row>
    <row r="345" spans="1:3" ht="15.5" x14ac:dyDescent="0.35">
      <c r="A345" s="170" t="s">
        <v>3312</v>
      </c>
      <c r="B345" s="170" t="s">
        <v>3313</v>
      </c>
      <c r="C345" s="171">
        <v>6</v>
      </c>
    </row>
    <row r="346" spans="1:3" ht="15.5" x14ac:dyDescent="0.35">
      <c r="A346" s="170" t="s">
        <v>3314</v>
      </c>
      <c r="B346" s="170" t="s">
        <v>3315</v>
      </c>
      <c r="C346" s="171">
        <v>6</v>
      </c>
    </row>
    <row r="347" spans="1:3" ht="15.5" x14ac:dyDescent="0.35">
      <c r="A347" s="170" t="s">
        <v>3316</v>
      </c>
      <c r="B347" s="170" t="s">
        <v>3317</v>
      </c>
      <c r="C347" s="171">
        <v>4</v>
      </c>
    </row>
    <row r="348" spans="1:3" ht="15.5" x14ac:dyDescent="0.35">
      <c r="A348" s="170" t="s">
        <v>3318</v>
      </c>
      <c r="B348" s="170" t="s">
        <v>3319</v>
      </c>
      <c r="C348" s="171">
        <v>5</v>
      </c>
    </row>
    <row r="349" spans="1:3" ht="15.5" x14ac:dyDescent="0.35">
      <c r="A349" s="170" t="s">
        <v>3320</v>
      </c>
      <c r="B349" s="170" t="s">
        <v>3321</v>
      </c>
      <c r="C349" s="171">
        <v>4</v>
      </c>
    </row>
    <row r="350" spans="1:3" ht="15.5" x14ac:dyDescent="0.35">
      <c r="A350" s="170" t="s">
        <v>3322</v>
      </c>
      <c r="B350" s="170" t="s">
        <v>3323</v>
      </c>
      <c r="C350" s="171">
        <v>3</v>
      </c>
    </row>
    <row r="351" spans="1:3" ht="15.5" x14ac:dyDescent="0.35">
      <c r="A351" s="170" t="s">
        <v>3324</v>
      </c>
      <c r="B351" s="170" t="s">
        <v>3325</v>
      </c>
      <c r="C351" s="171">
        <v>2</v>
      </c>
    </row>
    <row r="352" spans="1:3" ht="15.5" x14ac:dyDescent="0.35">
      <c r="A352" s="170" t="s">
        <v>3326</v>
      </c>
      <c r="B352" s="170" t="s">
        <v>3327</v>
      </c>
      <c r="C352" s="171">
        <v>3</v>
      </c>
    </row>
    <row r="353" spans="1:3" ht="15.5" x14ac:dyDescent="0.35">
      <c r="A353" s="170" t="s">
        <v>3328</v>
      </c>
      <c r="B353" s="170" t="s">
        <v>2694</v>
      </c>
      <c r="C353" s="171">
        <v>2</v>
      </c>
    </row>
    <row r="354" spans="1:3" ht="15.5" x14ac:dyDescent="0.35">
      <c r="A354" s="170" t="s">
        <v>3329</v>
      </c>
      <c r="B354" s="170" t="s">
        <v>3330</v>
      </c>
      <c r="C354" s="171">
        <v>7</v>
      </c>
    </row>
    <row r="355" spans="1:3" ht="15.5" x14ac:dyDescent="0.35">
      <c r="A355" s="170" t="s">
        <v>3331</v>
      </c>
      <c r="B355" s="170" t="s">
        <v>3332</v>
      </c>
      <c r="C355" s="171">
        <v>6</v>
      </c>
    </row>
    <row r="356" spans="1:3" ht="15.5" x14ac:dyDescent="0.35">
      <c r="A356" s="170" t="s">
        <v>3333</v>
      </c>
      <c r="B356" s="170" t="s">
        <v>3334</v>
      </c>
      <c r="C356" s="171">
        <v>7</v>
      </c>
    </row>
    <row r="357" spans="1:3" ht="15.5" x14ac:dyDescent="0.35">
      <c r="A357" s="170" t="s">
        <v>341</v>
      </c>
      <c r="B357" s="170" t="s">
        <v>3335</v>
      </c>
      <c r="C357" s="171">
        <v>5</v>
      </c>
    </row>
    <row r="358" spans="1:3" ht="15.5" x14ac:dyDescent="0.35">
      <c r="A358" s="170" t="s">
        <v>3336</v>
      </c>
      <c r="B358" s="170" t="s">
        <v>3337</v>
      </c>
      <c r="C358" s="171">
        <v>5</v>
      </c>
    </row>
    <row r="359" spans="1:3" ht="15.5" x14ac:dyDescent="0.35">
      <c r="A359" s="170" t="s">
        <v>3338</v>
      </c>
      <c r="B359" s="170" t="s">
        <v>3339</v>
      </c>
      <c r="C359" s="171">
        <v>6</v>
      </c>
    </row>
    <row r="360" spans="1:3" ht="15.5" x14ac:dyDescent="0.35">
      <c r="A360" s="170" t="s">
        <v>2574</v>
      </c>
      <c r="B360" s="170" t="s">
        <v>3340</v>
      </c>
      <c r="C360" s="171">
        <v>5</v>
      </c>
    </row>
    <row r="361" spans="1:3" ht="15.5" x14ac:dyDescent="0.35">
      <c r="A361" s="170" t="s">
        <v>3341</v>
      </c>
      <c r="B361" s="170" t="s">
        <v>3342</v>
      </c>
      <c r="C361" s="171">
        <v>4</v>
      </c>
    </row>
    <row r="362" spans="1:3" ht="15.5" x14ac:dyDescent="0.35">
      <c r="A362" s="170" t="s">
        <v>3343</v>
      </c>
      <c r="B362" s="170" t="s">
        <v>3344</v>
      </c>
      <c r="C362" s="171">
        <v>2</v>
      </c>
    </row>
    <row r="363" spans="1:3" ht="15.5" x14ac:dyDescent="0.35">
      <c r="A363" s="170" t="s">
        <v>3345</v>
      </c>
      <c r="B363" s="170" t="s">
        <v>3346</v>
      </c>
      <c r="C363" s="171">
        <v>4</v>
      </c>
    </row>
    <row r="364" spans="1:3" ht="15.5" x14ac:dyDescent="0.35">
      <c r="A364" s="170" t="s">
        <v>3347</v>
      </c>
      <c r="B364" s="170" t="s">
        <v>3348</v>
      </c>
      <c r="C364" s="171">
        <v>4</v>
      </c>
    </row>
    <row r="365" spans="1:3" ht="15.5" x14ac:dyDescent="0.35">
      <c r="A365" s="170" t="s">
        <v>326</v>
      </c>
      <c r="B365" s="170" t="s">
        <v>3349</v>
      </c>
      <c r="C365" s="171">
        <v>5</v>
      </c>
    </row>
    <row r="366" spans="1:3" ht="15.5" x14ac:dyDescent="0.35">
      <c r="A366" s="170" t="s">
        <v>3350</v>
      </c>
      <c r="B366" s="170" t="s">
        <v>3351</v>
      </c>
      <c r="C366" s="171">
        <v>2</v>
      </c>
    </row>
    <row r="367" spans="1:3" ht="15.5" x14ac:dyDescent="0.35">
      <c r="A367" s="170" t="s">
        <v>3352</v>
      </c>
      <c r="B367" s="170" t="s">
        <v>3353</v>
      </c>
      <c r="C367" s="171">
        <v>4</v>
      </c>
    </row>
    <row r="368" spans="1:3" ht="15.5" x14ac:dyDescent="0.35">
      <c r="A368" s="170" t="s">
        <v>3354</v>
      </c>
      <c r="B368" s="170" t="s">
        <v>3355</v>
      </c>
      <c r="C368" s="171">
        <v>4</v>
      </c>
    </row>
    <row r="369" spans="1:3" ht="15.5" x14ac:dyDescent="0.35">
      <c r="A369" s="170" t="s">
        <v>3356</v>
      </c>
      <c r="B369" s="170" t="s">
        <v>3357</v>
      </c>
      <c r="C369" s="171">
        <v>5</v>
      </c>
    </row>
    <row r="370" spans="1:3" ht="15.5" x14ac:dyDescent="0.35">
      <c r="A370" s="170" t="s">
        <v>3358</v>
      </c>
      <c r="B370" s="170" t="s">
        <v>3359</v>
      </c>
      <c r="C370" s="171">
        <v>8</v>
      </c>
    </row>
    <row r="371" spans="1:3" ht="15.5" x14ac:dyDescent="0.35">
      <c r="A371" s="170" t="s">
        <v>3360</v>
      </c>
      <c r="B371" s="170" t="s">
        <v>3361</v>
      </c>
      <c r="C371" s="171">
        <v>3</v>
      </c>
    </row>
    <row r="372" spans="1:3" ht="15.5" x14ac:dyDescent="0.35">
      <c r="A372" s="170" t="s">
        <v>3362</v>
      </c>
      <c r="B372" s="170" t="s">
        <v>3363</v>
      </c>
      <c r="C372" s="171">
        <v>4</v>
      </c>
    </row>
    <row r="373" spans="1:3" ht="15.5" x14ac:dyDescent="0.35">
      <c r="A373" s="170" t="s">
        <v>3364</v>
      </c>
      <c r="B373" s="170" t="s">
        <v>3365</v>
      </c>
      <c r="C373" s="171">
        <v>4</v>
      </c>
    </row>
    <row r="374" spans="1:3" ht="31" x14ac:dyDescent="0.35">
      <c r="A374" s="170" t="s">
        <v>3366</v>
      </c>
      <c r="B374" s="170" t="s">
        <v>3367</v>
      </c>
      <c r="C374" s="171">
        <v>4</v>
      </c>
    </row>
    <row r="375" spans="1:3" ht="15.5" x14ac:dyDescent="0.35">
      <c r="A375" s="170" t="s">
        <v>3368</v>
      </c>
      <c r="B375" s="170" t="s">
        <v>3369</v>
      </c>
      <c r="C375" s="171">
        <v>5</v>
      </c>
    </row>
    <row r="376" spans="1:3" ht="15.5" x14ac:dyDescent="0.35">
      <c r="A376" s="170" t="s">
        <v>1184</v>
      </c>
      <c r="B376" s="170" t="s">
        <v>3370</v>
      </c>
      <c r="C376" s="171">
        <v>5</v>
      </c>
    </row>
    <row r="377" spans="1:3" ht="15.5" x14ac:dyDescent="0.35">
      <c r="A377" s="170" t="s">
        <v>3371</v>
      </c>
      <c r="B377" s="170" t="s">
        <v>3372</v>
      </c>
      <c r="C377" s="171">
        <v>5</v>
      </c>
    </row>
    <row r="378" spans="1:3" ht="15.5" x14ac:dyDescent="0.35">
      <c r="A378" s="170" t="s">
        <v>3373</v>
      </c>
      <c r="B378" s="170" t="s">
        <v>3374</v>
      </c>
      <c r="C378" s="171">
        <v>4</v>
      </c>
    </row>
    <row r="379" spans="1:3" ht="15.5" x14ac:dyDescent="0.35">
      <c r="A379" s="170" t="s">
        <v>3375</v>
      </c>
      <c r="B379" s="170" t="s">
        <v>3376</v>
      </c>
      <c r="C379" s="171">
        <v>6</v>
      </c>
    </row>
    <row r="380" spans="1:3" ht="15.5" x14ac:dyDescent="0.35">
      <c r="A380" s="170" t="s">
        <v>3377</v>
      </c>
      <c r="B380" s="170" t="s">
        <v>3378</v>
      </c>
      <c r="C380" s="171">
        <v>4</v>
      </c>
    </row>
    <row r="381" spans="1:3" ht="15.5" x14ac:dyDescent="0.35">
      <c r="A381" s="170" t="s">
        <v>3379</v>
      </c>
      <c r="B381" s="170" t="s">
        <v>2694</v>
      </c>
      <c r="C381" s="171">
        <v>2</v>
      </c>
    </row>
    <row r="382" spans="1:3" ht="15.5" x14ac:dyDescent="0.35">
      <c r="A382" s="170" t="s">
        <v>3380</v>
      </c>
      <c r="B382" s="170" t="s">
        <v>3381</v>
      </c>
      <c r="C382" s="171">
        <v>4</v>
      </c>
    </row>
    <row r="383" spans="1:3" ht="15.5" x14ac:dyDescent="0.35">
      <c r="A383" s="170" t="s">
        <v>3382</v>
      </c>
      <c r="B383" s="170" t="s">
        <v>3383</v>
      </c>
      <c r="C383" s="171">
        <v>1</v>
      </c>
    </row>
    <row r="384" spans="1:3" ht="15.5" x14ac:dyDescent="0.35">
      <c r="A384" s="170" t="s">
        <v>3384</v>
      </c>
      <c r="B384" s="170" t="s">
        <v>3385</v>
      </c>
      <c r="C384" s="171">
        <v>4</v>
      </c>
    </row>
    <row r="385" spans="1:3" ht="15.5" x14ac:dyDescent="0.35">
      <c r="A385" s="170" t="s">
        <v>3386</v>
      </c>
      <c r="B385" s="170" t="s">
        <v>3387</v>
      </c>
      <c r="C385" s="171">
        <v>3</v>
      </c>
    </row>
    <row r="386" spans="1:3" ht="15.5" x14ac:dyDescent="0.35">
      <c r="A386" s="170" t="s">
        <v>3388</v>
      </c>
      <c r="B386" s="170" t="s">
        <v>3389</v>
      </c>
      <c r="C386" s="171">
        <v>5</v>
      </c>
    </row>
    <row r="387" spans="1:3" ht="15.5" x14ac:dyDescent="0.35">
      <c r="A387" s="170" t="s">
        <v>3390</v>
      </c>
      <c r="B387" s="170" t="s">
        <v>3391</v>
      </c>
      <c r="C387" s="171">
        <v>4</v>
      </c>
    </row>
    <row r="388" spans="1:3" ht="15.5" x14ac:dyDescent="0.35">
      <c r="A388" s="170" t="s">
        <v>3392</v>
      </c>
      <c r="B388" s="170" t="s">
        <v>3393</v>
      </c>
      <c r="C388" s="171">
        <v>4</v>
      </c>
    </row>
    <row r="389" spans="1:3" ht="15.5" x14ac:dyDescent="0.35">
      <c r="A389" s="170" t="s">
        <v>3394</v>
      </c>
      <c r="B389" s="170" t="s">
        <v>3395</v>
      </c>
      <c r="C389" s="171">
        <v>5</v>
      </c>
    </row>
    <row r="390" spans="1:3" ht="15.5" x14ac:dyDescent="0.35">
      <c r="A390" s="170" t="s">
        <v>3396</v>
      </c>
      <c r="B390" s="170" t="s">
        <v>3397</v>
      </c>
      <c r="C390" s="171">
        <v>1</v>
      </c>
    </row>
    <row r="391" spans="1:3" ht="15.5" x14ac:dyDescent="0.35">
      <c r="A391" s="170" t="s">
        <v>3398</v>
      </c>
      <c r="B391" s="170" t="s">
        <v>3399</v>
      </c>
      <c r="C391" s="171">
        <v>1</v>
      </c>
    </row>
    <row r="392" spans="1:3" ht="15.5" x14ac:dyDescent="0.35">
      <c r="A392" s="170" t="s">
        <v>3400</v>
      </c>
      <c r="B392" s="170" t="s">
        <v>2694</v>
      </c>
      <c r="C392" s="171">
        <v>2</v>
      </c>
    </row>
    <row r="393" spans="1:3" ht="15.5" x14ac:dyDescent="0.35">
      <c r="A393" s="170" t="s">
        <v>3401</v>
      </c>
      <c r="B393" s="170" t="s">
        <v>3402</v>
      </c>
      <c r="C393" s="171">
        <v>1</v>
      </c>
    </row>
    <row r="394" spans="1:3" ht="15.5" x14ac:dyDescent="0.35">
      <c r="A394" s="170" t="s">
        <v>3403</v>
      </c>
      <c r="B394" s="170" t="s">
        <v>3404</v>
      </c>
      <c r="C394" s="171">
        <v>1</v>
      </c>
    </row>
    <row r="395" spans="1:3" ht="15.5" x14ac:dyDescent="0.35">
      <c r="A395" s="170" t="s">
        <v>3405</v>
      </c>
      <c r="B395" s="170" t="s">
        <v>3406</v>
      </c>
      <c r="C395" s="171">
        <v>1</v>
      </c>
    </row>
    <row r="396" spans="1:3" ht="15.5" x14ac:dyDescent="0.35">
      <c r="A396" s="170" t="s">
        <v>3407</v>
      </c>
      <c r="B396" s="170" t="s">
        <v>3408</v>
      </c>
      <c r="C396" s="171">
        <v>1</v>
      </c>
    </row>
    <row r="397" spans="1:3" ht="15.5" x14ac:dyDescent="0.35">
      <c r="A397" s="170" t="s">
        <v>3409</v>
      </c>
      <c r="B397" s="170" t="s">
        <v>3410</v>
      </c>
      <c r="C397" s="171">
        <v>1</v>
      </c>
    </row>
    <row r="398" spans="1:3" ht="15.5" x14ac:dyDescent="0.35">
      <c r="A398" s="170" t="s">
        <v>3411</v>
      </c>
      <c r="B398" s="170" t="s">
        <v>3412</v>
      </c>
      <c r="C398" s="171">
        <v>1</v>
      </c>
    </row>
    <row r="399" spans="1:3" ht="15.5" x14ac:dyDescent="0.35">
      <c r="A399" s="170" t="s">
        <v>3413</v>
      </c>
      <c r="B399" s="170" t="s">
        <v>3414</v>
      </c>
      <c r="C399" s="171">
        <v>1</v>
      </c>
    </row>
    <row r="400" spans="1:3" ht="15.5" x14ac:dyDescent="0.35">
      <c r="A400" s="170" t="s">
        <v>3415</v>
      </c>
      <c r="B400" s="170" t="s">
        <v>3416</v>
      </c>
      <c r="C400" s="171">
        <v>1</v>
      </c>
    </row>
    <row r="401" spans="1:3" ht="15.5" x14ac:dyDescent="0.35">
      <c r="A401" s="170" t="s">
        <v>3417</v>
      </c>
      <c r="B401" s="170" t="s">
        <v>3418</v>
      </c>
      <c r="C401" s="171">
        <v>1</v>
      </c>
    </row>
    <row r="402" spans="1:3" ht="15.5" x14ac:dyDescent="0.35">
      <c r="A402" s="170" t="s">
        <v>3419</v>
      </c>
      <c r="B402" s="170" t="s">
        <v>3420</v>
      </c>
      <c r="C402" s="171">
        <v>1</v>
      </c>
    </row>
    <row r="403" spans="1:3" ht="15.5" x14ac:dyDescent="0.35">
      <c r="A403" s="170" t="s">
        <v>3421</v>
      </c>
      <c r="B403" s="170" t="s">
        <v>3422</v>
      </c>
      <c r="C403" s="171">
        <v>1</v>
      </c>
    </row>
    <row r="404" spans="1:3" ht="15.5" x14ac:dyDescent="0.35">
      <c r="A404" s="170" t="s">
        <v>3423</v>
      </c>
      <c r="B404" s="170" t="s">
        <v>3424</v>
      </c>
      <c r="C404" s="171">
        <v>1</v>
      </c>
    </row>
    <row r="405" spans="1:3" ht="15.5" x14ac:dyDescent="0.35">
      <c r="A405" s="170" t="s">
        <v>3425</v>
      </c>
      <c r="B405" s="170" t="s">
        <v>3426</v>
      </c>
      <c r="C405" s="171">
        <v>1</v>
      </c>
    </row>
    <row r="406" spans="1:3" ht="15.5" x14ac:dyDescent="0.35">
      <c r="A406" s="170" t="s">
        <v>3427</v>
      </c>
      <c r="B406" s="170" t="s">
        <v>3428</v>
      </c>
      <c r="C406" s="171">
        <v>1</v>
      </c>
    </row>
    <row r="407" spans="1:3" ht="15.5" x14ac:dyDescent="0.35">
      <c r="A407" s="170" t="s">
        <v>3429</v>
      </c>
      <c r="B407" s="170" t="s">
        <v>3430</v>
      </c>
      <c r="C407" s="171">
        <v>1</v>
      </c>
    </row>
    <row r="408" spans="1:3" ht="15.5" x14ac:dyDescent="0.35">
      <c r="A408" s="170" t="s">
        <v>3431</v>
      </c>
      <c r="B408" s="170" t="s">
        <v>3432</v>
      </c>
      <c r="C408" s="171">
        <v>1</v>
      </c>
    </row>
    <row r="409" spans="1:3" ht="15.5" x14ac:dyDescent="0.35">
      <c r="A409" s="170" t="s">
        <v>3433</v>
      </c>
      <c r="B409" s="170" t="s">
        <v>3434</v>
      </c>
      <c r="C409" s="171">
        <v>1</v>
      </c>
    </row>
    <row r="410" spans="1:3" ht="15.5" x14ac:dyDescent="0.35">
      <c r="A410" s="170" t="s">
        <v>3435</v>
      </c>
      <c r="B410" s="170" t="s">
        <v>3436</v>
      </c>
      <c r="C410" s="171">
        <v>1</v>
      </c>
    </row>
    <row r="411" spans="1:3" ht="15.5" x14ac:dyDescent="0.35">
      <c r="A411" s="170" t="s">
        <v>3437</v>
      </c>
      <c r="B411" s="170" t="s">
        <v>3438</v>
      </c>
      <c r="C411" s="171">
        <v>1</v>
      </c>
    </row>
    <row r="412" spans="1:3" ht="15.5" x14ac:dyDescent="0.35">
      <c r="A412" s="170" t="s">
        <v>3439</v>
      </c>
      <c r="B412" s="170" t="s">
        <v>3440</v>
      </c>
      <c r="C412" s="171">
        <v>1</v>
      </c>
    </row>
    <row r="413" spans="1:3" ht="15.5" x14ac:dyDescent="0.35">
      <c r="A413" s="170" t="s">
        <v>3441</v>
      </c>
      <c r="B413" s="170" t="s">
        <v>3442</v>
      </c>
      <c r="C413" s="171">
        <v>1</v>
      </c>
    </row>
    <row r="414" spans="1:3" ht="15.5" x14ac:dyDescent="0.35">
      <c r="A414" s="170" t="s">
        <v>3443</v>
      </c>
      <c r="B414" s="170" t="s">
        <v>3444</v>
      </c>
      <c r="C414" s="171">
        <v>1</v>
      </c>
    </row>
    <row r="415" spans="1:3" ht="15.5" x14ac:dyDescent="0.35">
      <c r="A415" s="170" t="s">
        <v>3445</v>
      </c>
      <c r="B415" s="170" t="s">
        <v>3446</v>
      </c>
      <c r="C415" s="171">
        <v>1</v>
      </c>
    </row>
    <row r="416" spans="1:3" ht="15.5" x14ac:dyDescent="0.35">
      <c r="A416" s="170" t="s">
        <v>3447</v>
      </c>
      <c r="B416" s="170" t="s">
        <v>3448</v>
      </c>
      <c r="C416" s="171">
        <v>1</v>
      </c>
    </row>
    <row r="417" spans="1:3" ht="15.5" x14ac:dyDescent="0.35">
      <c r="A417" s="170" t="s">
        <v>3449</v>
      </c>
      <c r="B417" s="170" t="s">
        <v>3450</v>
      </c>
      <c r="C417" s="171">
        <v>1</v>
      </c>
    </row>
    <row r="418" spans="1:3" ht="15.5" x14ac:dyDescent="0.35">
      <c r="A418" s="170" t="s">
        <v>3451</v>
      </c>
      <c r="B418" s="170" t="s">
        <v>3452</v>
      </c>
      <c r="C418" s="171">
        <v>1</v>
      </c>
    </row>
    <row r="419" spans="1:3" ht="15.5" x14ac:dyDescent="0.35">
      <c r="A419" s="170" t="s">
        <v>3453</v>
      </c>
      <c r="B419" s="170" t="s">
        <v>3454</v>
      </c>
      <c r="C419" s="171">
        <v>1</v>
      </c>
    </row>
    <row r="420" spans="1:3" ht="15.5" x14ac:dyDescent="0.35">
      <c r="A420" s="170" t="s">
        <v>3455</v>
      </c>
      <c r="B420" s="170" t="s">
        <v>3456</v>
      </c>
      <c r="C420" s="171">
        <v>1</v>
      </c>
    </row>
    <row r="421" spans="1:3" ht="15.5" x14ac:dyDescent="0.35">
      <c r="A421" s="170" t="s">
        <v>3457</v>
      </c>
      <c r="B421" s="170" t="s">
        <v>3458</v>
      </c>
      <c r="C421" s="171">
        <v>1</v>
      </c>
    </row>
    <row r="422" spans="1:3" ht="15.5" x14ac:dyDescent="0.35">
      <c r="A422" s="170" t="s">
        <v>3459</v>
      </c>
      <c r="B422" s="170" t="s">
        <v>3460</v>
      </c>
      <c r="C422" s="171">
        <v>1</v>
      </c>
    </row>
    <row r="423" spans="1:3" ht="15.5" x14ac:dyDescent="0.35">
      <c r="A423" s="170" t="s">
        <v>3461</v>
      </c>
      <c r="B423" s="170" t="s">
        <v>3462</v>
      </c>
      <c r="C423" s="171">
        <v>1</v>
      </c>
    </row>
    <row r="424" spans="1:3" ht="15.5" x14ac:dyDescent="0.35">
      <c r="A424" s="170" t="s">
        <v>3463</v>
      </c>
      <c r="B424" s="170" t="s">
        <v>3464</v>
      </c>
      <c r="C424" s="171">
        <v>1</v>
      </c>
    </row>
    <row r="425" spans="1:3" ht="15.5" x14ac:dyDescent="0.35">
      <c r="A425" s="170" t="s">
        <v>3465</v>
      </c>
      <c r="B425" s="170" t="s">
        <v>3466</v>
      </c>
      <c r="C425" s="171">
        <v>1</v>
      </c>
    </row>
    <row r="426" spans="1:3" ht="15.5" x14ac:dyDescent="0.35">
      <c r="A426" s="170" t="s">
        <v>3467</v>
      </c>
      <c r="B426" s="170" t="s">
        <v>3468</v>
      </c>
      <c r="C426" s="171">
        <v>1</v>
      </c>
    </row>
    <row r="427" spans="1:3" ht="15.5" x14ac:dyDescent="0.35">
      <c r="A427" s="170" t="s">
        <v>3469</v>
      </c>
      <c r="B427" s="170" t="s">
        <v>3470</v>
      </c>
      <c r="C427" s="171">
        <v>1</v>
      </c>
    </row>
    <row r="428" spans="1:3" ht="15.5" x14ac:dyDescent="0.35">
      <c r="A428" s="170" t="s">
        <v>3471</v>
      </c>
      <c r="B428" s="170" t="s">
        <v>3472</v>
      </c>
      <c r="C428" s="171">
        <v>1</v>
      </c>
    </row>
    <row r="429" spans="1:3" ht="15.5" x14ac:dyDescent="0.35">
      <c r="A429" s="170" t="s">
        <v>3473</v>
      </c>
      <c r="B429" s="170" t="s">
        <v>3460</v>
      </c>
      <c r="C429" s="171">
        <v>1</v>
      </c>
    </row>
    <row r="430" spans="1:3" ht="15.5" x14ac:dyDescent="0.35">
      <c r="A430" s="170" t="s">
        <v>3474</v>
      </c>
      <c r="B430" s="170" t="s">
        <v>3475</v>
      </c>
      <c r="C430" s="171">
        <v>1</v>
      </c>
    </row>
    <row r="431" spans="1:3" ht="15.5" x14ac:dyDescent="0.35">
      <c r="A431" s="170" t="s">
        <v>3476</v>
      </c>
      <c r="B431" s="170" t="s">
        <v>3477</v>
      </c>
      <c r="C431" s="171">
        <v>1</v>
      </c>
    </row>
    <row r="432" spans="1:3" ht="15.5" x14ac:dyDescent="0.35">
      <c r="A432" s="170" t="s">
        <v>3478</v>
      </c>
      <c r="B432" s="170" t="s">
        <v>3479</v>
      </c>
      <c r="C432" s="171">
        <v>1</v>
      </c>
    </row>
    <row r="433" spans="1:3" ht="15.5" x14ac:dyDescent="0.35">
      <c r="A433" s="170" t="s">
        <v>3480</v>
      </c>
      <c r="B433" s="170" t="s">
        <v>3481</v>
      </c>
      <c r="C433" s="171">
        <v>1</v>
      </c>
    </row>
    <row r="434" spans="1:3" ht="15.5" x14ac:dyDescent="0.35">
      <c r="A434" s="170" t="s">
        <v>3482</v>
      </c>
      <c r="B434" s="170" t="s">
        <v>3483</v>
      </c>
      <c r="C434" s="171">
        <v>1</v>
      </c>
    </row>
    <row r="435" spans="1:3" ht="15.5" x14ac:dyDescent="0.35">
      <c r="A435" s="170" t="s">
        <v>3484</v>
      </c>
      <c r="B435" s="170" t="s">
        <v>3485</v>
      </c>
      <c r="C435" s="171">
        <v>1</v>
      </c>
    </row>
    <row r="436" spans="1:3" ht="15.5" x14ac:dyDescent="0.35">
      <c r="A436" s="170" t="s">
        <v>3486</v>
      </c>
      <c r="B436" s="170" t="s">
        <v>3487</v>
      </c>
      <c r="C436" s="171">
        <v>1</v>
      </c>
    </row>
    <row r="437" spans="1:3" ht="15.5" x14ac:dyDescent="0.35">
      <c r="A437" s="170" t="s">
        <v>3488</v>
      </c>
      <c r="B437" s="170" t="s">
        <v>3489</v>
      </c>
      <c r="C437" s="171">
        <v>1</v>
      </c>
    </row>
    <row r="438" spans="1:3" ht="15.5" x14ac:dyDescent="0.35">
      <c r="A438" s="170" t="s">
        <v>3490</v>
      </c>
      <c r="B438" s="170" t="s">
        <v>3491</v>
      </c>
      <c r="C438" s="171">
        <v>1</v>
      </c>
    </row>
    <row r="439" spans="1:3" ht="15.5" x14ac:dyDescent="0.35">
      <c r="A439" s="170" t="s">
        <v>3492</v>
      </c>
      <c r="B439" s="170" t="s">
        <v>3493</v>
      </c>
      <c r="C439" s="171">
        <v>1</v>
      </c>
    </row>
    <row r="440" spans="1:3" ht="15.5" x14ac:dyDescent="0.35">
      <c r="A440" s="170" t="s">
        <v>3494</v>
      </c>
      <c r="B440" s="170" t="s">
        <v>3495</v>
      </c>
      <c r="C440" s="171">
        <v>1</v>
      </c>
    </row>
    <row r="441" spans="1:3" ht="15.5" x14ac:dyDescent="0.35">
      <c r="A441" s="170" t="s">
        <v>3496</v>
      </c>
      <c r="B441" s="170" t="s">
        <v>3497</v>
      </c>
      <c r="C441" s="171">
        <v>1</v>
      </c>
    </row>
    <row r="442" spans="1:3" ht="15.5" x14ac:dyDescent="0.35">
      <c r="A442" s="170" t="s">
        <v>3498</v>
      </c>
      <c r="B442" s="170" t="s">
        <v>3499</v>
      </c>
      <c r="C442" s="171">
        <v>1</v>
      </c>
    </row>
    <row r="443" spans="1:3" ht="15.5" x14ac:dyDescent="0.35">
      <c r="A443" s="170" t="s">
        <v>3500</v>
      </c>
      <c r="B443" s="170" t="s">
        <v>3501</v>
      </c>
      <c r="C443" s="171">
        <v>1</v>
      </c>
    </row>
    <row r="444" spans="1:3" ht="15.5" x14ac:dyDescent="0.35">
      <c r="A444" s="170" t="s">
        <v>3502</v>
      </c>
      <c r="B444" s="170" t="s">
        <v>3503</v>
      </c>
      <c r="C444" s="171">
        <v>1</v>
      </c>
    </row>
    <row r="445" spans="1:3" ht="15.5" x14ac:dyDescent="0.35">
      <c r="A445" s="170" t="s">
        <v>3504</v>
      </c>
      <c r="B445" s="170" t="s">
        <v>3505</v>
      </c>
      <c r="C445" s="171">
        <v>1</v>
      </c>
    </row>
    <row r="446" spans="1:3" ht="15.5" x14ac:dyDescent="0.35">
      <c r="A446" s="170" t="s">
        <v>3506</v>
      </c>
      <c r="B446" s="170" t="s">
        <v>3507</v>
      </c>
      <c r="C446" s="171">
        <v>1</v>
      </c>
    </row>
    <row r="447" spans="1:3" ht="15.5" x14ac:dyDescent="0.35">
      <c r="A447" s="170" t="s">
        <v>3508</v>
      </c>
      <c r="B447" s="170" t="s">
        <v>3509</v>
      </c>
      <c r="C447" s="171">
        <v>1</v>
      </c>
    </row>
    <row r="448" spans="1:3" ht="15.5" x14ac:dyDescent="0.35">
      <c r="A448" s="170" t="s">
        <v>3510</v>
      </c>
      <c r="B448" s="170" t="s">
        <v>3511</v>
      </c>
      <c r="C448" s="171">
        <v>1</v>
      </c>
    </row>
    <row r="449" spans="1:3" ht="15.5" x14ac:dyDescent="0.35">
      <c r="A449" s="170" t="s">
        <v>3512</v>
      </c>
      <c r="B449" s="170" t="s">
        <v>3513</v>
      </c>
      <c r="C449" s="171">
        <v>1</v>
      </c>
    </row>
    <row r="450" spans="1:3" ht="15.5" x14ac:dyDescent="0.35">
      <c r="A450" s="170" t="s">
        <v>3514</v>
      </c>
      <c r="B450" s="170" t="s">
        <v>3515</v>
      </c>
      <c r="C450" s="171">
        <v>1</v>
      </c>
    </row>
    <row r="451" spans="1:3" ht="15.5" x14ac:dyDescent="0.35">
      <c r="A451" s="170" t="s">
        <v>3516</v>
      </c>
      <c r="B451" s="170" t="s">
        <v>3517</v>
      </c>
      <c r="C451" s="171">
        <v>1</v>
      </c>
    </row>
    <row r="452" spans="1:3" ht="15.5" x14ac:dyDescent="0.35">
      <c r="A452" s="170" t="s">
        <v>3518</v>
      </c>
      <c r="B452" s="170" t="s">
        <v>3519</v>
      </c>
      <c r="C452" s="171">
        <v>1</v>
      </c>
    </row>
    <row r="453" spans="1:3" ht="15.5" x14ac:dyDescent="0.35">
      <c r="A453" s="170" t="s">
        <v>3520</v>
      </c>
      <c r="B453" s="170" t="s">
        <v>3521</v>
      </c>
      <c r="C453" s="171">
        <v>1</v>
      </c>
    </row>
    <row r="454" spans="1:3" ht="15.5" x14ac:dyDescent="0.35">
      <c r="A454" s="170" t="s">
        <v>3522</v>
      </c>
      <c r="B454" s="170" t="s">
        <v>3523</v>
      </c>
      <c r="C454" s="171">
        <v>1</v>
      </c>
    </row>
    <row r="455" spans="1:3" ht="15.5" x14ac:dyDescent="0.35">
      <c r="A455" s="170" t="s">
        <v>3524</v>
      </c>
      <c r="B455" s="170" t="s">
        <v>3525</v>
      </c>
      <c r="C455" s="171">
        <v>1</v>
      </c>
    </row>
    <row r="456" spans="1:3" ht="15.5" x14ac:dyDescent="0.35">
      <c r="A456" s="170" t="s">
        <v>3526</v>
      </c>
      <c r="B456" s="170" t="s">
        <v>3527</v>
      </c>
      <c r="C456" s="171">
        <v>1</v>
      </c>
    </row>
    <row r="457" spans="1:3" ht="15.5" x14ac:dyDescent="0.35">
      <c r="A457" s="170" t="s">
        <v>3528</v>
      </c>
      <c r="B457" s="170" t="s">
        <v>3529</v>
      </c>
      <c r="C457" s="171">
        <v>1</v>
      </c>
    </row>
    <row r="458" spans="1:3" ht="15.5" x14ac:dyDescent="0.35">
      <c r="A458" s="170" t="s">
        <v>3530</v>
      </c>
      <c r="B458" s="170" t="s">
        <v>3531</v>
      </c>
      <c r="C458" s="171">
        <v>1</v>
      </c>
    </row>
    <row r="459" spans="1:3" ht="15.5" x14ac:dyDescent="0.35">
      <c r="A459" s="170" t="s">
        <v>3532</v>
      </c>
      <c r="B459" s="170" t="s">
        <v>3533</v>
      </c>
      <c r="C459" s="171">
        <v>1</v>
      </c>
    </row>
    <row r="460" spans="1:3" ht="15.5" x14ac:dyDescent="0.35">
      <c r="A460" s="170" t="s">
        <v>3534</v>
      </c>
      <c r="B460" s="170" t="s">
        <v>3535</v>
      </c>
      <c r="C460" s="171">
        <v>1</v>
      </c>
    </row>
    <row r="461" spans="1:3" ht="15.5" x14ac:dyDescent="0.35">
      <c r="A461" s="170" t="s">
        <v>3536</v>
      </c>
      <c r="B461" s="170" t="s">
        <v>3537</v>
      </c>
      <c r="C461" s="171">
        <v>1</v>
      </c>
    </row>
    <row r="462" spans="1:3" ht="15.5" x14ac:dyDescent="0.35">
      <c r="A462" s="170" t="s">
        <v>3538</v>
      </c>
      <c r="B462" s="170" t="s">
        <v>3539</v>
      </c>
      <c r="C462" s="171">
        <v>1</v>
      </c>
    </row>
    <row r="463" spans="1:3" ht="15.5" x14ac:dyDescent="0.35">
      <c r="A463" s="170" t="s">
        <v>3540</v>
      </c>
      <c r="B463" s="170" t="s">
        <v>3541</v>
      </c>
      <c r="C463" s="171">
        <v>1</v>
      </c>
    </row>
    <row r="464" spans="1:3" ht="15.5" x14ac:dyDescent="0.35">
      <c r="A464" s="170" t="s">
        <v>3542</v>
      </c>
      <c r="B464" s="170" t="s">
        <v>3543</v>
      </c>
      <c r="C464" s="171">
        <v>1</v>
      </c>
    </row>
    <row r="465" spans="1:3" ht="15.5" x14ac:dyDescent="0.35">
      <c r="A465" s="170" t="s">
        <v>3544</v>
      </c>
      <c r="B465" s="170" t="s">
        <v>3545</v>
      </c>
      <c r="C465" s="171">
        <v>1</v>
      </c>
    </row>
    <row r="466" spans="1:3" ht="15.5" x14ac:dyDescent="0.35">
      <c r="A466" s="170" t="s">
        <v>3546</v>
      </c>
      <c r="B466" s="170" t="s">
        <v>3547</v>
      </c>
      <c r="C466" s="171">
        <v>1</v>
      </c>
    </row>
    <row r="467" spans="1:3" ht="15.5" x14ac:dyDescent="0.35">
      <c r="A467" s="170" t="s">
        <v>3548</v>
      </c>
      <c r="B467" s="170" t="s">
        <v>3549</v>
      </c>
      <c r="C467" s="171">
        <v>1</v>
      </c>
    </row>
    <row r="468" spans="1:3" ht="15.5" x14ac:dyDescent="0.35">
      <c r="A468" s="170" t="s">
        <v>3550</v>
      </c>
      <c r="B468" s="170" t="s">
        <v>3551</v>
      </c>
      <c r="C468" s="171">
        <v>1</v>
      </c>
    </row>
    <row r="469" spans="1:3" ht="15.5" x14ac:dyDescent="0.35">
      <c r="A469" s="170" t="s">
        <v>3552</v>
      </c>
      <c r="B469" s="170" t="s">
        <v>3553</v>
      </c>
      <c r="C469" s="171">
        <v>1</v>
      </c>
    </row>
    <row r="470" spans="1:3" ht="15.5" x14ac:dyDescent="0.35">
      <c r="A470" s="170" t="s">
        <v>3554</v>
      </c>
      <c r="B470" s="170" t="s">
        <v>3555</v>
      </c>
      <c r="C470" s="171">
        <v>1</v>
      </c>
    </row>
    <row r="471" spans="1:3" ht="15.5" x14ac:dyDescent="0.35">
      <c r="A471" s="170" t="s">
        <v>3556</v>
      </c>
      <c r="B471" s="170" t="s">
        <v>3557</v>
      </c>
      <c r="C471" s="171">
        <v>1</v>
      </c>
    </row>
    <row r="472" spans="1:3" ht="15.5" x14ac:dyDescent="0.35">
      <c r="A472" s="170" t="s">
        <v>3558</v>
      </c>
      <c r="B472" s="170" t="s">
        <v>3559</v>
      </c>
      <c r="C472" s="171">
        <v>1</v>
      </c>
    </row>
    <row r="473" spans="1:3" ht="15.5" x14ac:dyDescent="0.35">
      <c r="A473" s="170" t="s">
        <v>3560</v>
      </c>
      <c r="B473" s="170" t="s">
        <v>3561</v>
      </c>
      <c r="C473" s="171">
        <v>1</v>
      </c>
    </row>
    <row r="474" spans="1:3" ht="15.5" x14ac:dyDescent="0.35">
      <c r="A474" s="170" t="s">
        <v>3562</v>
      </c>
      <c r="B474" s="170" t="s">
        <v>3563</v>
      </c>
      <c r="C474" s="171">
        <v>1</v>
      </c>
    </row>
    <row r="475" spans="1:3" ht="15.5" x14ac:dyDescent="0.35">
      <c r="A475" s="170" t="s">
        <v>3564</v>
      </c>
      <c r="B475" s="170" t="s">
        <v>3565</v>
      </c>
      <c r="C475" s="171">
        <v>5</v>
      </c>
    </row>
    <row r="476" spans="1:3" ht="15.5" x14ac:dyDescent="0.35">
      <c r="A476" s="170" t="s">
        <v>3566</v>
      </c>
      <c r="B476" s="170" t="s">
        <v>3567</v>
      </c>
      <c r="C476" s="171">
        <v>4</v>
      </c>
    </row>
    <row r="477" spans="1:3" ht="15.5" x14ac:dyDescent="0.35">
      <c r="A477" s="170" t="s">
        <v>3568</v>
      </c>
      <c r="B477" s="170" t="s">
        <v>3569</v>
      </c>
      <c r="C477" s="171">
        <v>1</v>
      </c>
    </row>
    <row r="478" spans="1:3" ht="15.5" x14ac:dyDescent="0.35">
      <c r="A478" s="170" t="s">
        <v>3570</v>
      </c>
      <c r="B478" s="170" t="s">
        <v>3571</v>
      </c>
      <c r="C478" s="171">
        <v>1</v>
      </c>
    </row>
    <row r="479" spans="1:3" ht="15.5" x14ac:dyDescent="0.35">
      <c r="A479" s="170" t="s">
        <v>3572</v>
      </c>
      <c r="B479" s="170" t="s">
        <v>3573</v>
      </c>
      <c r="C479" s="171">
        <v>1</v>
      </c>
    </row>
    <row r="480" spans="1:3" ht="15.5" x14ac:dyDescent="0.35">
      <c r="A480" s="170" t="s">
        <v>3574</v>
      </c>
      <c r="B480" s="170" t="s">
        <v>3575</v>
      </c>
      <c r="C480" s="171">
        <v>1</v>
      </c>
    </row>
    <row r="481" spans="1:3" ht="15.5" x14ac:dyDescent="0.35">
      <c r="A481" s="170" t="s">
        <v>3576</v>
      </c>
      <c r="B481" s="170" t="s">
        <v>3577</v>
      </c>
      <c r="C481" s="171">
        <v>1</v>
      </c>
    </row>
    <row r="482" spans="1:3" ht="15.5" x14ac:dyDescent="0.35">
      <c r="A482" s="170" t="s">
        <v>3578</v>
      </c>
      <c r="B482" s="170" t="s">
        <v>3579</v>
      </c>
      <c r="C482" s="171">
        <v>1</v>
      </c>
    </row>
    <row r="483" spans="1:3" ht="15.5" x14ac:dyDescent="0.35">
      <c r="A483" s="170" t="s">
        <v>3580</v>
      </c>
      <c r="B483" s="170" t="s">
        <v>3581</v>
      </c>
      <c r="C483" s="171">
        <v>1</v>
      </c>
    </row>
    <row r="484" spans="1:3" ht="15.5" x14ac:dyDescent="0.35">
      <c r="A484" s="170" t="s">
        <v>3582</v>
      </c>
      <c r="B484" s="170" t="s">
        <v>3583</v>
      </c>
      <c r="C484" s="171">
        <v>1</v>
      </c>
    </row>
    <row r="485" spans="1:3" ht="15.5" x14ac:dyDescent="0.35">
      <c r="A485" s="170" t="s">
        <v>3584</v>
      </c>
      <c r="B485" s="170" t="s">
        <v>3585</v>
      </c>
      <c r="C485" s="171">
        <v>1</v>
      </c>
    </row>
    <row r="486" spans="1:3" ht="15.5" x14ac:dyDescent="0.35">
      <c r="A486" s="170" t="s">
        <v>3586</v>
      </c>
      <c r="B486" s="170" t="s">
        <v>3587</v>
      </c>
      <c r="C486" s="171">
        <v>1</v>
      </c>
    </row>
    <row r="487" spans="1:3" ht="15.5" x14ac:dyDescent="0.35">
      <c r="A487" s="170" t="s">
        <v>3588</v>
      </c>
      <c r="B487" s="170" t="s">
        <v>3589</v>
      </c>
      <c r="C487" s="171">
        <v>1</v>
      </c>
    </row>
    <row r="488" spans="1:3" ht="15.5" x14ac:dyDescent="0.35">
      <c r="A488" s="170" t="s">
        <v>3590</v>
      </c>
      <c r="B488" s="170" t="s">
        <v>3591</v>
      </c>
      <c r="C488" s="171">
        <v>1</v>
      </c>
    </row>
    <row r="489" spans="1:3" ht="15.5" x14ac:dyDescent="0.35">
      <c r="A489" s="170" t="s">
        <v>3592</v>
      </c>
      <c r="B489" s="170" t="s">
        <v>3593</v>
      </c>
      <c r="C489" s="171">
        <v>1</v>
      </c>
    </row>
    <row r="490" spans="1:3" ht="15.5" x14ac:dyDescent="0.35">
      <c r="A490" s="170" t="s">
        <v>3594</v>
      </c>
      <c r="B490" s="170" t="s">
        <v>3595</v>
      </c>
      <c r="C490" s="171">
        <v>8</v>
      </c>
    </row>
    <row r="491" spans="1:3" ht="15.5" x14ac:dyDescent="0.35">
      <c r="A491" s="170" t="s">
        <v>3596</v>
      </c>
      <c r="B491" s="170" t="s">
        <v>3597</v>
      </c>
      <c r="C491" s="171">
        <v>1</v>
      </c>
    </row>
    <row r="492" spans="1:3" ht="15.5" x14ac:dyDescent="0.35">
      <c r="A492" s="170" t="s">
        <v>3598</v>
      </c>
      <c r="B492" s="170" t="s">
        <v>3599</v>
      </c>
      <c r="C492" s="171">
        <v>1</v>
      </c>
    </row>
    <row r="493" spans="1:3" ht="15.5" x14ac:dyDescent="0.35">
      <c r="A493" s="170" t="s">
        <v>3600</v>
      </c>
      <c r="B493" s="170" t="s">
        <v>3601</v>
      </c>
      <c r="C493" s="171">
        <v>1</v>
      </c>
    </row>
    <row r="494" spans="1:3" ht="15.5" x14ac:dyDescent="0.35">
      <c r="A494" s="170" t="s">
        <v>3602</v>
      </c>
      <c r="B494" s="170" t="s">
        <v>3603</v>
      </c>
      <c r="C494" s="171">
        <v>1</v>
      </c>
    </row>
    <row r="495" spans="1:3" ht="15.5" x14ac:dyDescent="0.35">
      <c r="A495" s="170" t="s">
        <v>3604</v>
      </c>
      <c r="B495" s="170" t="s">
        <v>3605</v>
      </c>
      <c r="C495" s="171">
        <v>1</v>
      </c>
    </row>
    <row r="496" spans="1:3" ht="15.5" x14ac:dyDescent="0.35">
      <c r="A496" s="170" t="s">
        <v>3606</v>
      </c>
      <c r="B496" s="170" t="s">
        <v>3607</v>
      </c>
      <c r="C496" s="171">
        <v>1</v>
      </c>
    </row>
    <row r="497" spans="1:3" ht="15.5" x14ac:dyDescent="0.35">
      <c r="A497" s="170" t="s">
        <v>3608</v>
      </c>
      <c r="B497" s="170" t="s">
        <v>3609</v>
      </c>
      <c r="C497" s="171">
        <v>1</v>
      </c>
    </row>
    <row r="498" spans="1:3" ht="15.5" x14ac:dyDescent="0.35">
      <c r="A498" s="170" t="s">
        <v>3610</v>
      </c>
      <c r="B498" s="170" t="s">
        <v>3611</v>
      </c>
      <c r="C498" s="171">
        <v>1</v>
      </c>
    </row>
    <row r="499" spans="1:3" ht="15.5" x14ac:dyDescent="0.35">
      <c r="A499" s="170" t="s">
        <v>3612</v>
      </c>
      <c r="B499" s="170" t="s">
        <v>3613</v>
      </c>
      <c r="C499" s="171">
        <v>1</v>
      </c>
    </row>
    <row r="500" spans="1:3" ht="15.5" x14ac:dyDescent="0.35">
      <c r="A500" s="170" t="s">
        <v>3614</v>
      </c>
      <c r="B500" s="170" t="s">
        <v>3615</v>
      </c>
      <c r="C500" s="171">
        <v>1</v>
      </c>
    </row>
    <row r="501" spans="1:3" ht="15.5" x14ac:dyDescent="0.35">
      <c r="A501" s="170" t="s">
        <v>3616</v>
      </c>
      <c r="B501" s="170" t="s">
        <v>3617</v>
      </c>
      <c r="C501" s="171">
        <v>1</v>
      </c>
    </row>
    <row r="502" spans="1:3" ht="15.5" x14ac:dyDescent="0.35">
      <c r="A502" s="170" t="s">
        <v>3618</v>
      </c>
      <c r="B502" s="170" t="s">
        <v>3619</v>
      </c>
      <c r="C502" s="171">
        <v>1</v>
      </c>
    </row>
    <row r="503" spans="1:3" ht="15.5" x14ac:dyDescent="0.35">
      <c r="A503" s="170" t="s">
        <v>3620</v>
      </c>
      <c r="B503" s="170" t="s">
        <v>3621</v>
      </c>
      <c r="C503" s="171">
        <v>1</v>
      </c>
    </row>
    <row r="504" spans="1:3" ht="15.5" x14ac:dyDescent="0.35">
      <c r="A504" s="170" t="s">
        <v>3622</v>
      </c>
      <c r="B504" s="170" t="s">
        <v>3623</v>
      </c>
      <c r="C504" s="171">
        <v>1</v>
      </c>
    </row>
    <row r="505" spans="1:3" ht="15.5" x14ac:dyDescent="0.35">
      <c r="A505" s="170" t="s">
        <v>3624</v>
      </c>
      <c r="B505" s="170" t="s">
        <v>3625</v>
      </c>
      <c r="C505" s="171">
        <v>1</v>
      </c>
    </row>
    <row r="506" spans="1:3" ht="15.5" x14ac:dyDescent="0.35">
      <c r="A506" s="170" t="s">
        <v>3626</v>
      </c>
      <c r="B506" s="170" t="s">
        <v>3627</v>
      </c>
      <c r="C506" s="171">
        <v>1</v>
      </c>
    </row>
    <row r="507" spans="1:3" ht="15.5" x14ac:dyDescent="0.35">
      <c r="A507" s="170" t="s">
        <v>3628</v>
      </c>
      <c r="B507" s="170" t="s">
        <v>3629</v>
      </c>
      <c r="C507" s="171">
        <v>1</v>
      </c>
    </row>
    <row r="508" spans="1:3" ht="15.5" x14ac:dyDescent="0.35">
      <c r="A508" s="170" t="s">
        <v>3630</v>
      </c>
      <c r="B508" s="170" t="s">
        <v>3631</v>
      </c>
      <c r="C508" s="171">
        <v>1</v>
      </c>
    </row>
    <row r="509" spans="1:3" ht="15.5" x14ac:dyDescent="0.35">
      <c r="A509" s="170" t="s">
        <v>3632</v>
      </c>
      <c r="B509" s="170" t="s">
        <v>3633</v>
      </c>
      <c r="C509" s="171">
        <v>1</v>
      </c>
    </row>
    <row r="510" spans="1:3" ht="15.5" x14ac:dyDescent="0.35">
      <c r="A510" s="170" t="s">
        <v>3634</v>
      </c>
      <c r="B510" s="170" t="s">
        <v>3635</v>
      </c>
      <c r="C510" s="171">
        <v>1</v>
      </c>
    </row>
    <row r="511" spans="1:3" ht="15.5" x14ac:dyDescent="0.35">
      <c r="A511" s="170" t="s">
        <v>3636</v>
      </c>
      <c r="B511" s="170" t="s">
        <v>3637</v>
      </c>
      <c r="C511" s="171">
        <v>1</v>
      </c>
    </row>
    <row r="512" spans="1:3" ht="15.5" x14ac:dyDescent="0.35">
      <c r="A512" s="170" t="s">
        <v>3638</v>
      </c>
      <c r="B512" s="170" t="s">
        <v>3639</v>
      </c>
      <c r="C512" s="171">
        <v>1</v>
      </c>
    </row>
    <row r="513" spans="1:3" ht="15.5" x14ac:dyDescent="0.35">
      <c r="A513" s="170" t="s">
        <v>3640</v>
      </c>
      <c r="B513" s="170" t="s">
        <v>3641</v>
      </c>
      <c r="C513" s="171">
        <v>1</v>
      </c>
    </row>
    <row r="514" spans="1:3" ht="15.5" x14ac:dyDescent="0.35">
      <c r="A514" s="170" t="s">
        <v>3642</v>
      </c>
      <c r="B514" s="170" t="s">
        <v>3643</v>
      </c>
      <c r="C514" s="171">
        <v>1</v>
      </c>
    </row>
    <row r="515" spans="1:3" ht="15.5" x14ac:dyDescent="0.35">
      <c r="A515" s="170" t="s">
        <v>3644</v>
      </c>
      <c r="B515" s="170" t="s">
        <v>3645</v>
      </c>
      <c r="C515" s="171">
        <v>1</v>
      </c>
    </row>
    <row r="516" spans="1:3" ht="15.5" x14ac:dyDescent="0.35">
      <c r="A516" s="170" t="s">
        <v>3646</v>
      </c>
      <c r="B516" s="170" t="s">
        <v>3647</v>
      </c>
      <c r="C516" s="171">
        <v>1</v>
      </c>
    </row>
    <row r="517" spans="1:3" ht="15.5" x14ac:dyDescent="0.35">
      <c r="A517" s="170" t="s">
        <v>3648</v>
      </c>
      <c r="B517" s="170" t="s">
        <v>3649</v>
      </c>
      <c r="C517" s="171">
        <v>1</v>
      </c>
    </row>
    <row r="518" spans="1:3" ht="15.5" x14ac:dyDescent="0.35">
      <c r="A518" s="170" t="s">
        <v>3650</v>
      </c>
      <c r="B518" s="170" t="s">
        <v>3651</v>
      </c>
      <c r="C518" s="171">
        <v>1</v>
      </c>
    </row>
    <row r="519" spans="1:3" ht="15.5" x14ac:dyDescent="0.35">
      <c r="A519" s="170" t="s">
        <v>3652</v>
      </c>
      <c r="B519" s="170" t="s">
        <v>3653</v>
      </c>
      <c r="C519" s="171">
        <v>1</v>
      </c>
    </row>
    <row r="520" spans="1:3" ht="15.5" x14ac:dyDescent="0.35">
      <c r="A520" s="170" t="s">
        <v>3654</v>
      </c>
      <c r="B520" s="170" t="s">
        <v>3655</v>
      </c>
      <c r="C520" s="171">
        <v>1</v>
      </c>
    </row>
    <row r="521" spans="1:3" ht="15.5" x14ac:dyDescent="0.35">
      <c r="A521" s="170" t="s">
        <v>3656</v>
      </c>
      <c r="B521" s="170" t="s">
        <v>3657</v>
      </c>
      <c r="C521" s="171">
        <v>1</v>
      </c>
    </row>
    <row r="522" spans="1:3" ht="15.5" x14ac:dyDescent="0.35">
      <c r="A522" s="170" t="s">
        <v>3658</v>
      </c>
      <c r="B522" s="170" t="s">
        <v>3659</v>
      </c>
      <c r="C522" s="171">
        <v>1</v>
      </c>
    </row>
    <row r="523" spans="1:3" ht="15.5" x14ac:dyDescent="0.35">
      <c r="A523" s="170" t="s">
        <v>3660</v>
      </c>
      <c r="B523" s="170" t="s">
        <v>3661</v>
      </c>
      <c r="C523" s="171">
        <v>1</v>
      </c>
    </row>
    <row r="524" spans="1:3" ht="15.5" x14ac:dyDescent="0.35">
      <c r="A524" s="170" t="s">
        <v>3662</v>
      </c>
      <c r="B524" s="170" t="s">
        <v>3663</v>
      </c>
      <c r="C524" s="171">
        <v>1</v>
      </c>
    </row>
    <row r="525" spans="1:3" ht="15.5" x14ac:dyDescent="0.35">
      <c r="A525" s="170" t="s">
        <v>3664</v>
      </c>
      <c r="B525" s="170" t="s">
        <v>3665</v>
      </c>
      <c r="C525" s="171">
        <v>1</v>
      </c>
    </row>
    <row r="526" spans="1:3" ht="15.5" x14ac:dyDescent="0.35">
      <c r="A526" s="170" t="s">
        <v>3666</v>
      </c>
      <c r="B526" s="170" t="s">
        <v>3667</v>
      </c>
      <c r="C526" s="171">
        <v>1</v>
      </c>
    </row>
    <row r="527" spans="1:3" ht="15.5" x14ac:dyDescent="0.35">
      <c r="A527" s="170" t="s">
        <v>3668</v>
      </c>
      <c r="B527" s="170" t="s">
        <v>3669</v>
      </c>
      <c r="C527" s="171">
        <v>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61C04B-2514-4E56-862E-939B9E760992}">
  <ds:schemaRefs>
    <ds:schemaRef ds:uri="http://schemas.microsoft.com/sharepoint/v3/contenttype/forms"/>
  </ds:schemaRefs>
</ds:datastoreItem>
</file>

<file path=customXml/itemProps2.xml><?xml version="1.0" encoding="utf-8"?>
<ds:datastoreItem xmlns:ds="http://schemas.openxmlformats.org/officeDocument/2006/customXml" ds:itemID="{60C962F5-2EE8-4E59-9010-91662285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073F07-C085-4146-B9BA-EA7E3524494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vt:lpstr>
      <vt:lpstr>Change Log</vt:lpstr>
      <vt:lpstr>Appendix</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2022-07-06T23:00:39Z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