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tabRatio="726" activeTab="0"/>
  </bookViews>
  <sheets>
    <sheet name="Dashboard" sheetId="1" r:id="rId1"/>
    <sheet name="Results" sheetId="2" r:id="rId2"/>
    <sheet name="Instructions" sheetId="3" r:id="rId3"/>
    <sheet name="Test Cases" sheetId="4" r:id="rId4"/>
    <sheet name="Change Log" sheetId="5" r:id="rId5"/>
    <sheet name="Issue Code Table" sheetId="6" r:id="rId6"/>
  </sheets>
  <definedNames>
    <definedName name="_xlnm._FilterDatabase" localSheetId="3" hidden="1">'Test Cases'!$A$2:$M$25</definedName>
    <definedName name="_xlfn.COUNTIFS" hidden="1">#NAME?</definedName>
    <definedName name="_xlnm.Print_Area" localSheetId="4">'Change Log'!$A$1:$D$14</definedName>
    <definedName name="_xlnm.Print_Area" localSheetId="0">'Dashboard'!$A$1:$C$45</definedName>
    <definedName name="_xlnm.Print_Area" localSheetId="2">'Instructions'!$A$1:$N$39</definedName>
    <definedName name="_xlnm.Print_Area" localSheetId="1">'Results'!$A$1:$N$23</definedName>
    <definedName name="_xlnm.Print_Area" localSheetId="3">'Test Cases'!$A$1:$J$24</definedName>
    <definedName name="_xlnm.Print_Titles" localSheetId="3">'Test Cases'!$2:$2</definedName>
  </definedNames>
  <calcPr fullCalcOnLoad="1"/>
</workbook>
</file>

<file path=xl/sharedStrings.xml><?xml version="1.0" encoding="utf-8"?>
<sst xmlns="http://schemas.openxmlformats.org/spreadsheetml/2006/main" count="1370" uniqueCount="1256">
  <si>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</si>
  <si>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</si>
  <si>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</si>
  <si>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</si>
  <si>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</si>
  <si>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</si>
  <si>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</si>
  <si>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</si>
  <si>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</si>
  <si>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</si>
  <si>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</si>
  <si>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</si>
  <si>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</si>
  <si>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</si>
  <si>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</si>
  <si>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</si>
  <si>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</si>
  <si>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</si>
  <si>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</si>
  <si>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</si>
  <si>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</si>
  <si>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</si>
  <si>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</si>
  <si>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</si>
  <si>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</si>
  <si>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</si>
  <si>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</si>
  <si>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</si>
  <si>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</si>
  <si>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</si>
  <si>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</si>
  <si>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</si>
  <si>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Version</t>
  </si>
  <si>
    <t>Date</t>
  </si>
  <si>
    <t>Description of Changes</t>
  </si>
  <si>
    <t>Change Log</t>
  </si>
  <si>
    <t>Test Cases</t>
  </si>
  <si>
    <t>First Release</t>
  </si>
  <si>
    <t>Mapping of test case requirements to one or more NIST SP 800-53 control identifiers for reporting purposes.</t>
  </si>
  <si>
    <t>▪ Test Method:</t>
  </si>
  <si>
    <t>▪ Test Objective</t>
  </si>
  <si>
    <t>▪ Status</t>
  </si>
  <si>
    <t>▪ Test ID</t>
  </si>
  <si>
    <t>▪ NIST ID</t>
  </si>
  <si>
    <t>▪ Test Procedures</t>
  </si>
  <si>
    <t>Provides a description of the acceptable conditions allowed as a result of the test procedure execution.</t>
  </si>
  <si>
    <t>▪ Notes/Evidence</t>
  </si>
  <si>
    <t>OS/App Version:</t>
  </si>
  <si>
    <t>Test Objective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</si>
  <si>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</si>
  <si>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</si>
  <si>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</si>
  <si>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</si>
  <si>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</si>
  <si>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</si>
  <si>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</si>
  <si>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</si>
  <si>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</si>
  <si>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</si>
  <si>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</si>
  <si>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</si>
  <si>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</si>
  <si>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</si>
  <si>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</si>
  <si>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</si>
  <si>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</si>
  <si>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</si>
  <si>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</si>
  <si>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</si>
  <si>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</si>
  <si>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</si>
  <si>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</si>
  <si>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</si>
  <si>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</si>
  <si>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</si>
  <si>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</si>
  <si>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</si>
  <si>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</si>
  <si>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</si>
  <si>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</si>
  <si>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</si>
  <si>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</si>
  <si>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</si>
  <si>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</si>
  <si>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Test Procedures</t>
  </si>
  <si>
    <t>AC-11</t>
  </si>
  <si>
    <t>Examine</t>
  </si>
  <si>
    <t>AC-2</t>
  </si>
  <si>
    <t>AC-6</t>
  </si>
  <si>
    <t>AC-5</t>
  </si>
  <si>
    <t>AC-7</t>
  </si>
  <si>
    <t>AC-8</t>
  </si>
  <si>
    <t>AU-2</t>
  </si>
  <si>
    <t>AU-8</t>
  </si>
  <si>
    <t>IA-2</t>
  </si>
  <si>
    <t>IA-3</t>
  </si>
  <si>
    <t>SI-2</t>
  </si>
  <si>
    <t>Booz Allen Hamilton</t>
  </si>
  <si>
    <t xml:space="preserve"> ▪ SCSEM Subject: OpenVMS</t>
  </si>
  <si>
    <t>VMS-01</t>
  </si>
  <si>
    <t xml:space="preserve">Users are required to prove their unique identity through their individual user id and password. Passwords are tested and found consistent with policy. All users are authenticated before granting access to the system. Password lengths are not demonstrated. Passwords are blotted out when entered.  Null passwords are not accepted.  </t>
  </si>
  <si>
    <t>1. Logon as sysadmin without password.
2. Logon as sysadmin with a valid password.
3. Run the Authorize utility by typing SHOW USERS /FULL
4. Check different types of user accounts and verify that open accounts that require no passwords are used (the password is null).
5. Verify that SYSTEM has a system password by typing SHOW USERS SYSTEM /FULL or SHOW IDENTIFIER SYSTEM. 
6. Access the network proxy database file (NET$PROXY.DAT) which records specific remote users who may access a local account without using a password.
7. Close out of the AUTHORIZE utility by typing EXIT.</t>
  </si>
  <si>
    <t xml:space="preserve">1. Login fails.  No response is received.
2. Login is successful.  As the password is entered, there is no prompt and no echo of the characters entered.  
3. A list of user accounts is displayed.  Member names are unique for each user.  Each password differs from the user's login name.
4. Open accounts are set up as restricted accounts (i.e., selected users need to log in to the restricted account first and then log in to their own account).
5. A password is assigned to the SYSTEM account.
6. No remote users access a local account without using a password.
7. The AUTHORIZE utility closes.
</t>
  </si>
  <si>
    <t>VMS-02</t>
  </si>
  <si>
    <t xml:space="preserve">1. Logon as sysadmin.
2. Type TYPE SYSUAF.DAT to view user settings.  Hit Cntrl-S to stop the scrolling, Cntrl-Q to continue.
3. Access the VMS$PASSWORD_HISTORY.DAT file to verify the set of the password history feature.
4. Verify that a history list of users old passwords is maintained.
5. Open the Open-VMS add-in authentication executable file and examine password length and complexity string.
</t>
  </si>
  <si>
    <t>VMS-03</t>
  </si>
  <si>
    <t>Passwords that have reached password aging threshold are no longer valid. Passwords are aged on a per-user basis. The system notifies users to change their password before the password aging threshold is reached.</t>
  </si>
  <si>
    <t xml:space="preserve">1. Logon as sysadmin.
2. Change the expiration period of the testuser password to 7 days by typing AUTHORIZE /PWDLIFETIME testuser 7.
3. Logout and login as testuser.  
4. Logout and login as sysadmin and change the expiration period of the testuser password to 0 days .
5. Logout and logon as testuser.
6. Change the password and logout of the testuser account.
</t>
  </si>
  <si>
    <t>1. Logon is successful.
2. Password expiration parameter for sysadmin is set to 7 days.
3. A password expiration-warning feature will appear.  "Your password will be expired in 7 days.  Please change your password."
5. Logon fails.  A password expiration-warning feature will appear.  "Your password is expired.  Please change your password."</t>
  </si>
  <si>
    <t>VMS-04</t>
  </si>
  <si>
    <t xml:space="preserve">1. Logon as sysadmin.
2. Use the SYSMAN command PARAMETERS SHOW to view intrusion detection settings.
3. Check the parameter of LGI_BRK_LIM which defines how many times a person can try logging in.
4. Verify the system provide any parameter for disabling user accounts.
5. Check the following system parameters to ensure that they are configured properly:
</t>
  </si>
  <si>
    <t>VMS-05</t>
  </si>
  <si>
    <t xml:space="preserve">1. Logon as sysadmin.
2. Run AUTHORIZE and type SHOW USERS  
3. Verify that vendor-supplied accounts and passwords exist.
</t>
  </si>
  <si>
    <t>1. Login is successful.
2. A list of user accounts on the system is displayed with user identification code (UIC), real name, identification information, and basic account name.  All accounts are authorized.
3. No vendor-supplied accounts exist.  Guest account does not exist.  The system administrator account has been renamed.</t>
  </si>
  <si>
    <t>VMS-06</t>
  </si>
  <si>
    <t xml:space="preserve">Password encryption policies are implemented. </t>
  </si>
  <si>
    <t xml:space="preserve">1. Verify that the SYSUAF.DAT file is encrypted.
2. Run AUTHORIZE and type SHOW SYSUAF.DAT.
3. Verify that Triple-DES algorithm is used for encryption.
</t>
  </si>
  <si>
    <t>1. Passwords stored in the file are encrypted.
2. Passwords are encrypted.
3. Triple-DES or AES is used as the active encryption algorithm</t>
  </si>
  <si>
    <t>VMS-07</t>
  </si>
  <si>
    <t xml:space="preserve">Password settings are only accessible and managed by administrators. Passwords are protected to prevent unauthorized access. </t>
  </si>
  <si>
    <t xml:space="preserve">1. Verify that the AUTHORIZE utility can only be used by those who have administrator privileges.
2. Verify that access to password settings in the SYSUAF.DAT file cannot be changed except by administrators and users who are changing their own password. Type SHOW SECURITY SYSUAF.DAT
</t>
  </si>
  <si>
    <t xml:space="preserve">1. The utility can only be used by administrators.
2. Access to the SYSUAF.DAT is only granted to those who have administrator privileges. </t>
  </si>
  <si>
    <t>VMS-08</t>
  </si>
  <si>
    <t>After 90 days, inactive accounts are disabled first, then removed when deemed unnecessary.</t>
  </si>
  <si>
    <t>VMS-09</t>
  </si>
  <si>
    <t xml:space="preserve">Only authorized administrators perform administrative actions. </t>
  </si>
  <si>
    <t xml:space="preserve">1. Login as testuser.
2. Attempt to perform administrative functions by running the AUTHORIZE utility.  Type RUN AUTHORIZE.
</t>
  </si>
  <si>
    <t>1. Login is successful.
2. The AUTHORIZE utility does not open.  The attempt fails.</t>
  </si>
  <si>
    <t>VMS-10</t>
  </si>
  <si>
    <t xml:space="preserve">A warning screen is displayed before a successful logon.  </t>
  </si>
  <si>
    <t xml:space="preserve">1. Logon as sysadmin and view the warning banner displayed prior to login.
</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</si>
  <si>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</si>
  <si>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VMS-11</t>
  </si>
  <si>
    <t>1. Logon as sysadmin.
2. Use the SYSMAN command PARAMETERS SHOW to view intrusion detection settings.
3. Use the "LGI_PWD_TMO" command to verify the time-out period.</t>
  </si>
  <si>
    <t>VMS-12</t>
  </si>
  <si>
    <t xml:space="preserve">The system has properly configured permissions on system and data files. The system controls actions between users and resources. </t>
  </si>
  <si>
    <t xml:space="preserve">1. Log on as sysadmin.
2. As the system administrator, type DIRECTORY /ACL.
3. Verify that the access matrix represents proper authorization access regarding objects and subjects.
4. Type SHOW PROCESS /ALL 
5. Verify that the rights are assigned.
6. Type DIRECTORY/SECURITY to view the owner, protection activation, and access control lists (ACL) available on system files.  
7. Type SHOW SECURITY * to see a display of all security class objects.
</t>
  </si>
  <si>
    <t xml:space="preserve">1. Login is successful.
2. As files are listed, their access control lists (ACLs) are also displayed. Every file listed has an ACL.
3. Proper authorization access rights are assigned.  For example, 
 (Identifier=Taxgroup, Access=Read+Write+Execute+Delete)
 (Identifier=Jsimon, Access=Read)
 (Identifier=Sgibson, Access=Read)
4. The identifiers for the current process are displayed with process and system rights.
5. Process and system rights are properly assigned.
6. Critical system files have system protection and ACLs.
7. Current template settings for the default profile are appropriate.
</t>
  </si>
  <si>
    <t>VMS-13</t>
  </si>
  <si>
    <t xml:space="preserve">Default protection is properly set for newly created files. </t>
  </si>
  <si>
    <t xml:space="preserve">1. Log on as sysadmin.
2. Check default protection access control entries (ACE) for new files to verify default protection by typing DIRECTORY /SECURITY
</t>
  </si>
  <si>
    <t xml:space="preserve">2. The following entry should be listed: 
 DEFAULT_PROTECTION, S:RWED, O:RWED, G, W
S – System, O – Owner, G – Group, W – World. RWED – Read, Write, Execute and delete.  Note that Group and World have no access privileges.
</t>
  </si>
  <si>
    <t>VMS-14</t>
  </si>
  <si>
    <t xml:space="preserve">Approved patches for the operating system are installed. </t>
  </si>
  <si>
    <t xml:space="preserve">1. Log on as root.
2. Access the file containing information on patches installed on the system. 
</t>
  </si>
  <si>
    <t xml:space="preserve">1. Root user is logged in.
2. A list of approved patches installed is displayed.  Patches are installed manually to ensure security against the threat of viruses.  Testing is also conducted prior to patching.
</t>
  </si>
  <si>
    <t>VMS-15</t>
  </si>
  <si>
    <t xml:space="preserve">1. Log on as sysadmin.
2. Access the SYSUAF.DAT file that contains users' privileges.
3. Access the system administrator's UAF record to verify privileges. 
4. Access the security administrator's UAF record to verify privileges.
5. Select a user and Type SHOW PROCESS/PRIVILEGES.
</t>
  </si>
  <si>
    <t>3. System administrators have SYSPRV privileges.
4. Security Administrator allows monitoring of the system (AUDIT, SECURITY, AND READALL); however, he/she does not have modification privileges.
5. It shows the user's authorized privileges and default process privileges.  User privileges are assigned properly.</t>
  </si>
  <si>
    <t>VMS-16</t>
  </si>
  <si>
    <t xml:space="preserve">1.  Determine the existence of remote capabilities.  If capabilities exist, verify that they are managed by each office in support of network security.
2.  Verify that mechanisms, such as I&amp;A and audit trails, are used in the implementation of remote access.
3. Log on as sysadmin. 
4. Type SHOW SECURITY /ACL to view the ACLs and their capabilities.
5. Verify that access to objects is allowed only when logged in from a local terminal.
</t>
  </si>
  <si>
    <t>1. If remote capabilities exist, they are managed and controlled.
4. IDENTIFER=DIALUP, ACCESS=READ, WRITE, EXECUTE
5. IDENTIFIER=[SYSADMIN NAME]+LOCAL, ACCESS=READ+WRITE+EXECUTE+DELETE</t>
  </si>
  <si>
    <t>VMS-17</t>
  </si>
  <si>
    <t>CP-4</t>
  </si>
  <si>
    <t xml:space="preserve">Backups are performed regularly. Only Government systems are used to process SBU information. All storage objects are cleared before reuse. </t>
  </si>
  <si>
    <t xml:space="preserve">1. Verify with the system administrator that a backup strategy exists.
2. Verify that no personal systems are used to process information.
3. Verify the media clearing process for data on the data cluster.
</t>
  </si>
  <si>
    <t>1. Data is backed up regularly.
2. Only FDA systems are used to process information.
3. All media is cleared before reuse. Clearing and purging procedures are followed to remove excess data from the media.</t>
  </si>
  <si>
    <t>VMS-18</t>
  </si>
  <si>
    <t>Audit trails are generated. Auditing is configured to capture security relevant events. Audit events include the original of request (e.g., terminal ID) for logon, logoff, and password change. Each audit event trails the user and information relevant to the event (e.g., date and time of the event, user, type of event, file name and the success or failure of the event).  The audit record includes the file name of the file related event. User actions are reviewed based on individual identity.</t>
  </si>
  <si>
    <t xml:space="preserve">1. Logon as sysadmin.
2. Type the DCL command SHOW AUDIT to verify auditable events selected. (Or, use the Audit Analysis Utility.)
3. Verify information in auditing messages to each event.
4. Access the VMS$AUDIT_SERVER.DAT (residing in SYS$COMMON:[SYSMGR])  to verify failed file accesses are audited.
5. Verify security auditing for ACEs for the following files.
</t>
  </si>
  <si>
    <t xml:space="preserve">1. Login is successful.  
2. The following events, at a minimum, were selected: • Logins, logouts, or login failures • All intrusion attempts • Changes to the authorization database (e.g., SYSUAF.DAT, NETPROXY.DAT, RIGHTSLIST.DAT) • Access to a protected object, such as a file, device, or global section • Changes in privileges or the security attributes of protected objects (e.g., use of DLA command SET AUDIT; events triggered by AUDIT or ALARM ACEs)
3. Each event records detailed information (e.g., date and time of the message, type of the event, date and time of the event occurred, the process identification (PID) of the user who caused the event).
4. AUDIT/AUDIT/ENABLE=ACCESS=FAILURE/CLASS=FILE is set.  This enables auditing for all failed file accesses.
5. • SYSACF.DAT • OPERATOR.LOG • ACCOUNTING.DAT
Auditing ACEs are set for the files so that they are audited.
</t>
  </si>
  <si>
    <t>VMS-19</t>
  </si>
  <si>
    <t xml:space="preserve">(Continued from Test Case 19)
6. Use the DCL command SHOW INTRUSION.
7. Use the SHOW USERS command to verify that user actions can be reviewed based on individual identify.
8. To get a report on the activities of user Robin, enter the following command: 
9. Generate a full report of selected security audit records:
 ANALYZE/AUDIT/FULL/SINCE=TODAY/OUTPUT=20APR2000.AUDIT -
 /EVENT_TYPE= (BREAKIN, RIGHTSDB, SYSUAF)
 MAIL/SUBJECT="SECURITY EVENTS" 20APR2000.AUDIT SYSTEM
10. Type ANALYZE/AUDIT/BRIEF SYS$MANAGER:SECURITY.AUDIT$JOURNAL
11. Type ANALYZE/AUDIT/FULL SYS$MANAGER:SECURITY.AUDIT$JOURNAL
12. Type ANALYZE/AUDIT/SUMMARY SYS$MANAGER:SECURITY.AUDIT$JOURNAL
</t>
  </si>
  <si>
    <t xml:space="preserve">(Continued from Test Case 19)
6. The intrusion database captures the following types of information on login failures: • Intrusion class (general source of failure) • Type (suspect, intrusion) • Number of logon failures • Expiration • Origin of the login failure.
7. Individual user actions can be reviewed by running the AUTHORIZE utility and setting the AUDIT flag.  (for example)
  Run SYS$SYSTEM:AUTHORIZE
  MODIFY ROBIN/FLAGS=AUDIT
8. ANALYZE/AUDIT/SELECT=(FLAGS=MANDATORY, USERNAME=ROBIN)
 SECURITY.AUDIT$JOURNAL
10. A brief report of all the security audit events is displayed.
11. One record from a full format audit report.
12. A summary report is displayed.
</t>
  </si>
  <si>
    <t>VMS-20</t>
  </si>
  <si>
    <t>The audit log does not overwrite old events. Only authorized staff can retrieve audit trail information and archive it for review. Audit trails are protected from modification, unauthorized access, and destruction. Audit logs are retained for at least one year.</t>
  </si>
  <si>
    <t xml:space="preserve">1. Logon as sysadmin.
2. Enter the DCL command SHOW AUDIT/ALL.
3. Run AUTOGEN to verify the size of page files.
4. Verify that the default behavior of the audit server (Purge_Old [default]) is altered.
5. Type SHOW SECURITY &lt;audit file&gt; to verify audit file privileges.
</t>
  </si>
  <si>
    <t xml:space="preserve">1. Login is successful.
2. The following information is shown:
• List of audit journals, including the journal owner 
• Security auditing server characteristics
• Security archiving information
• System security alarms currently enabled
• System security audit currently enabled 
Warning thresholds are established. (e.g., AUDIT /JOURNAL=SECURITY /THRESHOLD=WARNING=100)
3. The audit server runs with a maximum size of page files (20,480 pages).
4. AUDIT/SERVER=FINAL_ACTION=IGNORE_NEW
5. Audit file privileges are set to READ ONLY by Security Administrators.
</t>
  </si>
  <si>
    <t>VMS-21</t>
  </si>
  <si>
    <t>SI-4</t>
  </si>
  <si>
    <t>An anti-virus software is installed on the system. Files and diskettes are scanned regularly.</t>
  </si>
  <si>
    <t xml:space="preserve">1. Verify that an anti-virus program is installed and running.
2. Verify that system files and media are scanned regularly before use.
</t>
  </si>
  <si>
    <t xml:space="preserve">1. Norton Antivirus is installed and running.  New signature files are pushed down and installed every Thursday or when a new file is required.  
2. Directory files are scanned regularly.  All media is scanned for viruses before use.
</t>
  </si>
  <si>
    <t>VMS-22</t>
  </si>
  <si>
    <t>Update for NIST 800-53 Rev 3
Update for new Publication 1075</t>
  </si>
  <si>
    <t>Increase version to 1.0.  Update to new template.</t>
  </si>
  <si>
    <t>▪ NIST Control Name</t>
  </si>
  <si>
    <t>Full name which describes the NIST ID.</t>
  </si>
  <si>
    <t>Minor update to correct worksheet locking capabilities.  Added back NIST control name to Test Cases Tab.</t>
  </si>
  <si>
    <t>NIST Control Name</t>
  </si>
  <si>
    <t>Identification and Authentication (Organizational Users)</t>
  </si>
  <si>
    <t>Device Identification and Authentication</t>
  </si>
  <si>
    <t>Account Management</t>
  </si>
  <si>
    <t>Least Privilege</t>
  </si>
  <si>
    <t>Separation of Duties</t>
  </si>
  <si>
    <t>System Use Notification</t>
  </si>
  <si>
    <t>Flaw Remediation</t>
  </si>
  <si>
    <t>Session Lock</t>
  </si>
  <si>
    <t>Time Stamps</t>
  </si>
  <si>
    <t>Information System Monitoring</t>
  </si>
  <si>
    <t>Update test cases based on NIST 800-53 R4</t>
  </si>
  <si>
    <t>Unsuccessful Logon Attempts</t>
  </si>
  <si>
    <t>Contingency Plan Testing</t>
  </si>
  <si>
    <t>Audit Events</t>
  </si>
  <si>
    <t xml:space="preserve">1. Minimum password length is 8 characters, minimum of 1 numeric or special character, mixture of at least one upper and 1 lowercase letter
2. Password parameters are displayed as follows:
• PWD_LIFETIME: 60 days privileged users and 90 days for standard users
• PWDMINIMUM=1 days
• PWDWARNTIME=7-14 days
• INITIAL PWDCHANGE=1 day
3. Users cannot use their 24 old passwords.
4. The LGI_HID_TIM maintains a history list of users old passwords.
5. The password is rejected.
6. The password is rejected.
7. The password is accepted.
</t>
  </si>
  <si>
    <t>Passwords consist of a minimum of eight (8) characters. Passwords have at least one number or one special character, one upper case and one lower case letter.  Initial passwords are changed immediately. Passwords are changed at least every 60 days for privileged users and 90 days for standard users. Passwords are not reusable by the same individual for a period of 24generations.</t>
  </si>
  <si>
    <t>Please submit SCSEM feedback and suggestions to SafeguardReports@IRS.gov</t>
  </si>
  <si>
    <t>Obtain SCSEM updates online at http://www.irs.gov/uac/Safeguards-Program</t>
  </si>
  <si>
    <t>Updates based on Publication 1075.  See SCSEM notes column for specific updates.</t>
  </si>
  <si>
    <t>Agency Code:</t>
  </si>
  <si>
    <t>Closing Date:</t>
  </si>
  <si>
    <t>Shared Agencies:</t>
  </si>
  <si>
    <t>Added baseline Criticality Score and Issue Codes, weighted test cases based on criticality, and updated Results Tab</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</si>
  <si>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</si>
  <si>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</si>
  <si>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</si>
  <si>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</si>
  <si>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</si>
  <si>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</si>
  <si>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</si>
  <si>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</si>
  <si>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</si>
  <si>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Total Number of Tests Performed</t>
  </si>
  <si>
    <t>Weighted Pass Rate</t>
  </si>
  <si>
    <t>Totals</t>
  </si>
  <si>
    <t>Weighted Score</t>
  </si>
  <si>
    <t>Risk Rating</t>
  </si>
  <si>
    <t>Weight</t>
  </si>
  <si>
    <t>Possible</t>
  </si>
  <si>
    <t>Actual</t>
  </si>
  <si>
    <t>Device Weighted Score:</t>
  </si>
  <si>
    <t>Criticality</t>
  </si>
  <si>
    <t>Critical</t>
  </si>
  <si>
    <t>Significant</t>
  </si>
  <si>
    <t>Moderate</t>
  </si>
  <si>
    <t>Limited</t>
  </si>
  <si>
    <t>Criticality Ratings</t>
  </si>
  <si>
    <t>Sections below are automatically calculated.</t>
  </si>
  <si>
    <t>HPW7</t>
  </si>
  <si>
    <t>HAC15</t>
  </si>
  <si>
    <t>HAC27</t>
  </si>
  <si>
    <t>HPW11</t>
  </si>
  <si>
    <t>HAC11</t>
  </si>
  <si>
    <t>HAC12</t>
  </si>
  <si>
    <t>HAC14</t>
  </si>
  <si>
    <t>HRM5</t>
  </si>
  <si>
    <t>HSI2</t>
  </si>
  <si>
    <t>HSC1</t>
  </si>
  <si>
    <t xml:space="preserve">If passwords are not required to access the system, the criticality may be upgraded to Critical </t>
  </si>
  <si>
    <t>HAC10</t>
  </si>
  <si>
    <t>HRM7</t>
  </si>
  <si>
    <t>Remote access is properly configured.</t>
  </si>
  <si>
    <t>HCP100</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</si>
  <si>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</si>
  <si>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</si>
  <si>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</si>
  <si>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</si>
  <si>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</si>
  <si>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</si>
  <si>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</si>
  <si>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</si>
  <si>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t>Risk Rating (Do Not Edit)</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</si>
  <si>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</si>
  <si>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</si>
  <si>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</si>
  <si>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</si>
  <si>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</si>
  <si>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</si>
  <si>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</si>
  <si>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</si>
  <si>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</si>
  <si>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</si>
  <si>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</si>
  <si>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</si>
  <si>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</si>
  <si>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</si>
  <si>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</si>
  <si>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</si>
  <si>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</si>
  <si>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</si>
  <si>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</si>
  <si>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</si>
  <si>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</si>
  <si>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</si>
  <si>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</si>
  <si>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</si>
  <si>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</si>
  <si>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Warning banner is insufficient</t>
  </si>
  <si>
    <t>User accounts not locked out after 3 unsuccessful login attempts</t>
  </si>
  <si>
    <t>HAC16</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</si>
  <si>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</si>
  <si>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</si>
  <si>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</si>
  <si>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</si>
  <si>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</si>
  <si>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</si>
  <si>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</si>
  <si>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</si>
  <si>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</si>
  <si>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</si>
  <si>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</si>
  <si>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</si>
  <si>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</si>
  <si>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</si>
  <si>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</si>
  <si>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</si>
  <si>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</si>
  <si>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</si>
  <si>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</si>
  <si>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</si>
  <si>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</si>
  <si>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</si>
  <si>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</si>
  <si>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</si>
  <si>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</si>
  <si>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</si>
  <si>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</si>
  <si>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</si>
  <si>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</si>
  <si>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</si>
  <si>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</si>
  <si>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</si>
  <si>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</si>
  <si>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</si>
  <si>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</si>
  <si>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</si>
  <si>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</si>
  <si>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</si>
  <si>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</si>
  <si>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</si>
  <si>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</si>
  <si>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</si>
  <si>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</si>
  <si>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</si>
  <si>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</si>
  <si>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</si>
  <si>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</si>
  <si>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</si>
  <si>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</si>
  <si>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</si>
  <si>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</si>
  <si>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</si>
  <si>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</si>
  <si>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</si>
  <si>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</si>
  <si>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</si>
  <si>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</si>
  <si>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</si>
  <si>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</si>
  <si>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</si>
  <si>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</si>
  <si>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</si>
  <si>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</si>
  <si>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</si>
  <si>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</si>
  <si>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</si>
  <si>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</si>
  <si>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</si>
  <si>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</si>
  <si>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</si>
  <si>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</si>
  <si>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</si>
  <si>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</si>
  <si>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</si>
  <si>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</si>
  <si>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</si>
  <si>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</si>
  <si>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</si>
  <si>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</si>
  <si>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</si>
  <si>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</si>
  <si>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</si>
  <si>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</si>
  <si>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</si>
  <si>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</si>
  <si>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</si>
  <si>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</si>
  <si>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</si>
  <si>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</si>
  <si>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</si>
  <si>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</si>
  <si>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</si>
  <si>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</si>
  <si>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</si>
  <si>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</si>
  <si>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</si>
  <si>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</si>
  <si>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</si>
  <si>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</si>
  <si>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</si>
  <si>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</si>
  <si>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</si>
  <si>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</si>
  <si>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</si>
  <si>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</si>
  <si>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</si>
  <si>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</si>
  <si>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</si>
  <si>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</si>
  <si>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</si>
  <si>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</si>
  <si>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</si>
  <si>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</si>
  <si>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</si>
  <si>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</si>
  <si>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</si>
  <si>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</si>
  <si>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</si>
  <si>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</si>
  <si>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</si>
  <si>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</si>
  <si>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</si>
  <si>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</si>
  <si>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</si>
  <si>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</si>
  <si>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</si>
  <si>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</si>
  <si>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</si>
  <si>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</si>
  <si>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</si>
  <si>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</si>
  <si>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</si>
  <si>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</si>
  <si>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</si>
  <si>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</si>
  <si>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</si>
  <si>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</si>
  <si>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</si>
  <si>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</si>
  <si>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</si>
  <si>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</si>
  <si>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</si>
  <si>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</si>
  <si>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</si>
  <si>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</si>
  <si>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</si>
  <si>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</si>
  <si>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</si>
  <si>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</si>
  <si>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</si>
  <si>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</si>
  <si>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</si>
  <si>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</si>
  <si>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</si>
  <si>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</si>
  <si>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</si>
  <si>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</si>
  <si>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</si>
  <si>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</si>
  <si>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</si>
  <si>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</si>
  <si>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</si>
  <si>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</si>
  <si>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</si>
  <si>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</si>
  <si>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</si>
  <si>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HCM2</t>
  </si>
  <si>
    <t>FTI is not properly labeled on-screen</t>
  </si>
  <si>
    <t>HCM3</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</si>
  <si>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</si>
  <si>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</si>
  <si>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</si>
  <si>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</si>
  <si>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</si>
  <si>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</si>
  <si>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</si>
  <si>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</si>
  <si>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</si>
  <si>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</si>
  <si>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</si>
  <si>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</si>
  <si>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</si>
  <si>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</si>
  <si>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</si>
  <si>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</si>
  <si>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</si>
  <si>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</si>
  <si>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</si>
  <si>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</si>
  <si>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</si>
  <si>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</si>
  <si>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</si>
  <si>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</si>
  <si>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</si>
  <si>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</si>
  <si>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</si>
  <si>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</si>
  <si>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</si>
  <si>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</si>
  <si>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</si>
  <si>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</si>
  <si>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</si>
  <si>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</si>
  <si>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</si>
  <si>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</si>
  <si>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</si>
  <si>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</si>
  <si>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</si>
  <si>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</si>
  <si>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</si>
  <si>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</si>
  <si>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</si>
  <si>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</si>
  <si>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</si>
  <si>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</si>
  <si>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</si>
  <si>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</si>
  <si>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</si>
  <si>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</si>
  <si>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</si>
  <si>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</si>
  <si>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</si>
  <si>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</si>
  <si>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</si>
  <si>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</si>
  <si>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</si>
  <si>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</si>
  <si>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</si>
  <si>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</si>
  <si>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</si>
  <si>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</si>
  <si>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</si>
  <si>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</si>
  <si>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</si>
  <si>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</si>
  <si>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</si>
  <si>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HCM100</t>
  </si>
  <si>
    <t>HCP1</t>
  </si>
  <si>
    <t>No contingency plan exists for FTI data</t>
  </si>
  <si>
    <t>HCP2</t>
  </si>
  <si>
    <t>Contingency plans are not tested annually</t>
  </si>
  <si>
    <t>HCP3</t>
  </si>
  <si>
    <t>Contingency plan does not exist for consolidated data center</t>
  </si>
  <si>
    <t>HCP4</t>
  </si>
  <si>
    <t>FTI is not encrypted in transit to the DR site</t>
  </si>
  <si>
    <t>HCP5</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</si>
  <si>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</si>
  <si>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</si>
  <si>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</si>
  <si>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</si>
  <si>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</si>
  <si>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</si>
  <si>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</si>
  <si>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</si>
  <si>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</si>
  <si>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</si>
  <si>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HIR1</t>
  </si>
  <si>
    <t>Incident response program does not exist</t>
  </si>
  <si>
    <t>HIR100</t>
  </si>
  <si>
    <t>HIR2</t>
  </si>
  <si>
    <t>Incident response plan is not sufficient</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</si>
  <si>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</si>
  <si>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</si>
  <si>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</si>
  <si>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</si>
  <si>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</si>
  <si>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</si>
  <si>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</si>
  <si>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</si>
  <si>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</si>
  <si>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</si>
  <si>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</si>
  <si>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</si>
  <si>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</si>
  <si>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</si>
  <si>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</si>
  <si>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</si>
  <si>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</si>
  <si>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</si>
  <si>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</si>
  <si>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</si>
  <si>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</si>
  <si>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</si>
  <si>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</si>
  <si>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</si>
  <si>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</si>
  <si>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</si>
  <si>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</si>
  <si>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</si>
  <si>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</si>
  <si>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</si>
  <si>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</si>
  <si>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</si>
  <si>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</si>
  <si>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</si>
  <si>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</si>
  <si>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</si>
  <si>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</si>
  <si>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</si>
  <si>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</si>
  <si>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</si>
  <si>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</si>
  <si>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</si>
  <si>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</si>
  <si>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</si>
  <si>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</si>
  <si>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</si>
  <si>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</si>
  <si>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</si>
  <si>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</si>
  <si>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</si>
  <si>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</si>
  <si>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</si>
  <si>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</si>
  <si>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</si>
  <si>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</si>
  <si>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</si>
  <si>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</si>
  <si>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</si>
  <si>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</si>
  <si>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</si>
  <si>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</si>
  <si>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</si>
  <si>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</si>
  <si>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</si>
  <si>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</si>
  <si>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</si>
  <si>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</si>
  <si>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</si>
  <si>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</si>
  <si>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</si>
  <si>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</si>
  <si>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</si>
  <si>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</si>
  <si>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</si>
  <si>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</si>
  <si>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</si>
  <si>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</si>
  <si>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</si>
  <si>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</si>
  <si>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</si>
  <si>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</si>
  <si>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</si>
  <si>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</si>
  <si>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</si>
  <si>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</si>
  <si>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</si>
  <si>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</si>
  <si>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</si>
  <si>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</si>
  <si>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</si>
  <si>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</si>
  <si>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</si>
  <si>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</si>
  <si>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</si>
  <si>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</si>
  <si>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</si>
  <si>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</si>
  <si>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</si>
  <si>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</si>
  <si>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</si>
  <si>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</si>
  <si>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</si>
  <si>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</si>
  <si>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</si>
  <si>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</si>
  <si>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</si>
  <si>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</si>
  <si>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HRM1</t>
  </si>
  <si>
    <t>HRM100</t>
  </si>
  <si>
    <t>HRM2</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</si>
  <si>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</si>
  <si>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</si>
  <si>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</si>
  <si>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</si>
  <si>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</si>
  <si>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</si>
  <si>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</si>
  <si>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</si>
  <si>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</si>
  <si>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</si>
  <si>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</si>
  <si>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</si>
  <si>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</si>
  <si>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</si>
  <si>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</si>
  <si>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</si>
  <si>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</si>
  <si>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</si>
  <si>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</si>
  <si>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</si>
  <si>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</si>
  <si>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</si>
  <si>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</si>
  <si>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</si>
  <si>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</si>
  <si>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</si>
  <si>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</si>
  <si>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</si>
  <si>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</si>
  <si>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</si>
  <si>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</si>
  <si>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</si>
  <si>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</si>
  <si>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</si>
  <si>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</si>
  <si>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</si>
  <si>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</si>
  <si>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</si>
  <si>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</si>
  <si>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</si>
  <si>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</si>
  <si>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</si>
  <si>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</si>
  <si>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</si>
  <si>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</si>
  <si>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</si>
  <si>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</si>
  <si>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</si>
  <si>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</si>
  <si>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</si>
  <si>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</si>
  <si>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</si>
  <si>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</si>
  <si>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</si>
  <si>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</si>
  <si>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</si>
  <si>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</si>
  <si>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</si>
  <si>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</si>
  <si>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</si>
  <si>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</si>
  <si>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</si>
  <si>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</si>
  <si>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</si>
  <si>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</si>
  <si>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</si>
  <si>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</si>
  <si>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</si>
  <si>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</si>
  <si>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</si>
  <si>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</si>
  <si>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</si>
  <si>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</si>
  <si>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</si>
  <si>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</si>
  <si>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</si>
  <si>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</si>
  <si>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</si>
  <si>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</si>
  <si>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</si>
  <si>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</si>
  <si>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</si>
  <si>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</si>
  <si>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</si>
  <si>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</si>
  <si>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</si>
  <si>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</si>
  <si>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</si>
  <si>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</si>
  <si>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</si>
  <si>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</si>
  <si>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</si>
  <si>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</si>
  <si>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</si>
  <si>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</si>
  <si>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</si>
  <si>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</si>
  <si>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</si>
  <si>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</si>
  <si>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</si>
  <si>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</si>
  <si>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</si>
  <si>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</si>
  <si>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</si>
  <si>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</si>
  <si>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</si>
  <si>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</si>
  <si>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</si>
  <si>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</si>
  <si>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</si>
  <si>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</si>
  <si>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</si>
  <si>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</si>
  <si>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</si>
  <si>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</si>
  <si>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</si>
  <si>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</si>
  <si>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</si>
  <si>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</si>
  <si>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</si>
  <si>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</si>
  <si>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</si>
  <si>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</si>
  <si>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</si>
  <si>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</si>
  <si>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</si>
  <si>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</si>
  <si>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</si>
  <si>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</si>
  <si>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</si>
  <si>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</si>
  <si>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</si>
  <si>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</si>
  <si>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</si>
  <si>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</si>
  <si>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</si>
  <si>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</si>
  <si>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</si>
  <si>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</si>
  <si>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</si>
  <si>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</si>
  <si>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</si>
  <si>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</si>
  <si>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</si>
  <si>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</si>
  <si>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</si>
  <si>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</si>
  <si>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</si>
  <si>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</si>
  <si>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</si>
  <si>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</si>
  <si>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</si>
  <si>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</si>
  <si>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</si>
  <si>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</si>
  <si>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</si>
  <si>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</si>
  <si>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</si>
  <si>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</si>
  <si>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</si>
  <si>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</si>
  <si>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</si>
  <si>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</si>
  <si>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</si>
  <si>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</si>
  <si>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</si>
  <si>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</si>
  <si>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</si>
  <si>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</si>
  <si>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</si>
  <si>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</si>
  <si>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</si>
  <si>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</si>
  <si>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</si>
  <si>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</si>
  <si>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</si>
  <si>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</si>
  <si>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HPE1</t>
  </si>
  <si>
    <t>Printer does not lock and prevent access to the hard drive</t>
  </si>
  <si>
    <t>HPM1</t>
  </si>
  <si>
    <t xml:space="preserve">A senior information officer does not exist </t>
  </si>
  <si>
    <t>This SCSEM is used by the IRS Office of Safeguards to evaluate compliance with IRS Publication 1075 for agencies that have implemented OpenVMS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(October 2014)
▪ NIST SP 800-53 Rev. 4, Recommended Security Controls for Federal Information Systems and Organizations (April 2013)
▪ DISA Open VMS Security Checklist, Version 2, Release 2.3</t>
  </si>
  <si>
    <t>HAC29
HPW8
HAC20</t>
  </si>
  <si>
    <t>HAC29: Access to system functionality without identification and authentication
HPW8: Passwords are displayed on screen when entered
HAC20: Agency duplicates usernames</t>
  </si>
  <si>
    <t>HPW7: Password change notification is not sufficient</t>
  </si>
  <si>
    <t>HAC15: User accounts not locked out after 3 unsuccessful login attempts</t>
  </si>
  <si>
    <t>HSC15: Encryption capabilities do not meet FIPS 140-2 requirements</t>
  </si>
  <si>
    <t>HAC11: User access was not established with concept of least privilege</t>
  </si>
  <si>
    <t>1. User accounts that have not been used for 120 days are disabled. Disabled accounts are removed after a specific interval of time.</t>
  </si>
  <si>
    <t>1. Verify with the system administrator the process for disabling accounts after 120 days.</t>
  </si>
  <si>
    <t>HAC10: Accounts do not expire after the correct period of inactivity</t>
  </si>
  <si>
    <t>HRM5: User sessions do not terminate after the Publication 1075 period of inactivity</t>
  </si>
  <si>
    <t>HAC13: Operating system configuration files have incorrect permissions</t>
  </si>
  <si>
    <t>HSI2
HSI27</t>
  </si>
  <si>
    <t xml:space="preserve">HSI2: System patch level is insufficient
HSI27: Critical security patches have not been applied </t>
  </si>
  <si>
    <t>HRM7: The agency does not adequately control remote access to its systems</t>
  </si>
  <si>
    <t>HSI22: Data remanence is not properly handled</t>
  </si>
  <si>
    <t>HSI12
HSI11
HSI17</t>
  </si>
  <si>
    <t>SA-22</t>
  </si>
  <si>
    <t>Unsupported System Components</t>
  </si>
  <si>
    <t>Interview, Examine</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</si>
  <si>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</si>
  <si>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</si>
  <si>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Current version of the operating system installed and the agency maintains appropriate service packs.</t>
  </si>
  <si>
    <t>The agency maintaining the operating system ensures the operating system is supported.</t>
  </si>
  <si>
    <t>HAC51</t>
  </si>
  <si>
    <t xml:space="preserve">Unauthorized access to FTI </t>
  </si>
  <si>
    <t>HAC52</t>
  </si>
  <si>
    <t>Wireless usage policies are not sufficient</t>
  </si>
  <si>
    <t>HAC53</t>
  </si>
  <si>
    <t>HAC54</t>
  </si>
  <si>
    <t>FTI is not properly labeled in the cloud environment</t>
  </si>
  <si>
    <t>HAC55</t>
  </si>
  <si>
    <t>FTI is not properly isolated in the cloud environment</t>
  </si>
  <si>
    <t>HAC56</t>
  </si>
  <si>
    <t>Mobile device does not wipe after the required threshold of passcode failures</t>
  </si>
  <si>
    <t>HAU26</t>
  </si>
  <si>
    <t xml:space="preserve">System/service provider is not held accountable to protect and share audit records with the agency </t>
  </si>
  <si>
    <t>HAU27</t>
  </si>
  <si>
    <t>Audit trail does not include access to FTI in pre-production</t>
  </si>
  <si>
    <t>Application architecture does not properly separate user interface from data repository</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</si>
  <si>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</si>
  <si>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</si>
  <si>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</si>
  <si>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</si>
  <si>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</si>
  <si>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</si>
  <si>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</si>
  <si>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</si>
  <si>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</si>
  <si>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</si>
  <si>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</si>
  <si>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</si>
  <si>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</si>
  <si>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</si>
  <si>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</si>
  <si>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</si>
  <si>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</si>
  <si>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HCM47</t>
  </si>
  <si>
    <t>System error messages display system configuration information</t>
  </si>
  <si>
    <t>Backup data is located on production systems</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</si>
  <si>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</si>
  <si>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</si>
  <si>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</si>
  <si>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</si>
  <si>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</si>
  <si>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</si>
  <si>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</si>
  <si>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</si>
  <si>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HRA9</t>
  </si>
  <si>
    <t>Application source code is not assessed for static vulnerabilities</t>
  </si>
  <si>
    <t>HRM18</t>
  </si>
  <si>
    <t>Remote access policies are not sufficient</t>
  </si>
  <si>
    <t>HRM19</t>
  </si>
  <si>
    <t>Agency cannot remotely wipe lost mobile device</t>
  </si>
  <si>
    <t>HSA18</t>
  </si>
  <si>
    <t>Cloud vendor is not FedRAMP certified</t>
  </si>
  <si>
    <t>Email policy is not sufficient</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</si>
  <si>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</si>
  <si>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</si>
  <si>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</si>
  <si>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</si>
  <si>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</si>
  <si>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</si>
  <si>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</si>
  <si>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</si>
  <si>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</si>
  <si>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</si>
  <si>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</si>
  <si>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</si>
  <si>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 xml:space="preserve">Agency does not receive security alerts, advisories, or directives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</si>
  <si>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</si>
  <si>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</si>
  <si>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</si>
  <si>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</si>
  <si>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</si>
  <si>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</si>
  <si>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</si>
  <si>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</si>
  <si>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HSI12: No antivirus configured on the system
HSI11: Antivirus is not configured to automatically scan removable media
HSI17: Antivirus is not configured appropriately</t>
  </si>
  <si>
    <t>Removed duplicative test cases, re-assigned issue codes and revised weighted risk formulas</t>
  </si>
  <si>
    <t>Mobile device policies are not sufficient</t>
  </si>
  <si>
    <t>HAC57</t>
  </si>
  <si>
    <t>Mobile devices policies governing access to FTI are not sufficient</t>
  </si>
  <si>
    <t>Agency does not centrally manage mobile device configuration</t>
  </si>
  <si>
    <t>AC-12</t>
  </si>
  <si>
    <t>Session Termination</t>
  </si>
  <si>
    <r>
      <t xml:space="preserve">Issue Code Mapping (Select </t>
    </r>
    <r>
      <rPr>
        <b/>
        <u val="single"/>
        <sz val="10"/>
        <rFont val="Arial"/>
        <family val="2"/>
      </rPr>
      <t>one</t>
    </r>
    <r>
      <rPr>
        <b/>
        <sz val="10"/>
        <rFont val="Arial"/>
        <family val="2"/>
      </rPr>
      <t xml:space="preserve"> to enter in column L)</t>
    </r>
  </si>
  <si>
    <t>HPW19
HPW2
HPW3
HPW4
HPW6
HPW12</t>
  </si>
  <si>
    <t>HPW19: More than one Publication 1075 password requirement is not met
HPW2: Password does not expire timely
HPW3: Minimum password length is too short
HPW4: Minimum password age does not exist
HPW6: Password history is insufficient
HPW12: Passwords do not meet complexity requirements</t>
  </si>
  <si>
    <t>HAC27
HAC37
HPW17</t>
  </si>
  <si>
    <t>HAC27: Default accounts have not been disabled or renamed
HAC37: Account management procedures are not implemented
HPW17: Default passwords have not been changed</t>
  </si>
  <si>
    <t>HAC14
HAC38</t>
  </si>
  <si>
    <t>HAC14: Warning banner is insufficient
HAC38: Warning banner does not exist</t>
  </si>
  <si>
    <t>HAU2
HAU6
HAU17
HAU21</t>
  </si>
  <si>
    <t>HAU2: No auditing is being performed on the system
HAU6: System does not audit changes to access control systems
HAU17: Audit logs do not capture sufficient auditable events
HAU21: System does not audit all attempts to gain access</t>
  </si>
  <si>
    <t>HAU6
HAU17
HAU21</t>
  </si>
  <si>
    <t>HAU6: System does not audit changes to access control systems
HAU17: Audit logs do not capture sufficient auditable events
HAU21: System does not audit all attempts to gain access</t>
  </si>
  <si>
    <t>HAU10
HAU23</t>
  </si>
  <si>
    <t>HAU10: Audit logs are not properly protected
HAU23: Audit storage capacity threshold has not been defined</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</si>
  <si>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</si>
  <si>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</si>
  <si>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</si>
  <si>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</si>
  <si>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</si>
  <si>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</si>
  <si>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HRM10</t>
  </si>
  <si>
    <t>HSC37</t>
  </si>
  <si>
    <t>Network connection to third party system is not properly configured</t>
  </si>
  <si>
    <t>HSI32</t>
  </si>
  <si>
    <t>Virtual Switch (Vswitch) security parameters are set incorrectly</t>
  </si>
  <si>
    <t xml:space="preserve">Axway does not run on a dedicated platform </t>
  </si>
  <si>
    <t xml:space="preserve">Firewall rules are not reviewed or removed when no longer necessary </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</si>
  <si>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</si>
  <si>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</si>
  <si>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</si>
  <si>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</si>
  <si>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The data transfer agreement is not in place</t>
  </si>
  <si>
    <t xml:space="preserve"> ▪ SCSEM Version: 2.1</t>
  </si>
  <si>
    <t>Terminals are not left unattended. A timeout feature is set to 30 minutes of inactivity.</t>
  </si>
  <si>
    <t xml:space="preserve">1. Login is successful.  A warning message is displayed.
2. Contents of the intrusion database are displayed.
3. The timeout feature is set to TIMEOUT=30, which means the Server will log a user out after 30 minutes idle period of time. 
</t>
  </si>
  <si>
    <t>User account is locked after three (3) invalid login attempts.  Locked for 15 minutes or less then can be reactivated automatically.</t>
  </si>
  <si>
    <t xml:space="preserve">1. Login is successful.
2. Contents of the intrusion database are displayed.
3. After 3 invalid login attempts, a user account is locked.
4. THE LGI_BRK_DISUSER parameter allows a user account to be locked.
• LGI_PWD_TMO  Define the time-out period
• LGI_RETRY_LIM Define the number of times a person can try to log in
• LGI_RETRY_TMO Define the time interval between login attempts
• LGI_BRK_LIM  Define the number of login chances
• LGI_BRK_TMO  Define monitoring period when a suspect becomes an intruder
• LGI_BRK_DISUSER  Enable the DISUSER flag in user's authorization record, permanently locking out that account
</t>
  </si>
  <si>
    <t>Description</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</si>
  <si>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</si>
  <si>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</si>
  <si>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</si>
  <si>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</si>
  <si>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</si>
  <si>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</si>
  <si>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</si>
  <si>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</si>
  <si>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</si>
  <si>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</si>
  <si>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</si>
  <si>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</si>
  <si>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</si>
  <si>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</si>
  <si>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</si>
  <si>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</si>
  <si>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</si>
  <si>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</si>
  <si>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</si>
  <si>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</si>
  <si>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</si>
  <si>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</si>
  <si>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</si>
  <si>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</si>
  <si>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</si>
  <si>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</si>
  <si>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</si>
  <si>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</si>
  <si>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</si>
  <si>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</si>
  <si>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</si>
  <si>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</si>
  <si>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</si>
  <si>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</si>
  <si>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</si>
  <si>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</si>
  <si>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</si>
  <si>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</si>
  <si>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</si>
  <si>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</si>
  <si>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</si>
  <si>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</si>
  <si>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</si>
  <si>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</si>
  <si>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</si>
  <si>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</si>
  <si>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</si>
  <si>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</si>
  <si>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</si>
  <si>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</si>
  <si>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</si>
  <si>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</si>
  <si>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</si>
  <si>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</si>
  <si>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</si>
  <si>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</si>
  <si>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</si>
  <si>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</si>
  <si>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</si>
  <si>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</si>
  <si>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</si>
  <si>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</si>
  <si>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</si>
  <si>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</si>
  <si>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</si>
  <si>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</si>
  <si>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</si>
  <si>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</si>
  <si>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</si>
  <si>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</si>
  <si>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</si>
  <si>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</si>
  <si>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</si>
  <si>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</si>
  <si>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</si>
  <si>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</si>
  <si>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</si>
  <si>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</si>
  <si>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</si>
  <si>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</si>
  <si>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</si>
  <si>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</si>
  <si>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</si>
  <si>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</si>
  <si>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</si>
  <si>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</si>
  <si>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</si>
  <si>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</si>
  <si>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</si>
  <si>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</si>
  <si>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</si>
  <si>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</si>
  <si>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</si>
  <si>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</si>
  <si>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</si>
  <si>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</si>
  <si>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</si>
  <si>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</si>
  <si>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</si>
  <si>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</si>
  <si>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</si>
  <si>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</si>
  <si>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</si>
  <si>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</si>
  <si>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</si>
  <si>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</si>
  <si>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</si>
  <si>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</si>
  <si>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</si>
  <si>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</si>
  <si>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</si>
  <si>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</si>
  <si>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</si>
  <si>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</si>
  <si>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</si>
  <si>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</si>
  <si>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</si>
  <si>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</si>
  <si>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</si>
  <si>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</si>
  <si>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</si>
  <si>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</si>
  <si>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</si>
  <si>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</si>
  <si>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</si>
  <si>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</si>
  <si>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</si>
  <si>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</si>
  <si>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</si>
  <si>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Moved Risk Rating to column AA, deleted lagging spaces from HAC40 and HSA14 in IC Table</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</si>
  <si>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</si>
  <si>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</si>
  <si>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</si>
  <si>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</si>
  <si>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</si>
  <si>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</si>
  <si>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</si>
  <si>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</si>
  <si>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</si>
  <si>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</si>
  <si>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</si>
  <si>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</si>
  <si>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</si>
  <si>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</si>
  <si>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</si>
  <si>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</si>
  <si>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</si>
  <si>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</si>
  <si>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</si>
  <si>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</si>
  <si>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</si>
  <si>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</si>
  <si>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</si>
  <si>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</si>
  <si>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</si>
  <si>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</si>
  <si>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</si>
  <si>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</si>
  <si>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</si>
  <si>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</si>
  <si>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</si>
  <si>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</si>
  <si>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</si>
  <si>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</si>
  <si>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</si>
  <si>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</si>
  <si>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</si>
  <si>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</si>
  <si>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</si>
  <si>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</si>
  <si>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</si>
  <si>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</si>
  <si>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</si>
  <si>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</si>
  <si>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</si>
  <si>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</si>
  <si>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</si>
  <si>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</si>
  <si>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</si>
  <si>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</si>
  <si>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</si>
  <si>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</si>
  <si>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</si>
  <si>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</si>
  <si>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</si>
  <si>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</si>
  <si>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</si>
  <si>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</si>
  <si>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</si>
  <si>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</si>
  <si>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</si>
  <si>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</si>
  <si>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</si>
  <si>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</si>
  <si>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Updated issue code table</t>
  </si>
  <si>
    <t>Session terminations set to 30 minutes, account automated unlock set to 15 minutes, Issue code changes</t>
  </si>
  <si>
    <t>Minor content updates</t>
  </si>
  <si>
    <t>Internal Update</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</si>
  <si>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</si>
  <si>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</si>
  <si>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</si>
  <si>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</si>
  <si>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</si>
  <si>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</si>
  <si>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</si>
  <si>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</si>
  <si>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</si>
  <si>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</si>
  <si>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The reviewer should verify what version of the operating system are running on the server by examining the server.
The reviewer will need to have the Sr provide evidence that the vendor is still supporting the product. This can be done by visiting the vendor's web site, viewing a service agreement that the site has with the vendor, or observing recent patches provided by the vendor for the operating system. These are not the only ways that are acceptable to verify this, so the reviewer will have to make a determination if the site has provided sufficient evidence that the operating system is supported.</t>
  </si>
  <si>
    <t>Vendor supplied passwords are deleted upon installation. A list of system users is maintained in the system's database. Guest account does not exist.</t>
  </si>
  <si>
    <t>Privileges are assigned with consideration to the user's role on the system.</t>
  </si>
  <si>
    <t>03/031/2019</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</si>
  <si>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</si>
  <si>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</si>
  <si>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</si>
  <si>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</si>
  <si>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</si>
  <si>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</si>
  <si>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</si>
  <si>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</si>
  <si>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</si>
  <si>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</si>
  <si>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</si>
  <si>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</si>
  <si>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</si>
  <si>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</si>
  <si>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</si>
  <si>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</si>
  <si>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</si>
  <si>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</si>
  <si>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</si>
  <si>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</si>
  <si>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</si>
  <si>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</si>
  <si>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</si>
  <si>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</si>
  <si>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</si>
  <si>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</si>
  <si>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</si>
  <si>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</si>
  <si>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</si>
  <si>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</si>
  <si>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HTC91</t>
  </si>
  <si>
    <t>The ESXi 6.0 hypervisor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</si>
  <si>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</si>
  <si>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</si>
  <si>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</si>
  <si>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</si>
  <si>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</si>
  <si>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</si>
  <si>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</si>
  <si>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</si>
  <si>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</si>
  <si>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</si>
  <si>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</si>
  <si>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</si>
  <si>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</si>
  <si>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</si>
  <si>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</si>
  <si>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</si>
  <si>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 SCSEM Release Date: September 30, 2019</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</si>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</sst>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1">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9"/>
      <name val="Arial"/>
      <family val="2"/>
    </font>
    <font>
      <b/>
      <sz val="10"/>
      <color indexed="10"/>
      <name val="Arial"/>
      <family val="2"/>
    </font>
    <font>
      <b/>
      <sz val="12"/>
      <color indexed="8"/>
      <name val="Calibri"/>
      <family val="2"/>
    </font>
    <font>
      <sz val="12"/>
      <color indexed="8"/>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0"/>
      <name val="Arial"/>
      <family val="2"/>
    </font>
    <font>
      <b/>
      <sz val="10"/>
      <color rgb="FFFF0000"/>
      <name val="Arial"/>
      <family val="2"/>
    </font>
    <font>
      <b/>
      <sz val="12"/>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bottom style="thin">
        <color indexed="63"/>
      </bottom>
    </border>
    <border>
      <left/>
      <right style="thin"/>
      <top style="thin">
        <color indexed="63"/>
      </top>
      <bottom style="thin">
        <color indexed="63"/>
      </bottom>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right style="thin"/>
      <top style="thin"/>
      <bottom style="thin"/>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color theme="1" tint="0.24995000660419464"/>
      </left>
      <right style="thin">
        <color theme="1" tint="0.24995000660419464"/>
      </right>
      <top style="thin">
        <color theme="1" tint="0.24995000660419464"/>
      </top>
      <bottom style="thin">
        <color theme="1" tint="0.2499500066041946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9">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0" xfId="0" applyNumberFormat="1" applyBorder="1" applyAlignment="1">
      <alignment horizontal="left" vertical="top"/>
    </xf>
    <xf numFmtId="14" fontId="0" fillId="0" borderId="10" xfId="0" applyNumberFormat="1" applyBorder="1" applyAlignment="1">
      <alignment horizontal="left" vertical="top"/>
    </xf>
    <xf numFmtId="14" fontId="0" fillId="0" borderId="0" xfId="0" applyNumberFormat="1" applyAlignment="1">
      <alignment/>
    </xf>
    <xf numFmtId="0" fontId="0" fillId="0" borderId="10" xfId="0" applyFont="1" applyBorder="1" applyAlignment="1" applyProtection="1">
      <alignment horizontal="left" vertical="top" wrapText="1"/>
      <protection locked="0"/>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5" fillId="0" borderId="0" xfId="0" applyFont="1" applyFill="1" applyBorder="1" applyAlignment="1">
      <alignment vertical="top"/>
    </xf>
    <xf numFmtId="0" fontId="0" fillId="0" borderId="21" xfId="0" applyFont="1" applyFill="1" applyBorder="1" applyAlignment="1">
      <alignment vertical="top"/>
    </xf>
    <xf numFmtId="0" fontId="3" fillId="34" borderId="10" xfId="0" applyFont="1" applyFill="1" applyBorder="1" applyAlignment="1">
      <alignment horizontal="left" vertical="center" wrapText="1"/>
    </xf>
    <xf numFmtId="0" fontId="0" fillId="34" borderId="13" xfId="0" applyFill="1" applyBorder="1" applyAlignment="1">
      <alignment vertical="center"/>
    </xf>
    <xf numFmtId="0" fontId="0" fillId="0" borderId="10" xfId="0" applyFont="1" applyBorder="1" applyAlignment="1" applyProtection="1">
      <alignment vertical="top" wrapText="1"/>
      <protection locked="0"/>
    </xf>
    <xf numFmtId="0" fontId="0" fillId="35" borderId="15" xfId="0" applyFont="1" applyFill="1" applyBorder="1" applyAlignment="1" applyProtection="1">
      <alignment/>
      <protection/>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21" xfId="0" applyFill="1" applyBorder="1" applyAlignment="1" applyProtection="1">
      <alignment/>
      <protection/>
    </xf>
    <xf numFmtId="0" fontId="0" fillId="35" borderId="19" xfId="0" applyFont="1" applyFill="1" applyBorder="1" applyAlignment="1" applyProtection="1">
      <alignment/>
      <protection/>
    </xf>
    <xf numFmtId="0" fontId="3" fillId="36" borderId="14" xfId="0" applyFont="1" applyFill="1" applyBorder="1" applyAlignment="1" applyProtection="1">
      <alignment vertical="center"/>
      <protection/>
    </xf>
    <xf numFmtId="0" fontId="3" fillId="36" borderId="15" xfId="0" applyFont="1" applyFill="1" applyBorder="1" applyAlignment="1" applyProtection="1">
      <alignment vertical="center"/>
      <protection/>
    </xf>
    <xf numFmtId="0" fontId="0" fillId="36" borderId="17" xfId="0" applyFont="1" applyFill="1" applyBorder="1" applyAlignment="1" applyProtection="1">
      <alignment vertical="top"/>
      <protection/>
    </xf>
    <xf numFmtId="0" fontId="0" fillId="36" borderId="0" xfId="0" applyFill="1" applyBorder="1" applyAlignment="1" applyProtection="1">
      <alignment vertical="top"/>
      <protection/>
    </xf>
    <xf numFmtId="0" fontId="0" fillId="36" borderId="21" xfId="0" applyFill="1" applyBorder="1" applyAlignment="1" applyProtection="1">
      <alignment vertical="top"/>
      <protection/>
    </xf>
    <xf numFmtId="0" fontId="0" fillId="36" borderId="19" xfId="0" applyFill="1" applyBorder="1" applyAlignment="1" applyProtection="1">
      <alignment vertical="top"/>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0" borderId="11" xfId="0" applyFont="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55" fillId="0" borderId="22" xfId="0" applyFont="1" applyBorder="1" applyAlignment="1" applyProtection="1">
      <alignment vertical="center" wrapText="1"/>
      <protection/>
    </xf>
    <xf numFmtId="165" fontId="55" fillId="0" borderId="22" xfId="0" applyNumberFormat="1" applyFont="1" applyBorder="1" applyAlignment="1" applyProtection="1">
      <alignment vertical="center" wrapText="1"/>
      <protection/>
    </xf>
    <xf numFmtId="0" fontId="0" fillId="34" borderId="22" xfId="0" applyFill="1" applyBorder="1" applyAlignment="1" applyProtection="1">
      <alignment vertical="center"/>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17"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3" fillId="37" borderId="14"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3" fillId="34" borderId="10" xfId="0" applyFont="1" applyFill="1" applyBorder="1" applyAlignment="1" applyProtection="1">
      <alignment vertical="top" wrapText="1"/>
      <protection/>
    </xf>
    <xf numFmtId="0" fontId="6" fillId="36" borderId="0" xfId="0" applyFont="1" applyFill="1" applyAlignment="1" applyProtection="1">
      <alignment/>
      <protection/>
    </xf>
    <xf numFmtId="0" fontId="6" fillId="36" borderId="16" xfId="0" applyFont="1" applyFill="1" applyBorder="1" applyAlignment="1" applyProtection="1">
      <alignment vertical="center"/>
      <protection/>
    </xf>
    <xf numFmtId="0" fontId="0" fillId="0" borderId="0" xfId="0" applyFont="1" applyAlignment="1" applyProtection="1">
      <alignment/>
      <protection/>
    </xf>
    <xf numFmtId="0" fontId="4" fillId="35" borderId="14" xfId="0" applyFont="1" applyFill="1" applyBorder="1" applyAlignment="1" applyProtection="1">
      <alignment/>
      <protection/>
    </xf>
    <xf numFmtId="0" fontId="4" fillId="35" borderId="17" xfId="0" applyFont="1" applyFill="1" applyBorder="1" applyAlignment="1" applyProtection="1">
      <alignment/>
      <protection/>
    </xf>
    <xf numFmtId="0" fontId="55" fillId="35" borderId="17"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10" xfId="0" applyFont="1" applyBorder="1" applyAlignment="1">
      <alignment horizontal="left" vertical="top"/>
    </xf>
    <xf numFmtId="0" fontId="0" fillId="0" borderId="10" xfId="58" applyBorder="1" applyAlignment="1">
      <alignment horizontal="left" vertical="top" wrapText="1"/>
      <protection/>
    </xf>
    <xf numFmtId="166" fontId="0" fillId="0" borderId="10" xfId="58" applyNumberFormat="1" applyBorder="1" applyAlignment="1">
      <alignment horizontal="left" vertical="top" wrapText="1"/>
      <protection/>
    </xf>
    <xf numFmtId="14" fontId="0" fillId="0" borderId="11" xfId="58" applyNumberFormat="1" applyBorder="1" applyAlignment="1">
      <alignment horizontal="left" vertical="top" wrapText="1"/>
      <protection/>
    </xf>
    <xf numFmtId="0" fontId="0" fillId="0" borderId="10" xfId="58" applyFont="1" applyBorder="1" applyAlignment="1">
      <alignment horizontal="left" vertical="top" wrapText="1"/>
      <protection/>
    </xf>
    <xf numFmtId="166" fontId="0" fillId="0" borderId="10" xfId="58" applyNumberFormat="1" applyBorder="1" applyAlignment="1">
      <alignment horizontal="left" vertical="top"/>
      <protection/>
    </xf>
    <xf numFmtId="14" fontId="0" fillId="0" borderId="11" xfId="58" applyNumberFormat="1" applyBorder="1" applyAlignment="1">
      <alignment horizontal="left" vertical="top"/>
      <protection/>
    </xf>
    <xf numFmtId="0" fontId="0" fillId="0" borderId="10" xfId="58" applyBorder="1" applyAlignment="1">
      <alignment horizontal="left" vertical="top"/>
      <protection/>
    </xf>
    <xf numFmtId="0" fontId="0" fillId="0" borderId="10" xfId="58" applyFont="1" applyBorder="1" applyAlignment="1">
      <alignment horizontal="left" vertical="top"/>
      <protection/>
    </xf>
    <xf numFmtId="14" fontId="0" fillId="0" borderId="11" xfId="0" applyNumberFormat="1" applyBorder="1" applyAlignment="1">
      <alignment horizontal="left" vertical="top"/>
    </xf>
    <xf numFmtId="0" fontId="0" fillId="0" borderId="10" xfId="0" applyFont="1" applyBorder="1" applyAlignment="1">
      <alignment horizontal="left" vertical="top" wrapText="1"/>
    </xf>
    <xf numFmtId="0" fontId="6" fillId="36" borderId="0" xfId="0" applyFont="1" applyFill="1" applyBorder="1" applyAlignment="1" applyProtection="1">
      <alignment vertical="center"/>
      <protection/>
    </xf>
    <xf numFmtId="14" fontId="55" fillId="0" borderId="11" xfId="0" applyNumberFormat="1" applyFont="1" applyBorder="1" applyAlignment="1">
      <alignment horizontal="left" vertical="top"/>
    </xf>
    <xf numFmtId="0" fontId="55" fillId="0" borderId="10" xfId="0" applyFont="1" applyBorder="1" applyAlignment="1">
      <alignment horizontal="left" vertical="top" wrapText="1"/>
    </xf>
    <xf numFmtId="0" fontId="0" fillId="0" borderId="0" xfId="0" applyFont="1" applyAlignment="1">
      <alignment vertical="center"/>
    </xf>
    <xf numFmtId="0" fontId="0" fillId="35" borderId="23" xfId="0" applyFont="1" applyFill="1" applyBorder="1" applyAlignment="1" applyProtection="1">
      <alignment/>
      <protection/>
    </xf>
    <xf numFmtId="0" fontId="8" fillId="35" borderId="24" xfId="0" applyFont="1" applyFill="1" applyBorder="1" applyAlignment="1" applyProtection="1">
      <alignment/>
      <protection/>
    </xf>
    <xf numFmtId="0" fontId="0" fillId="35" borderId="24" xfId="0" applyFont="1" applyFill="1" applyBorder="1" applyAlignment="1" applyProtection="1">
      <alignment/>
      <protection/>
    </xf>
    <xf numFmtId="0" fontId="0" fillId="35" borderId="24" xfId="0" applyFont="1" applyFill="1" applyBorder="1" applyAlignment="1" applyProtection="1">
      <alignment/>
      <protection/>
    </xf>
    <xf numFmtId="0" fontId="0" fillId="35" borderId="25" xfId="0" applyFont="1" applyFill="1" applyBorder="1" applyAlignment="1" applyProtection="1">
      <alignment/>
      <protection/>
    </xf>
    <xf numFmtId="0" fontId="3" fillId="36" borderId="23" xfId="0" applyFont="1" applyFill="1" applyBorder="1" applyAlignment="1" applyProtection="1">
      <alignment vertical="center"/>
      <protection/>
    </xf>
    <xf numFmtId="0" fontId="0" fillId="36" borderId="24" xfId="0" applyFill="1" applyBorder="1" applyAlignment="1" applyProtection="1">
      <alignment vertical="top"/>
      <protection/>
    </xf>
    <xf numFmtId="0" fontId="0" fillId="36" borderId="25" xfId="0" applyFill="1" applyBorder="1" applyAlignment="1" applyProtection="1">
      <alignment vertical="top"/>
      <protection/>
    </xf>
    <xf numFmtId="0" fontId="0" fillId="0" borderId="24" xfId="0" applyBorder="1" applyAlignment="1" applyProtection="1">
      <alignment/>
      <protection/>
    </xf>
    <xf numFmtId="0" fontId="3" fillId="33" borderId="22" xfId="0" applyFont="1" applyFill="1" applyBorder="1" applyAlignment="1" applyProtection="1">
      <alignment vertical="center"/>
      <protection/>
    </xf>
    <xf numFmtId="0" fontId="56" fillId="37" borderId="26" xfId="0" applyFont="1" applyFill="1" applyBorder="1" applyAlignment="1" applyProtection="1">
      <alignment vertical="top"/>
      <protection/>
    </xf>
    <xf numFmtId="0" fontId="3" fillId="37" borderId="27"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29" xfId="0" applyFont="1" applyFill="1" applyBorder="1" applyAlignment="1" applyProtection="1">
      <alignment vertical="top"/>
      <protection/>
    </xf>
    <xf numFmtId="0" fontId="3" fillId="37" borderId="24" xfId="0" applyFont="1" applyFill="1" applyBorder="1" applyAlignment="1" applyProtection="1">
      <alignment vertical="top"/>
      <protection/>
    </xf>
    <xf numFmtId="0" fontId="3" fillId="37" borderId="30" xfId="0" applyFont="1" applyFill="1" applyBorder="1" applyAlignment="1" applyProtection="1">
      <alignment vertical="top"/>
      <protection/>
    </xf>
    <xf numFmtId="0" fontId="3" fillId="37" borderId="31" xfId="0" applyFont="1" applyFill="1" applyBorder="1" applyAlignment="1" applyProtection="1">
      <alignment vertical="top"/>
      <protection/>
    </xf>
    <xf numFmtId="0" fontId="3" fillId="37" borderId="32" xfId="0" applyFont="1" applyFill="1" applyBorder="1" applyAlignment="1" applyProtection="1">
      <alignment vertical="top"/>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3" fillId="38" borderId="29" xfId="0" applyFont="1" applyFill="1" applyBorder="1" applyAlignment="1">
      <alignment/>
    </xf>
    <xf numFmtId="0" fontId="3" fillId="34" borderId="26" xfId="0" applyFont="1" applyFill="1" applyBorder="1" applyAlignment="1">
      <alignment/>
    </xf>
    <xf numFmtId="0" fontId="3" fillId="34" borderId="27" xfId="0" applyFont="1" applyFill="1" applyBorder="1" applyAlignment="1">
      <alignment/>
    </xf>
    <xf numFmtId="0" fontId="3" fillId="34" borderId="28" xfId="0" applyFont="1" applyFill="1" applyBorder="1" applyAlignment="1">
      <alignment/>
    </xf>
    <xf numFmtId="0" fontId="0" fillId="0" borderId="24" xfId="0" applyFill="1" applyBorder="1" applyAlignment="1">
      <alignment/>
    </xf>
    <xf numFmtId="0" fontId="5" fillId="38" borderId="29" xfId="0" applyFont="1" applyFill="1" applyBorder="1" applyAlignment="1">
      <alignment/>
    </xf>
    <xf numFmtId="0" fontId="3" fillId="36" borderId="33" xfId="0" applyFont="1" applyFill="1" applyBorder="1" applyAlignment="1">
      <alignment/>
    </xf>
    <xf numFmtId="0" fontId="0" fillId="39" borderId="34" xfId="0" applyFill="1" applyBorder="1" applyAlignment="1">
      <alignment/>
    </xf>
    <xf numFmtId="0" fontId="3" fillId="36" borderId="34" xfId="0" applyFont="1" applyFill="1" applyBorder="1" applyAlignment="1">
      <alignment/>
    </xf>
    <xf numFmtId="0" fontId="0" fillId="39" borderId="35" xfId="0" applyFill="1" applyBorder="1" applyAlignment="1">
      <alignment/>
    </xf>
    <xf numFmtId="0" fontId="3" fillId="36" borderId="36" xfId="0" applyFont="1" applyFill="1" applyBorder="1" applyAlignment="1">
      <alignment/>
    </xf>
    <xf numFmtId="0" fontId="3" fillId="36" borderId="37" xfId="0" applyFont="1" applyFill="1" applyBorder="1" applyAlignment="1">
      <alignment/>
    </xf>
    <xf numFmtId="0" fontId="3" fillId="36" borderId="38" xfId="0" applyFont="1" applyFill="1" applyBorder="1" applyAlignment="1">
      <alignment/>
    </xf>
    <xf numFmtId="0" fontId="0" fillId="38" borderId="29" xfId="0" applyFill="1" applyBorder="1" applyAlignment="1">
      <alignment/>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0" fillId="34" borderId="42" xfId="0" applyFont="1" applyFill="1" applyBorder="1" applyAlignment="1">
      <alignment vertical="center"/>
    </xf>
    <xf numFmtId="0" fontId="7" fillId="34" borderId="10"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24" xfId="0" applyBorder="1" applyAlignment="1">
      <alignment/>
    </xf>
    <xf numFmtId="0" fontId="5" fillId="38" borderId="29" xfId="0" applyFont="1" applyFill="1" applyBorder="1" applyAlignment="1">
      <alignment vertical="top"/>
    </xf>
    <xf numFmtId="0" fontId="5" fillId="0" borderId="44"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0" fillId="0" borderId="47"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24" xfId="0" applyBorder="1" applyAlignment="1">
      <alignment/>
    </xf>
    <xf numFmtId="0" fontId="3" fillId="0" borderId="0" xfId="0" applyFont="1" applyBorder="1" applyAlignment="1">
      <alignment/>
    </xf>
    <xf numFmtId="0" fontId="3" fillId="36" borderId="35" xfId="0" applyFont="1" applyFill="1" applyBorder="1" applyAlignment="1">
      <alignment/>
    </xf>
    <xf numFmtId="0" fontId="0" fillId="0" borderId="29" xfId="0" applyBorder="1" applyAlignment="1">
      <alignment/>
    </xf>
    <xf numFmtId="0" fontId="7" fillId="34" borderId="49" xfId="0" applyFont="1" applyFill="1" applyBorder="1" applyAlignment="1">
      <alignment horizontal="center" vertical="center"/>
    </xf>
    <xf numFmtId="0" fontId="7" fillId="38" borderId="0" xfId="0" applyFont="1" applyFill="1" applyBorder="1" applyAlignment="1">
      <alignment horizontal="center" vertical="center"/>
    </xf>
    <xf numFmtId="0" fontId="0" fillId="0" borderId="44" xfId="0" applyFont="1" applyBorder="1" applyAlignment="1">
      <alignment horizontal="center" vertical="center"/>
    </xf>
    <xf numFmtId="0" fontId="5" fillId="0" borderId="44" xfId="0" applyFont="1" applyFill="1" applyBorder="1" applyAlignment="1">
      <alignment horizontal="center" vertical="top" wrapText="1"/>
    </xf>
    <xf numFmtId="0" fontId="0" fillId="38" borderId="33" xfId="0" applyFont="1" applyFill="1" applyBorder="1" applyAlignment="1">
      <alignment/>
    </xf>
    <xf numFmtId="0" fontId="0" fillId="0" borderId="34" xfId="0" applyFont="1" applyBorder="1" applyAlignment="1">
      <alignment/>
    </xf>
    <xf numFmtId="2" fontId="3" fillId="0" borderId="35" xfId="0" applyNumberFormat="1" applyFont="1" applyBorder="1" applyAlignment="1">
      <alignment horizontal="center"/>
    </xf>
    <xf numFmtId="0" fontId="0" fillId="0" borderId="30" xfId="0" applyBorder="1" applyAlignment="1">
      <alignment/>
    </xf>
    <xf numFmtId="0" fontId="0" fillId="0" borderId="31" xfId="0" applyBorder="1" applyAlignment="1">
      <alignment/>
    </xf>
    <xf numFmtId="0" fontId="5" fillId="0" borderId="31" xfId="0" applyFont="1" applyFill="1" applyBorder="1" applyAlignment="1">
      <alignment vertical="top" wrapText="1"/>
    </xf>
    <xf numFmtId="0" fontId="0" fillId="0" borderId="32" xfId="0" applyBorder="1" applyAlignment="1">
      <alignment/>
    </xf>
    <xf numFmtId="0" fontId="3" fillId="34" borderId="44" xfId="0"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0" borderId="44" xfId="58" applyNumberFormat="1" applyBorder="1" applyAlignment="1" applyProtection="1">
      <alignment horizontal="center" vertical="top"/>
      <protection/>
    </xf>
    <xf numFmtId="0" fontId="10" fillId="0" borderId="44" xfId="0" applyFont="1" applyBorder="1" applyAlignment="1">
      <alignment horizontal="center" vertical="center"/>
    </xf>
    <xf numFmtId="0" fontId="10" fillId="0" borderId="44" xfId="0" applyFont="1" applyBorder="1" applyAlignment="1">
      <alignment horizontal="center" vertical="center" wrapText="1"/>
    </xf>
    <xf numFmtId="9" fontId="10" fillId="0" borderId="44" xfId="0" applyNumberFormat="1" applyFont="1" applyFill="1" applyBorder="1" applyAlignment="1">
      <alignment horizontal="center" vertical="center"/>
    </xf>
    <xf numFmtId="0" fontId="0" fillId="34" borderId="22" xfId="0" applyFill="1" applyBorder="1" applyAlignment="1" applyProtection="1">
      <alignment horizontal="left" vertical="center"/>
      <protection/>
    </xf>
    <xf numFmtId="0" fontId="0" fillId="0" borderId="44" xfId="0" applyFont="1" applyBorder="1" applyAlignment="1" applyProtection="1">
      <alignment horizontal="left" vertical="top" wrapText="1"/>
      <protection locked="0"/>
    </xf>
    <xf numFmtId="0" fontId="3" fillId="38" borderId="13" xfId="0" applyFont="1" applyFill="1" applyBorder="1" applyAlignment="1" applyProtection="1">
      <alignment vertical="center"/>
      <protection/>
    </xf>
    <xf numFmtId="0" fontId="3" fillId="38" borderId="11" xfId="0" applyFont="1" applyFill="1" applyBorder="1" applyAlignment="1" applyProtection="1">
      <alignment horizontal="left" vertical="center"/>
      <protection/>
    </xf>
    <xf numFmtId="0" fontId="3" fillId="0" borderId="11" xfId="0" applyFont="1" applyBorder="1" applyAlignment="1" applyProtection="1">
      <alignment horizontal="left" vertical="center"/>
      <protection/>
    </xf>
    <xf numFmtId="0" fontId="1" fillId="38" borderId="0" xfId="0" applyFont="1" applyFill="1" applyAlignment="1" applyProtection="1">
      <alignment/>
      <protection/>
    </xf>
    <xf numFmtId="0" fontId="10" fillId="0" borderId="44" xfId="0" applyFont="1" applyBorder="1" applyAlignment="1">
      <alignment horizontal="center"/>
    </xf>
    <xf numFmtId="0" fontId="57" fillId="38" borderId="0" xfId="0" applyFont="1" applyFill="1" applyAlignment="1">
      <alignment/>
    </xf>
    <xf numFmtId="0" fontId="58" fillId="38" borderId="0" xfId="0" applyFont="1" applyFill="1" applyAlignment="1">
      <alignment/>
    </xf>
    <xf numFmtId="0" fontId="0" fillId="38" borderId="0" xfId="0" applyFill="1" applyAlignment="1">
      <alignment/>
    </xf>
    <xf numFmtId="0" fontId="3" fillId="34" borderId="44" xfId="0" applyFont="1" applyFill="1" applyBorder="1" applyAlignment="1" applyProtection="1">
      <alignment horizontal="left" vertical="top" wrapText="1"/>
      <protection locked="0"/>
    </xf>
    <xf numFmtId="0" fontId="3" fillId="33" borderId="12" xfId="0" applyFont="1" applyFill="1" applyBorder="1" applyAlignment="1" applyProtection="1">
      <alignment horizontal="left" vertical="top" wrapText="1"/>
      <protection locked="0"/>
    </xf>
    <xf numFmtId="0" fontId="3" fillId="33" borderId="15" xfId="0" applyFont="1" applyFill="1" applyBorder="1" applyAlignment="1" applyProtection="1">
      <alignment horizontal="left" vertical="top" wrapText="1"/>
      <protection locked="0"/>
    </xf>
    <xf numFmtId="0" fontId="0" fillId="0" borderId="44" xfId="0" applyFont="1" applyBorder="1" applyAlignment="1" applyProtection="1">
      <alignment horizontal="left" vertical="top" wrapText="1"/>
      <protection/>
    </xf>
    <xf numFmtId="0" fontId="6" fillId="36" borderId="0" xfId="0" applyFont="1" applyFill="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lignment horizontal="left" vertical="top" wrapText="1"/>
    </xf>
    <xf numFmtId="0" fontId="0" fillId="0" borderId="0" xfId="0" applyFill="1" applyAlignment="1" applyProtection="1">
      <alignment horizontal="left" vertical="top" wrapText="1"/>
      <protection/>
    </xf>
    <xf numFmtId="0" fontId="0" fillId="0" borderId="0" xfId="0" applyAlignment="1" applyProtection="1">
      <alignment horizontal="left" vertical="top" wrapText="1"/>
      <protection locked="0"/>
    </xf>
    <xf numFmtId="0" fontId="3" fillId="33" borderId="34" xfId="0" applyFont="1" applyFill="1" applyBorder="1" applyAlignment="1" applyProtection="1">
      <alignment horizontal="left" vertical="top"/>
      <protection locked="0"/>
    </xf>
    <xf numFmtId="0" fontId="3" fillId="34" borderId="28" xfId="0" applyFont="1" applyFill="1" applyBorder="1" applyAlignment="1" applyProtection="1">
      <alignment horizontal="left" vertical="top" wrapText="1"/>
      <protection locked="0"/>
    </xf>
    <xf numFmtId="0" fontId="6" fillId="36" borderId="0" xfId="0" applyFont="1" applyFill="1" applyAlignment="1" applyProtection="1">
      <alignment horizontal="left" vertical="top"/>
      <protection/>
    </xf>
    <xf numFmtId="0" fontId="0" fillId="0" borderId="0" xfId="0" applyAlignment="1">
      <alignment horizontal="left" vertical="top"/>
    </xf>
    <xf numFmtId="0" fontId="0" fillId="0" borderId="0" xfId="0" applyAlignment="1" applyProtection="1">
      <alignment horizontal="left" vertical="top"/>
      <protection locked="0"/>
    </xf>
    <xf numFmtId="0" fontId="0" fillId="0" borderId="33" xfId="0" applyFont="1" applyBorder="1" applyAlignment="1" applyProtection="1">
      <alignment horizontal="left" vertical="top" wrapText="1"/>
      <protection/>
    </xf>
    <xf numFmtId="0" fontId="0" fillId="0" borderId="44" xfId="0" applyFont="1" applyBorder="1" applyAlignment="1">
      <alignment horizontal="center" vertical="center" wrapText="1"/>
    </xf>
    <xf numFmtId="0" fontId="0" fillId="0" borderId="44" xfId="0" applyFont="1" applyFill="1" applyBorder="1" applyAlignment="1">
      <alignment horizontal="left" vertical="top" wrapText="1"/>
    </xf>
    <xf numFmtId="0" fontId="0" fillId="0" borderId="10" xfId="61" applyFont="1" applyBorder="1" applyAlignment="1" applyProtection="1">
      <alignment horizontal="left" vertical="top" wrapText="1"/>
      <protection locked="0"/>
    </xf>
    <xf numFmtId="0" fontId="0" fillId="0" borderId="50" xfId="60" applyFont="1" applyBorder="1" applyAlignment="1">
      <alignment horizontal="left" vertical="top" wrapText="1"/>
      <protection/>
    </xf>
    <xf numFmtId="166" fontId="0" fillId="0" borderId="44" xfId="0" applyNumberFormat="1" applyBorder="1" applyAlignment="1">
      <alignment horizontal="left" vertical="top" wrapText="1"/>
    </xf>
    <xf numFmtId="14" fontId="0" fillId="0" borderId="44" xfId="0" applyNumberFormat="1" applyBorder="1" applyAlignment="1">
      <alignment horizontal="left" vertical="top" wrapText="1"/>
    </xf>
    <xf numFmtId="0" fontId="0" fillId="0" borderId="44" xfId="0" applyFont="1" applyBorder="1" applyAlignment="1">
      <alignment horizontal="left" vertical="top" wrapText="1"/>
    </xf>
    <xf numFmtId="0" fontId="0" fillId="38" borderId="0" xfId="59" applyFill="1">
      <alignment/>
      <protection/>
    </xf>
    <xf numFmtId="0" fontId="0" fillId="0" borderId="0" xfId="59">
      <alignment/>
      <protection/>
    </xf>
    <xf numFmtId="0" fontId="0" fillId="0" borderId="0" xfId="59" applyAlignment="1">
      <alignment/>
      <protection/>
    </xf>
    <xf numFmtId="0" fontId="0" fillId="0" borderId="10" xfId="58"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14" fontId="0" fillId="0" borderId="43" xfId="0" applyNumberFormat="1" applyFont="1" applyBorder="1" applyAlignment="1" applyProtection="1" quotePrefix="1">
      <alignment horizontal="left" vertical="top" wrapText="1"/>
      <protection locked="0"/>
    </xf>
    <xf numFmtId="164" fontId="0" fillId="0" borderId="43" xfId="0" applyNumberFormat="1" applyFont="1" applyBorder="1" applyAlignment="1" applyProtection="1">
      <alignment horizontal="left" vertical="top" wrapText="1"/>
      <protection locked="0"/>
    </xf>
    <xf numFmtId="0" fontId="55" fillId="0" borderId="22" xfId="0" applyFont="1" applyBorder="1" applyAlignment="1" applyProtection="1">
      <alignment horizontal="left" vertical="top" wrapText="1"/>
      <protection locked="0"/>
    </xf>
    <xf numFmtId="165" fontId="55" fillId="0" borderId="22" xfId="0" applyNumberFormat="1" applyFont="1" applyBorder="1" applyAlignment="1" applyProtection="1">
      <alignment horizontal="left" vertical="top" wrapText="1"/>
      <protection locked="0"/>
    </xf>
    <xf numFmtId="166" fontId="0" fillId="0" borderId="44" xfId="58" applyNumberFormat="1" applyBorder="1" applyAlignment="1">
      <alignment horizontal="left" vertical="top" wrapText="1"/>
      <protection/>
    </xf>
    <xf numFmtId="14" fontId="0" fillId="0" borderId="44" xfId="58" applyNumberFormat="1" applyBorder="1" applyAlignment="1">
      <alignment horizontal="left" vertical="top" wrapText="1"/>
      <protection/>
    </xf>
    <xf numFmtId="0" fontId="0" fillId="0" borderId="44" xfId="58" applyFont="1" applyBorder="1" applyAlignment="1">
      <alignment horizontal="left" vertical="top"/>
      <protection/>
    </xf>
    <xf numFmtId="0" fontId="53" fillId="40" borderId="44" xfId="0" applyFont="1" applyFill="1" applyBorder="1" applyAlignment="1">
      <alignment wrapText="1"/>
    </xf>
    <xf numFmtId="0" fontId="59" fillId="40" borderId="44" xfId="0" applyFont="1" applyFill="1" applyBorder="1" applyAlignment="1">
      <alignment horizontal="center" wrapText="1"/>
    </xf>
    <xf numFmtId="0" fontId="60" fillId="38" borderId="44" xfId="0" applyFont="1" applyFill="1" applyBorder="1" applyAlignment="1">
      <alignment horizontal="left" vertical="center" wrapText="1"/>
    </xf>
    <xf numFmtId="0" fontId="60" fillId="38" borderId="44" xfId="0" applyFont="1" applyFill="1" applyBorder="1" applyAlignment="1">
      <alignment horizontal="center" wrapText="1"/>
    </xf>
    <xf numFmtId="0" fontId="60" fillId="0" borderId="44" xfId="0" applyFont="1" applyFill="1" applyBorder="1" applyAlignment="1">
      <alignment horizontal="left" vertical="center" wrapText="1"/>
    </xf>
    <xf numFmtId="0" fontId="0" fillId="38" borderId="44" xfId="0" applyFill="1" applyBorder="1" applyAlignment="1">
      <alignment wrapText="1"/>
    </xf>
    <xf numFmtId="0" fontId="60" fillId="38" borderId="44" xfId="0" applyFont="1" applyFill="1" applyBorder="1" applyAlignment="1">
      <alignment horizontal="center" vertical="center" wrapText="1"/>
    </xf>
    <xf numFmtId="0" fontId="0" fillId="38" borderId="44" xfId="0" applyFill="1" applyBorder="1" applyAlignment="1">
      <alignment horizontal="center" wrapText="1"/>
    </xf>
    <xf numFmtId="0" fontId="34" fillId="38" borderId="44" xfId="0" applyFont="1" applyFill="1" applyBorder="1" applyAlignment="1">
      <alignment horizontal="left" vertical="center" wrapText="1"/>
    </xf>
    <xf numFmtId="0" fontId="34" fillId="38" borderId="44" xfId="0" applyFont="1" applyFill="1" applyBorder="1" applyAlignment="1">
      <alignment horizontal="center" wrapText="1"/>
    </xf>
    <xf numFmtId="0" fontId="0" fillId="38" borderId="44" xfId="0" applyFill="1" applyBorder="1" applyAlignment="1">
      <alignment horizontal="center" vertical="center" wrapText="1"/>
    </xf>
    <xf numFmtId="0" fontId="0" fillId="0" borderId="0" xfId="0" applyNumberFormat="1" applyAlignment="1">
      <alignment/>
    </xf>
    <xf numFmtId="0" fontId="0" fillId="38" borderId="44" xfId="0" applyFill="1" applyBorder="1" applyAlignment="1">
      <alignment/>
    </xf>
    <xf numFmtId="0" fontId="60" fillId="0" borderId="44" xfId="0" applyFont="1" applyBorder="1" applyAlignment="1">
      <alignment horizontal="center" wrapText="1"/>
    </xf>
    <xf numFmtId="0" fontId="0" fillId="0" borderId="44" xfId="0" applyBorder="1" applyAlignment="1">
      <alignment horizontal="center"/>
    </xf>
    <xf numFmtId="0" fontId="0" fillId="0" borderId="44" xfId="0" applyBorder="1" applyAlignment="1">
      <alignment/>
    </xf>
    <xf numFmtId="0" fontId="0" fillId="0" borderId="26" xfId="0" applyFont="1" applyFill="1" applyBorder="1" applyAlignment="1" applyProtection="1">
      <alignment horizontal="left" vertical="top" wrapText="1"/>
      <protection/>
    </xf>
    <xf numFmtId="0" fontId="0" fillId="0" borderId="2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14"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21"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57" xfId="60"/>
    <cellStyle name="Normal 3" xfId="61"/>
    <cellStyle name="Note" xfId="62"/>
    <cellStyle name="Output" xfId="63"/>
    <cellStyle name="Percent" xfId="64"/>
    <cellStyle name="Title" xfId="65"/>
    <cellStyle name="Total" xfId="66"/>
    <cellStyle name="Warning Text" xfId="67"/>
  </cellStyles>
  <dxfs count="12">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theme="0"/>
      </font>
    </dxf>
    <dxf>
      <font>
        <color theme="0"/>
      </font>
    </dxf>
    <dxf>
      <font>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114300</xdr:rowOff>
    </xdr:from>
    <xdr:to>
      <xdr:col>3</xdr:col>
      <xdr:colOff>19050</xdr:colOff>
      <xdr:row>6</xdr:row>
      <xdr:rowOff>133350</xdr:rowOff>
    </xdr:to>
    <xdr:pic>
      <xdr:nvPicPr>
        <xdr:cNvPr id="1" name="Picture 1" descr="The official logo of the IRS"/>
        <xdr:cNvPicPr preferRelativeResize="1">
          <a:picLocks noChangeAspect="1"/>
        </xdr:cNvPicPr>
      </xdr:nvPicPr>
      <xdr:blipFill>
        <a:blip r:embed="rId1"/>
        <a:stretch>
          <a:fillRect/>
        </a:stretch>
      </xdr:blipFill>
      <xdr:spPr>
        <a:xfrm>
          <a:off x="8334375" y="114300"/>
          <a:ext cx="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showGridLines="0" tabSelected="1" zoomScale="80" zoomScaleNormal="80" zoomScalePageLayoutView="0" workbookViewId="0" topLeftCell="A1">
      <selection activeCell="A1" sqref="A1"/>
    </sheetView>
  </sheetViews>
  <sheetFormatPr defaultColWidth="9.28125" defaultRowHeight="12.75"/>
  <cols>
    <col min="1" max="1" width="9.28125" style="25" customWidth="1"/>
    <col min="2" max="2" width="9.7109375" style="25" customWidth="1"/>
    <col min="3" max="3" width="105.7109375" style="25" customWidth="1"/>
    <col min="4" max="16384" width="9.28125" style="25" customWidth="1"/>
  </cols>
  <sheetData>
    <row r="1" spans="1:3" ht="15.75">
      <c r="A1" s="81" t="s">
        <v>78</v>
      </c>
      <c r="B1" s="24"/>
      <c r="C1" s="101"/>
    </row>
    <row r="2" spans="1:3" ht="15.75">
      <c r="A2" s="82" t="s">
        <v>77</v>
      </c>
      <c r="B2" s="26"/>
      <c r="C2" s="102"/>
    </row>
    <row r="3" spans="1:3" ht="12.75">
      <c r="A3" s="83"/>
      <c r="B3" s="27"/>
      <c r="C3" s="103"/>
    </row>
    <row r="4" spans="1:3" ht="12.75">
      <c r="A4" s="83" t="s">
        <v>98</v>
      </c>
      <c r="B4" s="28"/>
      <c r="C4" s="104"/>
    </row>
    <row r="5" spans="1:3" ht="12.75">
      <c r="A5" s="83" t="s">
        <v>969</v>
      </c>
      <c r="B5" s="28"/>
      <c r="C5" s="104"/>
    </row>
    <row r="6" spans="1:3" ht="12.75">
      <c r="A6" s="83" t="s">
        <v>1235</v>
      </c>
      <c r="B6" s="28"/>
      <c r="C6" s="104"/>
    </row>
    <row r="7" spans="1:3" ht="12.75">
      <c r="A7" s="29"/>
      <c r="B7" s="30"/>
      <c r="C7" s="105"/>
    </row>
    <row r="8" spans="1:3" ht="18" customHeight="1">
      <c r="A8" s="31" t="s">
        <v>0</v>
      </c>
      <c r="B8" s="32"/>
      <c r="C8" s="106"/>
    </row>
    <row r="9" spans="1:3" ht="12.75" customHeight="1">
      <c r="A9" s="33" t="s">
        <v>79</v>
      </c>
      <c r="B9" s="34"/>
      <c r="C9" s="107"/>
    </row>
    <row r="10" spans="1:3" ht="12.75">
      <c r="A10" s="33" t="s">
        <v>80</v>
      </c>
      <c r="B10" s="34"/>
      <c r="C10" s="107"/>
    </row>
    <row r="11" spans="1:3" ht="12.75">
      <c r="A11" s="33" t="s">
        <v>81</v>
      </c>
      <c r="B11" s="34"/>
      <c r="C11" s="107"/>
    </row>
    <row r="12" spans="1:3" ht="12.75">
      <c r="A12" s="33" t="s">
        <v>82</v>
      </c>
      <c r="B12" s="34"/>
      <c r="C12" s="107"/>
    </row>
    <row r="13" spans="1:3" ht="12.75">
      <c r="A13" s="33" t="s">
        <v>83</v>
      </c>
      <c r="B13" s="34"/>
      <c r="C13" s="107"/>
    </row>
    <row r="14" spans="1:3" ht="12.75">
      <c r="A14" s="35"/>
      <c r="B14" s="36"/>
      <c r="C14" s="108"/>
    </row>
    <row r="15" ht="12.75">
      <c r="C15" s="109"/>
    </row>
    <row r="16" spans="1:3" ht="12.75">
      <c r="A16" s="37" t="s">
        <v>1</v>
      </c>
      <c r="B16" s="38"/>
      <c r="C16" s="110"/>
    </row>
    <row r="17" spans="1:3" ht="12.75">
      <c r="A17" s="174" t="s">
        <v>2</v>
      </c>
      <c r="B17" s="173"/>
      <c r="C17" s="207"/>
    </row>
    <row r="18" spans="1:3" ht="12.75">
      <c r="A18" s="174" t="s">
        <v>199</v>
      </c>
      <c r="B18" s="173"/>
      <c r="C18" s="207"/>
    </row>
    <row r="19" spans="1:3" ht="12.75">
      <c r="A19" s="174" t="s">
        <v>3</v>
      </c>
      <c r="B19" s="173"/>
      <c r="C19" s="207"/>
    </row>
    <row r="20" spans="1:3" ht="12.75">
      <c r="A20" s="174" t="s">
        <v>4</v>
      </c>
      <c r="B20" s="173"/>
      <c r="C20" s="208"/>
    </row>
    <row r="21" spans="1:3" ht="12.75">
      <c r="A21" s="174" t="s">
        <v>200</v>
      </c>
      <c r="B21" s="173"/>
      <c r="C21" s="209"/>
    </row>
    <row r="22" spans="1:3" ht="12.75">
      <c r="A22" s="174" t="s">
        <v>201</v>
      </c>
      <c r="B22" s="173"/>
      <c r="C22" s="207"/>
    </row>
    <row r="23" spans="1:3" ht="12.75">
      <c r="A23" s="174" t="s">
        <v>5</v>
      </c>
      <c r="B23" s="173"/>
      <c r="C23" s="207"/>
    </row>
    <row r="24" spans="1:3" ht="12.75">
      <c r="A24" s="174" t="s">
        <v>76</v>
      </c>
      <c r="B24" s="173"/>
      <c r="C24" s="207"/>
    </row>
    <row r="25" spans="1:3" ht="12.75">
      <c r="A25" s="174" t="s">
        <v>47</v>
      </c>
      <c r="B25" s="173"/>
      <c r="C25" s="207"/>
    </row>
    <row r="26" spans="1:3" ht="12.75">
      <c r="A26" s="175" t="s">
        <v>243</v>
      </c>
      <c r="B26" s="173"/>
      <c r="C26" s="207"/>
    </row>
    <row r="27" spans="1:3" ht="12.75">
      <c r="A27" s="175" t="s">
        <v>244</v>
      </c>
      <c r="B27" s="173"/>
      <c r="C27" s="207"/>
    </row>
    <row r="28" ht="12.75">
      <c r="C28" s="109"/>
    </row>
    <row r="29" spans="1:3" ht="12.75">
      <c r="A29" s="37" t="s">
        <v>50</v>
      </c>
      <c r="B29" s="38"/>
      <c r="C29" s="110"/>
    </row>
    <row r="30" spans="1:3" ht="12.75">
      <c r="A30" s="40"/>
      <c r="B30" s="41"/>
      <c r="C30" s="44"/>
    </row>
    <row r="31" spans="1:3" ht="12.75">
      <c r="A31" s="39" t="s">
        <v>9</v>
      </c>
      <c r="B31" s="42"/>
      <c r="C31" s="210"/>
    </row>
    <row r="32" spans="1:3" ht="12.75">
      <c r="A32" s="39" t="s">
        <v>10</v>
      </c>
      <c r="B32" s="42"/>
      <c r="C32" s="210"/>
    </row>
    <row r="33" spans="1:3" ht="12.75" customHeight="1">
      <c r="A33" s="39" t="s">
        <v>11</v>
      </c>
      <c r="B33" s="42"/>
      <c r="C33" s="210"/>
    </row>
    <row r="34" spans="1:3" ht="12.75" customHeight="1">
      <c r="A34" s="39" t="s">
        <v>12</v>
      </c>
      <c r="B34" s="43"/>
      <c r="C34" s="211"/>
    </row>
    <row r="35" spans="1:3" ht="12.75">
      <c r="A35" s="39" t="s">
        <v>13</v>
      </c>
      <c r="B35" s="42"/>
      <c r="C35" s="210"/>
    </row>
    <row r="36" spans="1:3" ht="12.75">
      <c r="A36" s="40"/>
      <c r="B36" s="41"/>
      <c r="C36" s="171"/>
    </row>
    <row r="37" spans="1:3" ht="12.75">
      <c r="A37" s="39" t="s">
        <v>9</v>
      </c>
      <c r="B37" s="42"/>
      <c r="C37" s="210"/>
    </row>
    <row r="38" spans="1:3" ht="12.75">
      <c r="A38" s="39" t="s">
        <v>10</v>
      </c>
      <c r="B38" s="42"/>
      <c r="C38" s="210"/>
    </row>
    <row r="39" spans="1:3" ht="12.75">
      <c r="A39" s="39" t="s">
        <v>11</v>
      </c>
      <c r="B39" s="42"/>
      <c r="C39" s="210"/>
    </row>
    <row r="40" spans="1:3" ht="12.75">
      <c r="A40" s="39" t="s">
        <v>12</v>
      </c>
      <c r="B40" s="43"/>
      <c r="C40" s="211"/>
    </row>
    <row r="41" spans="1:3" ht="12.75">
      <c r="A41" s="39" t="s">
        <v>13</v>
      </c>
      <c r="B41" s="42"/>
      <c r="C41" s="210"/>
    </row>
    <row r="43" ht="12.75">
      <c r="A43" s="100" t="s">
        <v>51</v>
      </c>
    </row>
    <row r="44" ht="12.75">
      <c r="A44" s="100" t="s">
        <v>196</v>
      </c>
    </row>
    <row r="45" ht="12.75">
      <c r="A45" s="100" t="s">
        <v>197</v>
      </c>
    </row>
    <row r="47" ht="12.75" customHeight="1" hidden="1">
      <c r="A47" s="176" t="s">
        <v>245</v>
      </c>
    </row>
    <row r="48" ht="12.75" customHeight="1" hidden="1">
      <c r="A48" s="176" t="s">
        <v>246</v>
      </c>
    </row>
    <row r="49" ht="12.75" customHeight="1" hidden="1">
      <c r="A49" s="176" t="s">
        <v>247</v>
      </c>
    </row>
  </sheetData>
  <sheetProtection/>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9"/>
  <sheetViews>
    <sheetView showGridLines="0" zoomScale="90" zoomScaleNormal="90" zoomScalePageLayoutView="0" workbookViewId="0" topLeftCell="A1">
      <selection activeCell="P18" sqref="P18"/>
    </sheetView>
  </sheetViews>
  <sheetFormatPr defaultColWidth="9.140625" defaultRowHeight="12.75"/>
  <cols>
    <col min="2" max="2" width="11.28125" style="0" customWidth="1"/>
    <col min="3" max="3" width="10.7109375" style="0" customWidth="1"/>
    <col min="4" max="4" width="12.00390625" style="0" customWidth="1"/>
    <col min="5" max="5" width="11.57421875" style="0" customWidth="1"/>
    <col min="6" max="6" width="12.57421875" style="0" customWidth="1"/>
    <col min="7" max="7" width="11.421875" style="0" customWidth="1"/>
    <col min="8" max="8" width="10.28125" style="0" hidden="1" customWidth="1"/>
    <col min="9" max="9" width="9.28125" style="0" hidden="1" customWidth="1"/>
    <col min="13" max="13" width="9.28125" style="0" customWidth="1"/>
  </cols>
  <sheetData>
    <row r="1" spans="1:16" ht="12.75">
      <c r="A1" s="8" t="s">
        <v>52</v>
      </c>
      <c r="B1" s="9"/>
      <c r="C1" s="9"/>
      <c r="D1" s="9"/>
      <c r="E1" s="9"/>
      <c r="F1" s="9"/>
      <c r="G1" s="9"/>
      <c r="H1" s="9"/>
      <c r="I1" s="9"/>
      <c r="J1" s="9"/>
      <c r="K1" s="9"/>
      <c r="L1" s="9"/>
      <c r="M1" s="9"/>
      <c r="N1" s="9"/>
      <c r="O1" s="9"/>
      <c r="P1" s="10"/>
    </row>
    <row r="2" spans="1:16" s="1" customFormat="1" ht="18" customHeight="1">
      <c r="A2" s="11" t="s">
        <v>18</v>
      </c>
      <c r="B2" s="12"/>
      <c r="C2" s="12"/>
      <c r="D2" s="12"/>
      <c r="E2" s="12"/>
      <c r="F2" s="12"/>
      <c r="G2" s="12"/>
      <c r="H2" s="12"/>
      <c r="I2" s="12"/>
      <c r="J2" s="12"/>
      <c r="K2" s="12"/>
      <c r="L2" s="12"/>
      <c r="M2" s="12"/>
      <c r="N2" s="12"/>
      <c r="O2" s="12"/>
      <c r="P2" s="13"/>
    </row>
    <row r="3" spans="1:16" s="1" customFormat="1" ht="12.75" customHeight="1">
      <c r="A3" s="14" t="s">
        <v>227</v>
      </c>
      <c r="B3" s="15"/>
      <c r="C3" s="15"/>
      <c r="D3" s="15"/>
      <c r="E3" s="15"/>
      <c r="F3" s="15"/>
      <c r="G3" s="15"/>
      <c r="H3" s="15"/>
      <c r="I3" s="15"/>
      <c r="J3" s="15"/>
      <c r="K3" s="15"/>
      <c r="L3" s="15"/>
      <c r="M3" s="15"/>
      <c r="N3" s="15"/>
      <c r="O3" s="15"/>
      <c r="P3" s="16"/>
    </row>
    <row r="4" spans="1:16" s="1" customFormat="1" ht="12.75">
      <c r="A4" s="14"/>
      <c r="B4" s="15"/>
      <c r="C4" s="15"/>
      <c r="D4" s="15"/>
      <c r="E4" s="15"/>
      <c r="F4" s="15"/>
      <c r="G4" s="15"/>
      <c r="H4" s="15"/>
      <c r="I4" s="15"/>
      <c r="J4" s="15"/>
      <c r="K4" s="15"/>
      <c r="L4" s="15"/>
      <c r="M4" s="15"/>
      <c r="N4" s="15"/>
      <c r="O4" s="15"/>
      <c r="P4" s="16"/>
    </row>
    <row r="5" spans="1:16" s="1" customFormat="1" ht="12.75">
      <c r="A5" s="14" t="s">
        <v>72</v>
      </c>
      <c r="B5" s="15"/>
      <c r="C5" s="15"/>
      <c r="D5" s="15"/>
      <c r="E5" s="15"/>
      <c r="F5" s="15"/>
      <c r="G5" s="15"/>
      <c r="H5" s="15"/>
      <c r="I5" s="15"/>
      <c r="J5" s="15"/>
      <c r="K5" s="15"/>
      <c r="L5" s="15"/>
      <c r="M5" s="15"/>
      <c r="N5" s="15"/>
      <c r="O5" s="15"/>
      <c r="P5" s="16"/>
    </row>
    <row r="6" spans="1:16" s="1" customFormat="1" ht="12.75">
      <c r="A6" s="14" t="s">
        <v>73</v>
      </c>
      <c r="B6" s="15"/>
      <c r="C6" s="15"/>
      <c r="D6" s="15"/>
      <c r="E6" s="15"/>
      <c r="F6" s="15"/>
      <c r="G6" s="15"/>
      <c r="H6" s="15"/>
      <c r="I6" s="15"/>
      <c r="J6" s="15"/>
      <c r="K6" s="15"/>
      <c r="L6" s="15"/>
      <c r="M6" s="15"/>
      <c r="N6" s="15"/>
      <c r="O6" s="15"/>
      <c r="P6" s="16"/>
    </row>
    <row r="7" spans="1:16" s="1" customFormat="1" ht="12.75">
      <c r="A7" s="20"/>
      <c r="B7" s="17"/>
      <c r="C7" s="17"/>
      <c r="D7" s="17"/>
      <c r="E7" s="17"/>
      <c r="F7" s="17"/>
      <c r="G7" s="17"/>
      <c r="H7" s="17"/>
      <c r="I7" s="17"/>
      <c r="J7" s="17"/>
      <c r="K7" s="17"/>
      <c r="L7" s="17"/>
      <c r="M7" s="17"/>
      <c r="N7" s="17"/>
      <c r="O7" s="17"/>
      <c r="P7" s="18"/>
    </row>
    <row r="8" spans="1:16" ht="12.75">
      <c r="A8" s="119"/>
      <c r="B8" s="120"/>
      <c r="C8" s="120"/>
      <c r="D8" s="120"/>
      <c r="E8" s="120"/>
      <c r="F8" s="120"/>
      <c r="G8" s="120"/>
      <c r="H8" s="120"/>
      <c r="I8" s="120"/>
      <c r="J8" s="120"/>
      <c r="K8" s="120"/>
      <c r="L8" s="120"/>
      <c r="M8" s="120"/>
      <c r="N8" s="120"/>
      <c r="O8" s="120"/>
      <c r="P8" s="121"/>
    </row>
    <row r="9" spans="1:16" s="1" customFormat="1" ht="12.75" customHeight="1">
      <c r="A9" s="122"/>
      <c r="B9" s="123" t="s">
        <v>205</v>
      </c>
      <c r="C9" s="124"/>
      <c r="D9" s="124"/>
      <c r="E9" s="124"/>
      <c r="F9" s="124"/>
      <c r="G9" s="125"/>
      <c r="H9"/>
      <c r="I9"/>
      <c r="J9"/>
      <c r="P9" s="126"/>
    </row>
    <row r="10" spans="1:16" s="1" customFormat="1" ht="12.75" customHeight="1">
      <c r="A10" s="127" t="s">
        <v>206</v>
      </c>
      <c r="B10" s="128" t="s">
        <v>207</v>
      </c>
      <c r="C10" s="129"/>
      <c r="D10" s="130"/>
      <c r="E10" s="130"/>
      <c r="F10" s="130"/>
      <c r="G10" s="131"/>
      <c r="H10"/>
      <c r="I10"/>
      <c r="J10"/>
      <c r="K10" s="132" t="s">
        <v>208</v>
      </c>
      <c r="L10" s="133"/>
      <c r="M10" s="133"/>
      <c r="N10" s="133"/>
      <c r="O10" s="134"/>
      <c r="P10" s="126"/>
    </row>
    <row r="11" spans="1:16" ht="36">
      <c r="A11" s="135"/>
      <c r="B11" s="136" t="s">
        <v>209</v>
      </c>
      <c r="C11" s="137" t="s">
        <v>210</v>
      </c>
      <c r="D11" s="137" t="s">
        <v>211</v>
      </c>
      <c r="E11" s="137" t="s">
        <v>19</v>
      </c>
      <c r="F11" s="137" t="s">
        <v>212</v>
      </c>
      <c r="G11" s="138" t="s">
        <v>213</v>
      </c>
      <c r="K11" s="139" t="s">
        <v>26</v>
      </c>
      <c r="L11" s="22"/>
      <c r="M11" s="140" t="s">
        <v>25</v>
      </c>
      <c r="N11" s="140" t="s">
        <v>21</v>
      </c>
      <c r="O11" s="141" t="s">
        <v>22</v>
      </c>
      <c r="P11" s="142"/>
    </row>
    <row r="12" spans="1:16" ht="12.75" customHeight="1">
      <c r="A12" s="143"/>
      <c r="B12" s="168">
        <f>COUNTIF('Test Cases'!I3:I310,"Pass")</f>
        <v>0</v>
      </c>
      <c r="C12" s="169">
        <f>COUNTIF('Test Cases'!I3:I310,"Fail")</f>
        <v>0</v>
      </c>
      <c r="D12" s="177">
        <f>COUNTIF('Test Cases'!I3:I310,"Info")</f>
        <v>0</v>
      </c>
      <c r="E12" s="168">
        <f>COUNTIF('Test Cases'!I3:I310,"N/A")</f>
        <v>0</v>
      </c>
      <c r="F12" s="168">
        <f>B12+C12</f>
        <v>0</v>
      </c>
      <c r="G12" s="170">
        <f>D24/100</f>
        <v>0</v>
      </c>
      <c r="K12" s="145" t="s">
        <v>214</v>
      </c>
      <c r="L12" s="146"/>
      <c r="M12" s="147">
        <f>COUNTA('Test Cases'!I3:I310)</f>
        <v>0</v>
      </c>
      <c r="N12" s="147">
        <f>O12-M12</f>
        <v>22</v>
      </c>
      <c r="O12" s="148">
        <f>COUNTA('Test Cases'!A3:A310)</f>
        <v>22</v>
      </c>
      <c r="P12" s="149"/>
    </row>
    <row r="13" spans="1:16" ht="12.75" customHeight="1">
      <c r="A13" s="143"/>
      <c r="B13" s="150"/>
      <c r="C13" s="2"/>
      <c r="D13" s="2"/>
      <c r="E13" s="2"/>
      <c r="F13" s="2"/>
      <c r="G13" s="2"/>
      <c r="K13" s="19"/>
      <c r="L13" s="19"/>
      <c r="M13" s="19"/>
      <c r="N13" s="19"/>
      <c r="O13" s="19"/>
      <c r="P13" s="149"/>
    </row>
    <row r="14" spans="1:16" ht="12.75" customHeight="1">
      <c r="A14" s="143"/>
      <c r="B14" s="128" t="s">
        <v>215</v>
      </c>
      <c r="C14" s="130"/>
      <c r="D14" s="130"/>
      <c r="E14" s="130"/>
      <c r="F14" s="130"/>
      <c r="G14" s="151"/>
      <c r="K14" s="19"/>
      <c r="L14" s="19"/>
      <c r="M14" s="19"/>
      <c r="N14" s="19"/>
      <c r="O14" s="19"/>
      <c r="P14" s="149"/>
    </row>
    <row r="15" spans="1:16" ht="12.75" customHeight="1">
      <c r="A15" s="152"/>
      <c r="B15" s="153" t="s">
        <v>216</v>
      </c>
      <c r="C15" s="153" t="s">
        <v>36</v>
      </c>
      <c r="D15" s="153" t="s">
        <v>7</v>
      </c>
      <c r="E15" s="153" t="s">
        <v>8</v>
      </c>
      <c r="F15" s="153" t="s">
        <v>19</v>
      </c>
      <c r="G15" s="153" t="s">
        <v>217</v>
      </c>
      <c r="H15" s="154" t="s">
        <v>218</v>
      </c>
      <c r="I15" s="154" t="s">
        <v>219</v>
      </c>
      <c r="K15" s="3"/>
      <c r="L15" s="3"/>
      <c r="M15" s="3"/>
      <c r="N15" s="3"/>
      <c r="O15" s="3"/>
      <c r="P15" s="142"/>
    </row>
    <row r="16" spans="1:16" ht="12.75" customHeight="1">
      <c r="A16" s="152"/>
      <c r="B16" s="155">
        <v>8</v>
      </c>
      <c r="C16" s="156">
        <f>COUNTIF('Test Cases'!AA:AA,B16)</f>
        <v>0</v>
      </c>
      <c r="D16" s="144">
        <f>_xlfn.COUNTIFS('Test Cases'!AA:AA,B16,'Test Cases'!I:I,$D$15)</f>
        <v>0</v>
      </c>
      <c r="E16" s="144">
        <f>_xlfn.COUNTIFS('Test Cases'!AA:AA,B16,'Test Cases'!I:I,$E$15)</f>
        <v>0</v>
      </c>
      <c r="F16" s="144">
        <f>_xlfn.COUNTIFS('Test Cases'!AA:AA,B16,'Test Cases'!I:I,$F$15)</f>
        <v>0</v>
      </c>
      <c r="G16" s="196">
        <v>1500</v>
      </c>
      <c r="H16">
        <f aca="true" t="shared" si="0" ref="H16:H21">(C16-F16)*(G16)</f>
        <v>0</v>
      </c>
      <c r="I16">
        <f aca="true" t="shared" si="1" ref="I16:I21">D16*G16</f>
        <v>0</v>
      </c>
      <c r="K16" s="2"/>
      <c r="L16" s="2"/>
      <c r="M16" s="2"/>
      <c r="N16" s="2"/>
      <c r="O16" s="2"/>
      <c r="P16" s="142"/>
    </row>
    <row r="17" spans="1:16" ht="12.75" customHeight="1">
      <c r="A17" s="152"/>
      <c r="B17" s="155">
        <v>7</v>
      </c>
      <c r="C17" s="156">
        <f>COUNTIF('Test Cases'!AA:AA,B17)</f>
        <v>0</v>
      </c>
      <c r="D17" s="144">
        <f>_xlfn.COUNTIFS('Test Cases'!AA:AA,B17,'Test Cases'!I:I,$D$15)</f>
        <v>0</v>
      </c>
      <c r="E17" s="144">
        <f>_xlfn.COUNTIFS('Test Cases'!AA:AA,B17,'Test Cases'!I:I,$E$15)</f>
        <v>0</v>
      </c>
      <c r="F17" s="144">
        <f>_xlfn.COUNTIFS('Test Cases'!AA:AA,B17,'Test Cases'!I:I,$F$15)</f>
        <v>0</v>
      </c>
      <c r="G17" s="196">
        <v>750</v>
      </c>
      <c r="H17">
        <f t="shared" si="0"/>
        <v>0</v>
      </c>
      <c r="I17">
        <f t="shared" si="1"/>
        <v>0</v>
      </c>
      <c r="K17" s="2"/>
      <c r="L17" s="2"/>
      <c r="M17" s="2"/>
      <c r="N17" s="2"/>
      <c r="O17" s="2"/>
      <c r="P17" s="142"/>
    </row>
    <row r="18" spans="1:16" ht="12.75" customHeight="1">
      <c r="A18" s="152"/>
      <c r="B18" s="155">
        <v>6</v>
      </c>
      <c r="C18" s="156">
        <f>COUNTIF('Test Cases'!AA:AA,B18)</f>
        <v>2</v>
      </c>
      <c r="D18" s="144">
        <f>_xlfn.COUNTIFS('Test Cases'!AA:AA,B18,'Test Cases'!I:I,$D$15)</f>
        <v>0</v>
      </c>
      <c r="E18" s="144">
        <f>_xlfn.COUNTIFS('Test Cases'!AA:AA,B18,'Test Cases'!I:I,$E$15)</f>
        <v>0</v>
      </c>
      <c r="F18" s="144">
        <f>_xlfn.COUNTIFS('Test Cases'!AA:AA,B18,'Test Cases'!I:I,$F$15)</f>
        <v>0</v>
      </c>
      <c r="G18" s="196">
        <v>100</v>
      </c>
      <c r="H18">
        <f t="shared" si="0"/>
        <v>200</v>
      </c>
      <c r="I18">
        <f t="shared" si="1"/>
        <v>0</v>
      </c>
      <c r="K18" s="2"/>
      <c r="L18" s="2"/>
      <c r="M18" s="2"/>
      <c r="N18" s="2"/>
      <c r="O18" s="2"/>
      <c r="P18" s="142"/>
    </row>
    <row r="19" spans="1:16" ht="12.75" customHeight="1">
      <c r="A19" s="152"/>
      <c r="B19" s="155">
        <v>5</v>
      </c>
      <c r="C19" s="156">
        <f>COUNTIF('Test Cases'!AA:AA,B19)</f>
        <v>7</v>
      </c>
      <c r="D19" s="144">
        <f>_xlfn.COUNTIFS('Test Cases'!AA:AA,B19,'Test Cases'!I:I,$D$15)</f>
        <v>0</v>
      </c>
      <c r="E19" s="144">
        <f>_xlfn.COUNTIFS('Test Cases'!AA:AA,B19,'Test Cases'!I:I,$E$15)</f>
        <v>0</v>
      </c>
      <c r="F19" s="144">
        <f>_xlfn.COUNTIFS('Test Cases'!AA:AA,B19,'Test Cases'!I:I,$F$15)</f>
        <v>0</v>
      </c>
      <c r="G19" s="196">
        <v>50</v>
      </c>
      <c r="H19">
        <f t="shared" si="0"/>
        <v>350</v>
      </c>
      <c r="I19">
        <f t="shared" si="1"/>
        <v>0</v>
      </c>
      <c r="K19" s="2"/>
      <c r="L19" s="2"/>
      <c r="M19" s="2"/>
      <c r="N19" s="2"/>
      <c r="O19" s="2"/>
      <c r="P19" s="142"/>
    </row>
    <row r="20" spans="1:16" ht="12.75" customHeight="1">
      <c r="A20" s="152"/>
      <c r="B20" s="155">
        <v>4</v>
      </c>
      <c r="C20" s="156">
        <f>COUNTIF('Test Cases'!AA:AA,B20)</f>
        <v>2</v>
      </c>
      <c r="D20" s="144">
        <f>_xlfn.COUNTIFS('Test Cases'!AA:AA,B20,'Test Cases'!I:I,$D$15)</f>
        <v>0</v>
      </c>
      <c r="E20" s="144">
        <f>_xlfn.COUNTIFS('Test Cases'!AA:AA,B20,'Test Cases'!I:I,$E$15)</f>
        <v>0</v>
      </c>
      <c r="F20" s="144">
        <f>_xlfn.COUNTIFS('Test Cases'!AA:AA,B20,'Test Cases'!I:I,$F$15)</f>
        <v>0</v>
      </c>
      <c r="G20" s="196">
        <v>10</v>
      </c>
      <c r="H20">
        <f t="shared" si="0"/>
        <v>20</v>
      </c>
      <c r="I20">
        <f t="shared" si="1"/>
        <v>0</v>
      </c>
      <c r="K20" s="2"/>
      <c r="L20" s="2"/>
      <c r="M20" s="2"/>
      <c r="N20" s="2"/>
      <c r="O20" s="2"/>
      <c r="P20" s="142"/>
    </row>
    <row r="21" spans="1:16" ht="12.75" customHeight="1">
      <c r="A21" s="152"/>
      <c r="B21" s="155">
        <v>3</v>
      </c>
      <c r="C21" s="156">
        <f>COUNTIF('Test Cases'!AA:AA,B21)</f>
        <v>0</v>
      </c>
      <c r="D21" s="144">
        <f>_xlfn.COUNTIFS('Test Cases'!AA:AA,B21,'Test Cases'!I:I,$D$15)</f>
        <v>0</v>
      </c>
      <c r="E21" s="144">
        <f>_xlfn.COUNTIFS('Test Cases'!AA:AA,B21,'Test Cases'!I:I,$E$15)</f>
        <v>0</v>
      </c>
      <c r="F21" s="144">
        <f>_xlfn.COUNTIFS('Test Cases'!AA:AA,B21,'Test Cases'!I:I,$F$15)</f>
        <v>0</v>
      </c>
      <c r="G21" s="196">
        <v>5</v>
      </c>
      <c r="H21">
        <f t="shared" si="0"/>
        <v>0</v>
      </c>
      <c r="I21">
        <f t="shared" si="1"/>
        <v>0</v>
      </c>
      <c r="K21" s="2"/>
      <c r="L21" s="2"/>
      <c r="M21" s="2"/>
      <c r="N21" s="2"/>
      <c r="O21" s="2"/>
      <c r="P21" s="142"/>
    </row>
    <row r="22" spans="1:16" ht="12.75" customHeight="1">
      <c r="A22" s="152"/>
      <c r="B22" s="155">
        <v>2</v>
      </c>
      <c r="C22" s="156">
        <f>COUNTIF('Test Cases'!AA:AA,B22)</f>
        <v>0</v>
      </c>
      <c r="D22" s="144">
        <f>_xlfn.COUNTIFS('Test Cases'!AA:AA,B22,'Test Cases'!I:I,$D$15)</f>
        <v>0</v>
      </c>
      <c r="E22" s="144">
        <f>_xlfn.COUNTIFS('Test Cases'!AA:AA,B22,'Test Cases'!I:I,$E$15)</f>
        <v>0</v>
      </c>
      <c r="F22" s="144">
        <f>_xlfn.COUNTIFS('Test Cases'!AA:AA,B22,'Test Cases'!I:I,$F$15)</f>
        <v>0</v>
      </c>
      <c r="G22" s="196">
        <v>2</v>
      </c>
      <c r="H22">
        <f>(C22-F22)*(G22)</f>
        <v>0</v>
      </c>
      <c r="I22">
        <f>D22*G22</f>
        <v>0</v>
      </c>
      <c r="K22" s="2"/>
      <c r="L22" s="2"/>
      <c r="M22" s="2"/>
      <c r="N22" s="2"/>
      <c r="O22" s="2"/>
      <c r="P22" s="142"/>
    </row>
    <row r="23" spans="1:16" ht="12.75" customHeight="1">
      <c r="A23" s="152"/>
      <c r="B23" s="155">
        <v>1</v>
      </c>
      <c r="C23" s="156">
        <f>COUNTIF('Test Cases'!AA:AA,B23)</f>
        <v>1</v>
      </c>
      <c r="D23" s="144">
        <f>_xlfn.COUNTIFS('Test Cases'!AA:AA,B23,'Test Cases'!I:I,$D$15)</f>
        <v>0</v>
      </c>
      <c r="E23" s="144">
        <f>_xlfn.COUNTIFS('Test Cases'!AA:AA,B23,'Test Cases'!I:I,$E$15)</f>
        <v>0</v>
      </c>
      <c r="F23" s="144">
        <f>_xlfn.COUNTIFS('Test Cases'!AA:AA,B23,'Test Cases'!I:I,$F$15)</f>
        <v>0</v>
      </c>
      <c r="G23" s="196">
        <v>1</v>
      </c>
      <c r="H23">
        <f>(C23-F23)*(G23)</f>
        <v>1</v>
      </c>
      <c r="I23">
        <f>D23*G23</f>
        <v>0</v>
      </c>
      <c r="K23" s="2"/>
      <c r="L23" s="2"/>
      <c r="M23" s="2"/>
      <c r="N23" s="2"/>
      <c r="O23" s="2"/>
      <c r="P23" s="142"/>
    </row>
    <row r="24" spans="1:16" ht="12.75" hidden="1">
      <c r="A24" s="152"/>
      <c r="B24" s="157" t="s">
        <v>220</v>
      </c>
      <c r="C24" s="158"/>
      <c r="D24" s="159">
        <f>SUM(I16:I23)/SUM(H16:H23)*100</f>
        <v>0</v>
      </c>
      <c r="K24" s="2"/>
      <c r="L24" s="2"/>
      <c r="M24" s="2"/>
      <c r="N24" s="2"/>
      <c r="O24" s="2"/>
      <c r="P24" s="142"/>
    </row>
    <row r="25" spans="1:16" ht="12.75">
      <c r="A25" s="160"/>
      <c r="B25" s="161"/>
      <c r="C25" s="161"/>
      <c r="D25" s="161"/>
      <c r="E25" s="161"/>
      <c r="F25" s="161"/>
      <c r="G25" s="161"/>
      <c r="H25" s="161"/>
      <c r="I25" s="161"/>
      <c r="J25" s="161"/>
      <c r="K25" s="162"/>
      <c r="L25" s="162"/>
      <c r="M25" s="162"/>
      <c r="N25" s="162"/>
      <c r="O25" s="162"/>
      <c r="P25" s="163"/>
    </row>
    <row r="27" spans="1:2" ht="12.75">
      <c r="A27" s="178">
        <f>D12+N12</f>
        <v>22</v>
      </c>
      <c r="B27" s="179" t="str">
        <f>"WARNING: THERE IS AT LEAST ONE TEST CASE WITH AN 'INFO' OR BLANK STATUS (SEE ABOVE)"</f>
        <v>WARNING: THERE IS AT LEAST ONE TEST CASE WITH AN 'INFO' OR BLANK STATUS (SEE ABOVE)</v>
      </c>
    </row>
    <row r="28" ht="12.75" customHeight="1">
      <c r="B28" s="180"/>
    </row>
    <row r="29" spans="1:2" ht="12.75" customHeight="1">
      <c r="A29" s="178">
        <f>SUMPRODUCT(--ISERROR('Test Cases'!AA3:AA299))</f>
        <v>10</v>
      </c>
      <c r="B29" s="179" t="str">
        <f>"WARNING: THERE IS AT LEAST ONE TEST CASE WITH MULTIPLE OR INVALID ISSUE CODES (SEE TEST CASES TAB)"</f>
        <v>WARNING: THERE IS AT LEAST ONE TEST CASE WITH MULTIPLE OR INVALID ISSUE CODES (SEE TEST CASES TAB)</v>
      </c>
    </row>
    <row r="30" ht="12.75" customHeight="1"/>
  </sheetData>
  <sheetProtection sheet="1"/>
  <conditionalFormatting sqref="D12">
    <cfRule type="cellIs" priority="5" dxfId="0" operator="greaterThan" stopIfTrue="1">
      <formula>0</formula>
    </cfRule>
  </conditionalFormatting>
  <conditionalFormatting sqref="N12">
    <cfRule type="cellIs" priority="3" dxfId="0" operator="greaterThan" stopIfTrue="1">
      <formula>0</formula>
    </cfRule>
    <cfRule type="cellIs" priority="4" dxfId="9" operator="lessThan" stopIfTrue="1">
      <formula>0</formula>
    </cfRule>
  </conditionalFormatting>
  <conditionalFormatting sqref="B27">
    <cfRule type="expression" priority="2" dxfId="7" stopIfTrue="1">
      <formula>$A$27=0</formula>
    </cfRule>
  </conditionalFormatting>
  <conditionalFormatting sqref="B29">
    <cfRule type="expression" priority="1" dxfId="7" stopIfTrue="1">
      <formula>$A$29=0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3"/>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4" width="9.28125" style="52" customWidth="1"/>
    <col min="15" max="16384" width="9.28125" style="52" customWidth="1"/>
  </cols>
  <sheetData>
    <row r="1" spans="1:14" ht="12.75">
      <c r="A1" s="53" t="s">
        <v>29</v>
      </c>
      <c r="B1" s="45"/>
      <c r="C1" s="45"/>
      <c r="D1" s="45"/>
      <c r="E1" s="45"/>
      <c r="F1" s="45"/>
      <c r="G1" s="45"/>
      <c r="H1" s="45"/>
      <c r="I1" s="45"/>
      <c r="J1" s="45"/>
      <c r="K1" s="45"/>
      <c r="L1" s="45"/>
      <c r="M1" s="45"/>
      <c r="N1" s="46"/>
    </row>
    <row r="2" spans="1:14" s="57" customFormat="1" ht="12.75" customHeight="1">
      <c r="A2" s="54" t="s">
        <v>53</v>
      </c>
      <c r="B2" s="55"/>
      <c r="C2" s="55"/>
      <c r="D2" s="55"/>
      <c r="E2" s="55"/>
      <c r="F2" s="55"/>
      <c r="G2" s="55"/>
      <c r="H2" s="55"/>
      <c r="I2" s="55"/>
      <c r="J2" s="55"/>
      <c r="K2" s="55"/>
      <c r="L2" s="55"/>
      <c r="M2" s="55"/>
      <c r="N2" s="56"/>
    </row>
    <row r="3" spans="1:14" s="84" customFormat="1" ht="12.75" customHeight="1">
      <c r="A3" s="240" t="s">
        <v>832</v>
      </c>
      <c r="B3" s="241"/>
      <c r="C3" s="241"/>
      <c r="D3" s="241"/>
      <c r="E3" s="241"/>
      <c r="F3" s="241"/>
      <c r="G3" s="241"/>
      <c r="H3" s="241"/>
      <c r="I3" s="241"/>
      <c r="J3" s="241"/>
      <c r="K3" s="241"/>
      <c r="L3" s="241"/>
      <c r="M3" s="241"/>
      <c r="N3" s="242"/>
    </row>
    <row r="4" spans="1:14" s="84" customFormat="1" ht="12.75">
      <c r="A4" s="243"/>
      <c r="B4" s="244"/>
      <c r="C4" s="244"/>
      <c r="D4" s="244"/>
      <c r="E4" s="244"/>
      <c r="F4" s="244"/>
      <c r="G4" s="244"/>
      <c r="H4" s="244"/>
      <c r="I4" s="244"/>
      <c r="J4" s="244"/>
      <c r="K4" s="244"/>
      <c r="L4" s="244"/>
      <c r="M4" s="244"/>
      <c r="N4" s="245"/>
    </row>
    <row r="5" spans="1:14" s="84" customFormat="1" ht="12.75">
      <c r="A5" s="243"/>
      <c r="B5" s="244"/>
      <c r="C5" s="244"/>
      <c r="D5" s="244"/>
      <c r="E5" s="244"/>
      <c r="F5" s="244"/>
      <c r="G5" s="244"/>
      <c r="H5" s="244"/>
      <c r="I5" s="244"/>
      <c r="J5" s="244"/>
      <c r="K5" s="244"/>
      <c r="L5" s="244"/>
      <c r="M5" s="244"/>
      <c r="N5" s="245"/>
    </row>
    <row r="6" spans="1:14" s="84" customFormat="1" ht="12.75">
      <c r="A6" s="243"/>
      <c r="B6" s="244"/>
      <c r="C6" s="244"/>
      <c r="D6" s="244"/>
      <c r="E6" s="244"/>
      <c r="F6" s="244"/>
      <c r="G6" s="244"/>
      <c r="H6" s="244"/>
      <c r="I6" s="244"/>
      <c r="J6" s="244"/>
      <c r="K6" s="244"/>
      <c r="L6" s="244"/>
      <c r="M6" s="244"/>
      <c r="N6" s="245"/>
    </row>
    <row r="7" spans="1:14" s="84" customFormat="1" ht="12.75">
      <c r="A7" s="243"/>
      <c r="B7" s="244"/>
      <c r="C7" s="244"/>
      <c r="D7" s="244"/>
      <c r="E7" s="244"/>
      <c r="F7" s="244"/>
      <c r="G7" s="244"/>
      <c r="H7" s="244"/>
      <c r="I7" s="244"/>
      <c r="J7" s="244"/>
      <c r="K7" s="244"/>
      <c r="L7" s="244"/>
      <c r="M7" s="244"/>
      <c r="N7" s="245"/>
    </row>
    <row r="8" spans="1:14" s="84" customFormat="1" ht="12.75">
      <c r="A8" s="243"/>
      <c r="B8" s="244"/>
      <c r="C8" s="244"/>
      <c r="D8" s="244"/>
      <c r="E8" s="244"/>
      <c r="F8" s="244"/>
      <c r="G8" s="244"/>
      <c r="H8" s="244"/>
      <c r="I8" s="244"/>
      <c r="J8" s="244"/>
      <c r="K8" s="244"/>
      <c r="L8" s="244"/>
      <c r="M8" s="244"/>
      <c r="N8" s="245"/>
    </row>
    <row r="9" spans="1:14" s="84" customFormat="1" ht="12.75">
      <c r="A9" s="243"/>
      <c r="B9" s="244"/>
      <c r="C9" s="244"/>
      <c r="D9" s="244"/>
      <c r="E9" s="244"/>
      <c r="F9" s="244"/>
      <c r="G9" s="244"/>
      <c r="H9" s="244"/>
      <c r="I9" s="244"/>
      <c r="J9" s="244"/>
      <c r="K9" s="244"/>
      <c r="L9" s="244"/>
      <c r="M9" s="244"/>
      <c r="N9" s="245"/>
    </row>
    <row r="10" spans="1:14" s="84" customFormat="1" ht="12.75">
      <c r="A10" s="243"/>
      <c r="B10" s="244"/>
      <c r="C10" s="244"/>
      <c r="D10" s="244"/>
      <c r="E10" s="244"/>
      <c r="F10" s="244"/>
      <c r="G10" s="244"/>
      <c r="H10" s="244"/>
      <c r="I10" s="244"/>
      <c r="J10" s="244"/>
      <c r="K10" s="244"/>
      <c r="L10" s="244"/>
      <c r="M10" s="244"/>
      <c r="N10" s="245"/>
    </row>
    <row r="11" spans="1:14" s="84" customFormat="1" ht="12.75">
      <c r="A11" s="243"/>
      <c r="B11" s="244"/>
      <c r="C11" s="244"/>
      <c r="D11" s="244"/>
      <c r="E11" s="244"/>
      <c r="F11" s="244"/>
      <c r="G11" s="244"/>
      <c r="H11" s="244"/>
      <c r="I11" s="244"/>
      <c r="J11" s="244"/>
      <c r="K11" s="244"/>
      <c r="L11" s="244"/>
      <c r="M11" s="244"/>
      <c r="N11" s="245"/>
    </row>
    <row r="12" spans="1:14" s="84" customFormat="1" ht="12.75">
      <c r="A12" s="243"/>
      <c r="B12" s="244"/>
      <c r="C12" s="244"/>
      <c r="D12" s="244"/>
      <c r="E12" s="244"/>
      <c r="F12" s="244"/>
      <c r="G12" s="244"/>
      <c r="H12" s="244"/>
      <c r="I12" s="244"/>
      <c r="J12" s="244"/>
      <c r="K12" s="244"/>
      <c r="L12" s="244"/>
      <c r="M12" s="244"/>
      <c r="N12" s="245"/>
    </row>
    <row r="13" spans="1:14" s="84" customFormat="1" ht="12.75">
      <c r="A13" s="243"/>
      <c r="B13" s="244"/>
      <c r="C13" s="244"/>
      <c r="D13" s="244"/>
      <c r="E13" s="244"/>
      <c r="F13" s="244"/>
      <c r="G13" s="244"/>
      <c r="H13" s="244"/>
      <c r="I13" s="244"/>
      <c r="J13" s="244"/>
      <c r="K13" s="244"/>
      <c r="L13" s="244"/>
      <c r="M13" s="244"/>
      <c r="N13" s="245"/>
    </row>
    <row r="14" spans="1:14" s="84" customFormat="1" ht="18.75" customHeight="1">
      <c r="A14" s="243"/>
      <c r="B14" s="244"/>
      <c r="C14" s="244"/>
      <c r="D14" s="244"/>
      <c r="E14" s="244"/>
      <c r="F14" s="244"/>
      <c r="G14" s="244"/>
      <c r="H14" s="244"/>
      <c r="I14" s="244"/>
      <c r="J14" s="244"/>
      <c r="K14" s="244"/>
      <c r="L14" s="244"/>
      <c r="M14" s="244"/>
      <c r="N14" s="245"/>
    </row>
    <row r="15" spans="1:14" s="84" customFormat="1" ht="12.75">
      <c r="A15" s="246"/>
      <c r="B15" s="247"/>
      <c r="C15" s="247"/>
      <c r="D15" s="247"/>
      <c r="E15" s="247"/>
      <c r="F15" s="247"/>
      <c r="G15" s="247"/>
      <c r="H15" s="247"/>
      <c r="I15" s="247"/>
      <c r="J15" s="247"/>
      <c r="K15" s="247"/>
      <c r="L15" s="247"/>
      <c r="M15" s="247"/>
      <c r="N15" s="248"/>
    </row>
    <row r="16" s="85" customFormat="1" ht="12.75"/>
    <row r="17" spans="1:14" s="85" customFormat="1" ht="12.75" customHeight="1">
      <c r="A17" s="54" t="s">
        <v>30</v>
      </c>
      <c r="B17" s="55"/>
      <c r="C17" s="55"/>
      <c r="D17" s="55"/>
      <c r="E17" s="55"/>
      <c r="F17" s="55"/>
      <c r="G17" s="55"/>
      <c r="H17" s="55"/>
      <c r="I17" s="55"/>
      <c r="J17" s="55"/>
      <c r="K17" s="55"/>
      <c r="L17" s="55"/>
      <c r="M17" s="55"/>
      <c r="N17" s="56"/>
    </row>
    <row r="18" spans="1:14" s="85" customFormat="1" ht="12.75" customHeight="1">
      <c r="A18" s="58" t="s">
        <v>42</v>
      </c>
      <c r="B18" s="59"/>
      <c r="C18" s="60"/>
      <c r="D18" s="61" t="s">
        <v>54</v>
      </c>
      <c r="E18" s="62"/>
      <c r="F18" s="62"/>
      <c r="G18" s="62"/>
      <c r="H18" s="62"/>
      <c r="I18" s="62"/>
      <c r="J18" s="62"/>
      <c r="K18" s="62"/>
      <c r="L18" s="62"/>
      <c r="M18" s="62"/>
      <c r="N18" s="63"/>
    </row>
    <row r="19" spans="1:14" s="85" customFormat="1" ht="12.75">
      <c r="A19" s="64"/>
      <c r="B19" s="65"/>
      <c r="C19" s="66"/>
      <c r="D19" s="67" t="s">
        <v>55</v>
      </c>
      <c r="E19" s="50"/>
      <c r="F19" s="50"/>
      <c r="G19" s="50"/>
      <c r="H19" s="50"/>
      <c r="I19" s="50"/>
      <c r="J19" s="50"/>
      <c r="K19" s="50"/>
      <c r="L19" s="50"/>
      <c r="M19" s="50"/>
      <c r="N19" s="51"/>
    </row>
    <row r="20" spans="1:14" s="85" customFormat="1" ht="12.75" customHeight="1">
      <c r="A20" s="68" t="s">
        <v>43</v>
      </c>
      <c r="B20" s="69"/>
      <c r="C20" s="70"/>
      <c r="D20" s="71" t="s">
        <v>38</v>
      </c>
      <c r="E20" s="72"/>
      <c r="F20" s="72"/>
      <c r="G20" s="72"/>
      <c r="H20" s="72"/>
      <c r="I20" s="72"/>
      <c r="J20" s="72"/>
      <c r="K20" s="72"/>
      <c r="L20" s="72"/>
      <c r="M20" s="72"/>
      <c r="N20" s="73"/>
    </row>
    <row r="21" spans="1:14" ht="12.75" customHeight="1">
      <c r="A21" s="58" t="s">
        <v>176</v>
      </c>
      <c r="B21" s="59"/>
      <c r="C21" s="60"/>
      <c r="D21" s="61" t="s">
        <v>177</v>
      </c>
      <c r="E21" s="62"/>
      <c r="F21" s="62"/>
      <c r="G21" s="62"/>
      <c r="H21" s="62"/>
      <c r="I21" s="62"/>
      <c r="J21" s="62"/>
      <c r="K21" s="62"/>
      <c r="L21" s="62"/>
      <c r="M21" s="62"/>
      <c r="N21" s="63"/>
    </row>
    <row r="22" spans="1:14" s="85" customFormat="1" ht="12.75" customHeight="1">
      <c r="A22" s="58" t="s">
        <v>39</v>
      </c>
      <c r="B22" s="59"/>
      <c r="C22" s="60"/>
      <c r="D22" s="61" t="s">
        <v>56</v>
      </c>
      <c r="E22" s="62"/>
      <c r="F22" s="62"/>
      <c r="G22" s="62"/>
      <c r="H22" s="62"/>
      <c r="I22" s="62"/>
      <c r="J22" s="62"/>
      <c r="K22" s="62"/>
      <c r="L22" s="62"/>
      <c r="M22" s="62"/>
      <c r="N22" s="63"/>
    </row>
    <row r="23" spans="1:14" s="85" customFormat="1" ht="12.75">
      <c r="A23" s="74"/>
      <c r="B23" s="75"/>
      <c r="C23" s="76"/>
      <c r="D23" s="47" t="s">
        <v>57</v>
      </c>
      <c r="E23" s="48"/>
      <c r="F23" s="48"/>
      <c r="G23" s="48"/>
      <c r="H23" s="48"/>
      <c r="I23" s="48"/>
      <c r="J23" s="48"/>
      <c r="K23" s="48"/>
      <c r="L23" s="48"/>
      <c r="M23" s="48"/>
      <c r="N23" s="49"/>
    </row>
    <row r="24" spans="1:14" s="85" customFormat="1" ht="12.75" customHeight="1">
      <c r="A24" s="64"/>
      <c r="B24" s="65"/>
      <c r="C24" s="66"/>
      <c r="D24" s="67" t="s">
        <v>58</v>
      </c>
      <c r="E24" s="50"/>
      <c r="F24" s="50"/>
      <c r="G24" s="50"/>
      <c r="H24" s="50"/>
      <c r="I24" s="50"/>
      <c r="J24" s="50"/>
      <c r="K24" s="50"/>
      <c r="L24" s="50"/>
      <c r="M24" s="50"/>
      <c r="N24" s="51"/>
    </row>
    <row r="25" spans="1:14" ht="12.75" customHeight="1">
      <c r="A25" s="58" t="s">
        <v>40</v>
      </c>
      <c r="B25" s="59"/>
      <c r="C25" s="60"/>
      <c r="D25" s="61" t="s">
        <v>59</v>
      </c>
      <c r="E25" s="62"/>
      <c r="F25" s="62"/>
      <c r="G25" s="62"/>
      <c r="H25" s="62"/>
      <c r="I25" s="62"/>
      <c r="J25" s="62"/>
      <c r="K25" s="62"/>
      <c r="L25" s="62"/>
      <c r="M25" s="62"/>
      <c r="N25" s="63"/>
    </row>
    <row r="26" spans="1:14" ht="12.75">
      <c r="A26" s="64"/>
      <c r="B26" s="65"/>
      <c r="C26" s="66"/>
      <c r="D26" s="67" t="s">
        <v>60</v>
      </c>
      <c r="E26" s="50"/>
      <c r="F26" s="50"/>
      <c r="G26" s="50"/>
      <c r="H26" s="50"/>
      <c r="I26" s="50"/>
      <c r="J26" s="50"/>
      <c r="K26" s="50"/>
      <c r="L26" s="50"/>
      <c r="M26" s="50"/>
      <c r="N26" s="51"/>
    </row>
    <row r="27" spans="1:14" ht="12.75" customHeight="1">
      <c r="A27" s="58" t="s">
        <v>44</v>
      </c>
      <c r="B27" s="59"/>
      <c r="C27" s="60"/>
      <c r="D27" s="61" t="s">
        <v>61</v>
      </c>
      <c r="E27" s="62"/>
      <c r="F27" s="62"/>
      <c r="G27" s="62"/>
      <c r="H27" s="62"/>
      <c r="I27" s="62"/>
      <c r="J27" s="62"/>
      <c r="K27" s="62"/>
      <c r="L27" s="62"/>
      <c r="M27" s="62"/>
      <c r="N27" s="63"/>
    </row>
    <row r="28" spans="1:14" ht="12.75">
      <c r="A28" s="64"/>
      <c r="B28" s="65"/>
      <c r="C28" s="66"/>
      <c r="D28" s="67" t="s">
        <v>62</v>
      </c>
      <c r="E28" s="50"/>
      <c r="F28" s="50"/>
      <c r="G28" s="50"/>
      <c r="H28" s="50"/>
      <c r="I28" s="50"/>
      <c r="J28" s="50"/>
      <c r="K28" s="50"/>
      <c r="L28" s="50"/>
      <c r="M28" s="50"/>
      <c r="N28" s="51"/>
    </row>
    <row r="29" spans="1:14" ht="12.75" customHeight="1">
      <c r="A29" s="68" t="s">
        <v>74</v>
      </c>
      <c r="B29" s="69"/>
      <c r="C29" s="70"/>
      <c r="D29" s="71" t="s">
        <v>45</v>
      </c>
      <c r="E29" s="72"/>
      <c r="F29" s="72"/>
      <c r="G29" s="72"/>
      <c r="H29" s="72"/>
      <c r="I29" s="72"/>
      <c r="J29" s="72"/>
      <c r="K29" s="72"/>
      <c r="L29" s="72"/>
      <c r="M29" s="72"/>
      <c r="N29" s="73"/>
    </row>
    <row r="30" spans="1:14" ht="12.75" customHeight="1">
      <c r="A30" s="58" t="s">
        <v>75</v>
      </c>
      <c r="B30" s="59"/>
      <c r="C30" s="60"/>
      <c r="D30" s="61" t="s">
        <v>63</v>
      </c>
      <c r="E30" s="62"/>
      <c r="F30" s="62"/>
      <c r="G30" s="62"/>
      <c r="H30" s="62"/>
      <c r="I30" s="62"/>
      <c r="J30" s="62"/>
      <c r="K30" s="62"/>
      <c r="L30" s="62"/>
      <c r="M30" s="62"/>
      <c r="N30" s="63"/>
    </row>
    <row r="31" spans="1:14" ht="12.75">
      <c r="A31" s="64"/>
      <c r="B31" s="65"/>
      <c r="C31" s="66"/>
      <c r="D31" s="67" t="s">
        <v>64</v>
      </c>
      <c r="E31" s="50"/>
      <c r="F31" s="50"/>
      <c r="G31" s="50"/>
      <c r="H31" s="50"/>
      <c r="I31" s="50"/>
      <c r="J31" s="50"/>
      <c r="K31" s="50"/>
      <c r="L31" s="50"/>
      <c r="M31" s="50"/>
      <c r="N31" s="51"/>
    </row>
    <row r="32" spans="1:14" ht="12.75" customHeight="1">
      <c r="A32" s="58" t="s">
        <v>41</v>
      </c>
      <c r="B32" s="59"/>
      <c r="C32" s="60"/>
      <c r="D32" s="61" t="s">
        <v>65</v>
      </c>
      <c r="E32" s="62"/>
      <c r="F32" s="62"/>
      <c r="G32" s="62"/>
      <c r="H32" s="62"/>
      <c r="I32" s="62"/>
      <c r="J32" s="62"/>
      <c r="K32" s="62"/>
      <c r="L32" s="62"/>
      <c r="M32" s="62"/>
      <c r="N32" s="63"/>
    </row>
    <row r="33" spans="1:14" ht="12.75">
      <c r="A33" s="74"/>
      <c r="B33" s="75"/>
      <c r="C33" s="76"/>
      <c r="D33" s="47" t="s">
        <v>66</v>
      </c>
      <c r="E33" s="48"/>
      <c r="F33" s="48"/>
      <c r="G33" s="48"/>
      <c r="H33" s="48"/>
      <c r="I33" s="48"/>
      <c r="J33" s="48"/>
      <c r="K33" s="48"/>
      <c r="L33" s="48"/>
      <c r="M33" s="48"/>
      <c r="N33" s="49"/>
    </row>
    <row r="34" spans="1:14" ht="12.75">
      <c r="A34" s="74"/>
      <c r="B34" s="75"/>
      <c r="C34" s="76"/>
      <c r="D34" s="47" t="s">
        <v>69</v>
      </c>
      <c r="E34" s="48"/>
      <c r="F34" s="48"/>
      <c r="G34" s="48"/>
      <c r="H34" s="48"/>
      <c r="I34" s="48"/>
      <c r="J34" s="48"/>
      <c r="K34" s="48"/>
      <c r="L34" s="48"/>
      <c r="M34" s="48"/>
      <c r="N34" s="49"/>
    </row>
    <row r="35" spans="1:14" ht="12.75">
      <c r="A35" s="74"/>
      <c r="B35" s="75"/>
      <c r="C35" s="76"/>
      <c r="D35" s="47" t="s">
        <v>67</v>
      </c>
      <c r="E35" s="48"/>
      <c r="F35" s="48"/>
      <c r="G35" s="48"/>
      <c r="H35" s="48"/>
      <c r="I35" s="48"/>
      <c r="J35" s="48"/>
      <c r="K35" s="48"/>
      <c r="L35" s="48"/>
      <c r="M35" s="48"/>
      <c r="N35" s="49"/>
    </row>
    <row r="36" spans="1:14" ht="12.75">
      <c r="A36" s="64"/>
      <c r="B36" s="65"/>
      <c r="C36" s="66"/>
      <c r="D36" s="67" t="s">
        <v>68</v>
      </c>
      <c r="E36" s="50"/>
      <c r="F36" s="50"/>
      <c r="G36" s="50"/>
      <c r="H36" s="50"/>
      <c r="I36" s="50"/>
      <c r="J36" s="50"/>
      <c r="K36" s="50"/>
      <c r="L36" s="50"/>
      <c r="M36" s="50"/>
      <c r="N36" s="51"/>
    </row>
    <row r="37" spans="1:14" ht="12.75" customHeight="1">
      <c r="A37" s="58" t="s">
        <v>46</v>
      </c>
      <c r="B37" s="59"/>
      <c r="C37" s="60"/>
      <c r="D37" s="61" t="s">
        <v>70</v>
      </c>
      <c r="E37" s="62"/>
      <c r="F37" s="62"/>
      <c r="G37" s="62"/>
      <c r="H37" s="62"/>
      <c r="I37" s="62"/>
      <c r="J37" s="62"/>
      <c r="K37" s="62"/>
      <c r="L37" s="62"/>
      <c r="M37" s="62"/>
      <c r="N37" s="63"/>
    </row>
    <row r="38" spans="1:14" ht="12.75">
      <c r="A38" s="64"/>
      <c r="B38" s="65"/>
      <c r="C38" s="66"/>
      <c r="D38" s="67" t="s">
        <v>71</v>
      </c>
      <c r="E38" s="50"/>
      <c r="F38" s="50"/>
      <c r="G38" s="50"/>
      <c r="H38" s="50"/>
      <c r="I38" s="50"/>
      <c r="J38" s="50"/>
      <c r="K38" s="50"/>
      <c r="L38" s="50"/>
      <c r="M38" s="50"/>
      <c r="N38" s="51"/>
    </row>
    <row r="39" spans="1:14" ht="12.75">
      <c r="A39" s="111" t="s">
        <v>203</v>
      </c>
      <c r="B39" s="112"/>
      <c r="C39" s="113"/>
      <c r="D39" s="231" t="s">
        <v>204</v>
      </c>
      <c r="E39" s="232"/>
      <c r="F39" s="232"/>
      <c r="G39" s="232"/>
      <c r="H39" s="232"/>
      <c r="I39" s="232"/>
      <c r="J39" s="232"/>
      <c r="K39" s="232"/>
      <c r="L39" s="232"/>
      <c r="M39" s="232"/>
      <c r="N39" s="233"/>
    </row>
    <row r="40" spans="1:14" ht="12.75">
      <c r="A40" s="114"/>
      <c r="B40" s="75"/>
      <c r="C40" s="115"/>
      <c r="D40" s="234"/>
      <c r="E40" s="235"/>
      <c r="F40" s="235"/>
      <c r="G40" s="235"/>
      <c r="H40" s="235"/>
      <c r="I40" s="235"/>
      <c r="J40" s="235"/>
      <c r="K40" s="235"/>
      <c r="L40" s="235"/>
      <c r="M40" s="235"/>
      <c r="N40" s="236"/>
    </row>
    <row r="41" spans="1:14" ht="12.75">
      <c r="A41" s="116"/>
      <c r="B41" s="117"/>
      <c r="C41" s="118"/>
      <c r="D41" s="237"/>
      <c r="E41" s="238"/>
      <c r="F41" s="238"/>
      <c r="G41" s="238"/>
      <c r="H41" s="238"/>
      <c r="I41" s="238"/>
      <c r="J41" s="238"/>
      <c r="K41" s="238"/>
      <c r="L41" s="238"/>
      <c r="M41" s="238"/>
      <c r="N41" s="239"/>
    </row>
    <row r="42" spans="1:14" ht="12.75">
      <c r="A42" s="111" t="s">
        <v>248</v>
      </c>
      <c r="B42" s="112"/>
      <c r="C42" s="113"/>
      <c r="D42" s="231" t="s">
        <v>249</v>
      </c>
      <c r="E42" s="232"/>
      <c r="F42" s="232"/>
      <c r="G42" s="232"/>
      <c r="H42" s="232"/>
      <c r="I42" s="232"/>
      <c r="J42" s="232"/>
      <c r="K42" s="232"/>
      <c r="L42" s="232"/>
      <c r="M42" s="232"/>
      <c r="N42" s="233"/>
    </row>
    <row r="43" spans="1:14" ht="12.75">
      <c r="A43" s="116"/>
      <c r="B43" s="117"/>
      <c r="C43" s="118"/>
      <c r="D43" s="237"/>
      <c r="E43" s="238"/>
      <c r="F43" s="238"/>
      <c r="G43" s="238"/>
      <c r="H43" s="238"/>
      <c r="I43" s="238"/>
      <c r="J43" s="238"/>
      <c r="K43" s="238"/>
      <c r="L43" s="238"/>
      <c r="M43" s="238"/>
      <c r="N43" s="239"/>
    </row>
  </sheetData>
  <sheetProtection/>
  <mergeCells count="3">
    <mergeCell ref="D39:N41"/>
    <mergeCell ref="D42:N43"/>
    <mergeCell ref="A3:N15"/>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51"/>
  <sheetViews>
    <sheetView showGridLines="0" zoomScale="80" zoomScaleNormal="80" zoomScalePageLayoutView="0" workbookViewId="0" topLeftCell="A1">
      <pane ySplit="2" topLeftCell="A3" activePane="bottomLeft" state="frozen"/>
      <selection pane="topLeft" activeCell="A1" sqref="A1"/>
      <selection pane="bottomLeft" activeCell="I3" sqref="I3"/>
    </sheetView>
  </sheetViews>
  <sheetFormatPr defaultColWidth="9.28125" defaultRowHeight="12.75"/>
  <cols>
    <col min="1" max="1" width="10.28125" style="25" customWidth="1"/>
    <col min="2" max="2" width="8.7109375" style="25" customWidth="1"/>
    <col min="3" max="3" width="18.7109375" style="25" customWidth="1"/>
    <col min="4" max="4" width="14.28125" style="25" customWidth="1"/>
    <col min="5" max="5" width="25.28125" style="25" customWidth="1"/>
    <col min="6" max="6" width="42.00390625" style="25" customWidth="1"/>
    <col min="7" max="7" width="41.57421875" style="25" customWidth="1"/>
    <col min="8" max="8" width="22.00390625" style="25" customWidth="1"/>
    <col min="9" max="9" width="10.421875" style="25" customWidth="1"/>
    <col min="10" max="10" width="18.00390625" style="25" customWidth="1"/>
    <col min="11" max="11" width="12.7109375" style="194" customWidth="1"/>
    <col min="12" max="12" width="13.7109375" style="189" customWidth="1"/>
    <col min="13" max="13" width="94.28125" style="186" customWidth="1"/>
    <col min="14" max="24" width="9.28125" style="25" customWidth="1"/>
    <col min="25" max="25" width="8.7109375" style="0" customWidth="1"/>
    <col min="26" max="26" width="9.28125" style="25" customWidth="1"/>
    <col min="27" max="27" width="16.00390625" style="25" hidden="1" customWidth="1"/>
    <col min="28" max="16384" width="9.28125" style="25" customWidth="1"/>
  </cols>
  <sheetData>
    <row r="1" spans="1:27" ht="12.75">
      <c r="A1" s="53" t="s">
        <v>36</v>
      </c>
      <c r="B1" s="45"/>
      <c r="C1" s="45"/>
      <c r="D1" s="45"/>
      <c r="E1" s="45"/>
      <c r="F1" s="45"/>
      <c r="G1" s="45"/>
      <c r="H1" s="45"/>
      <c r="I1" s="45"/>
      <c r="J1" s="45"/>
      <c r="K1" s="190"/>
      <c r="L1" s="182"/>
      <c r="M1" s="183"/>
      <c r="AA1" s="45"/>
    </row>
    <row r="2" spans="1:27" ht="39" customHeight="1">
      <c r="A2" s="77" t="s">
        <v>14</v>
      </c>
      <c r="B2" s="77" t="s">
        <v>27</v>
      </c>
      <c r="C2" s="77" t="s">
        <v>179</v>
      </c>
      <c r="D2" s="77" t="s">
        <v>15</v>
      </c>
      <c r="E2" s="77" t="s">
        <v>48</v>
      </c>
      <c r="F2" s="77" t="s">
        <v>84</v>
      </c>
      <c r="G2" s="77" t="s">
        <v>16</v>
      </c>
      <c r="H2" s="77" t="s">
        <v>17</v>
      </c>
      <c r="I2" s="77" t="s">
        <v>6</v>
      </c>
      <c r="J2" s="77" t="s">
        <v>31</v>
      </c>
      <c r="K2" s="191" t="s">
        <v>221</v>
      </c>
      <c r="L2" s="181" t="s">
        <v>250</v>
      </c>
      <c r="M2" s="181" t="s">
        <v>938</v>
      </c>
      <c r="AA2" s="164" t="s">
        <v>251</v>
      </c>
    </row>
    <row r="3" spans="1:27" ht="191.25">
      <c r="A3" s="206" t="s">
        <v>99</v>
      </c>
      <c r="B3" s="197" t="s">
        <v>849</v>
      </c>
      <c r="C3" s="197" t="s">
        <v>850</v>
      </c>
      <c r="D3" s="198" t="s">
        <v>851</v>
      </c>
      <c r="E3" s="198" t="s">
        <v>855</v>
      </c>
      <c r="F3" s="198" t="s">
        <v>1183</v>
      </c>
      <c r="G3" s="198" t="s">
        <v>854</v>
      </c>
      <c r="H3" s="198"/>
      <c r="I3" s="23"/>
      <c r="J3" s="23"/>
      <c r="K3" s="172" t="s">
        <v>222</v>
      </c>
      <c r="L3" s="199" t="s">
        <v>852</v>
      </c>
      <c r="M3" s="199" t="s">
        <v>853</v>
      </c>
      <c r="AA3" s="167" t="e">
        <f>IF(OR(I3="Fail",ISBLANK(I3)),INDEX('Issue Code Table'!C:C,MATCH(L:L,'Issue Code Table'!A:A,0)),IF(K3="Critical",6,IF(K3="Significant",5,IF(K3="Moderate",3,2))))</f>
        <v>#N/A</v>
      </c>
    </row>
    <row r="4" spans="1:27" ht="232.5" customHeight="1">
      <c r="A4" s="206" t="s">
        <v>103</v>
      </c>
      <c r="B4" s="206" t="s">
        <v>94</v>
      </c>
      <c r="C4" s="206" t="s">
        <v>180</v>
      </c>
      <c r="D4" s="206" t="s">
        <v>86</v>
      </c>
      <c r="E4" s="206" t="s">
        <v>100</v>
      </c>
      <c r="F4" s="206" t="s">
        <v>101</v>
      </c>
      <c r="G4" s="206" t="s">
        <v>102</v>
      </c>
      <c r="H4" s="7"/>
      <c r="I4" s="23"/>
      <c r="J4" s="7" t="s">
        <v>238</v>
      </c>
      <c r="K4" s="172" t="s">
        <v>223</v>
      </c>
      <c r="L4" s="199" t="s">
        <v>833</v>
      </c>
      <c r="M4" s="184" t="s">
        <v>834</v>
      </c>
      <c r="AA4" s="167" t="e">
        <f>IF(OR(I4="Fail",ISBLANK(I4)),INDEX('Issue Code Table'!C:C,MATCH(L:L,'Issue Code Table'!A:A,0)),IF(K4="Critical",6,IF(K4="Significant",5,IF(K4="Moderate",3,2))))</f>
        <v>#N/A</v>
      </c>
    </row>
    <row r="5" spans="1:27" ht="229.5">
      <c r="A5" s="206" t="s">
        <v>105</v>
      </c>
      <c r="B5" s="206" t="s">
        <v>95</v>
      </c>
      <c r="C5" s="206" t="s">
        <v>181</v>
      </c>
      <c r="D5" s="206" t="s">
        <v>86</v>
      </c>
      <c r="E5" s="206" t="s">
        <v>195</v>
      </c>
      <c r="F5" s="206" t="s">
        <v>104</v>
      </c>
      <c r="G5" s="206" t="s">
        <v>194</v>
      </c>
      <c r="H5" s="7"/>
      <c r="I5" s="23"/>
      <c r="J5" s="7"/>
      <c r="K5" s="172" t="s">
        <v>223</v>
      </c>
      <c r="L5" s="199" t="s">
        <v>939</v>
      </c>
      <c r="M5" s="184" t="s">
        <v>940</v>
      </c>
      <c r="AA5" s="167" t="e">
        <f>IF(OR(I5="Fail",ISBLANK(I5)),INDEX('Issue Code Table'!C:C,MATCH(L:L,'Issue Code Table'!A:A,0)),IF(K5="Critical",6,IF(K5="Significant",5,IF(K5="Moderate",3,2))))</f>
        <v>#N/A</v>
      </c>
    </row>
    <row r="6" spans="1:27" ht="153">
      <c r="A6" s="206" t="s">
        <v>109</v>
      </c>
      <c r="B6" s="206" t="s">
        <v>95</v>
      </c>
      <c r="C6" s="206" t="s">
        <v>181</v>
      </c>
      <c r="D6" s="206" t="s">
        <v>86</v>
      </c>
      <c r="E6" s="206" t="s">
        <v>106</v>
      </c>
      <c r="F6" s="206" t="s">
        <v>107</v>
      </c>
      <c r="G6" s="206" t="s">
        <v>108</v>
      </c>
      <c r="H6" s="7"/>
      <c r="I6" s="23"/>
      <c r="J6" s="7"/>
      <c r="K6" s="172" t="s">
        <v>225</v>
      </c>
      <c r="L6" s="199" t="s">
        <v>228</v>
      </c>
      <c r="M6" s="184" t="s">
        <v>835</v>
      </c>
      <c r="AA6" s="167">
        <f>IF(OR(I6="Fail",ISBLANK(I6)),INDEX('Issue Code Table'!C:C,MATCH(L:L,'Issue Code Table'!A:A,0)),IF(K6="Critical",6,IF(K6="Significant",5,IF(K6="Moderate",3,2))))</f>
        <v>1</v>
      </c>
    </row>
    <row r="7" spans="1:27" ht="255">
      <c r="A7" s="206" t="s">
        <v>111</v>
      </c>
      <c r="B7" s="206" t="s">
        <v>90</v>
      </c>
      <c r="C7" s="206" t="s">
        <v>191</v>
      </c>
      <c r="D7" s="206" t="s">
        <v>86</v>
      </c>
      <c r="E7" s="206" t="s">
        <v>972</v>
      </c>
      <c r="F7" s="206" t="s">
        <v>110</v>
      </c>
      <c r="G7" s="206" t="s">
        <v>973</v>
      </c>
      <c r="H7" s="7"/>
      <c r="I7" s="23"/>
      <c r="J7" s="7"/>
      <c r="K7" s="172" t="s">
        <v>223</v>
      </c>
      <c r="L7" s="199" t="s">
        <v>229</v>
      </c>
      <c r="M7" s="184" t="s">
        <v>836</v>
      </c>
      <c r="AA7" s="167">
        <f>IF(OR(I7="Fail",ISBLANK(I7)),INDEX('Issue Code Table'!C:C,MATCH(L:L,'Issue Code Table'!A:A,0)),IF(K7="Critical",6,IF(K7="Significant",5,IF(K7="Moderate",3,2))))</f>
        <v>5</v>
      </c>
    </row>
    <row r="8" spans="1:27" ht="102">
      <c r="A8" s="206" t="s">
        <v>114</v>
      </c>
      <c r="B8" s="206" t="s">
        <v>87</v>
      </c>
      <c r="C8" s="206" t="s">
        <v>182</v>
      </c>
      <c r="D8" s="206" t="s">
        <v>86</v>
      </c>
      <c r="E8" s="206" t="s">
        <v>1184</v>
      </c>
      <c r="F8" s="206" t="s">
        <v>112</v>
      </c>
      <c r="G8" s="206" t="s">
        <v>113</v>
      </c>
      <c r="H8" s="7"/>
      <c r="I8" s="23"/>
      <c r="J8" s="7"/>
      <c r="K8" s="172" t="s">
        <v>223</v>
      </c>
      <c r="L8" s="199" t="s">
        <v>941</v>
      </c>
      <c r="M8" s="184" t="s">
        <v>942</v>
      </c>
      <c r="AA8" s="167" t="e">
        <f>IF(OR(I8="Fail",ISBLANK(I8)),INDEX('Issue Code Table'!C:C,MATCH(L:L,'Issue Code Table'!A:A,0)),IF(K8="Critical",6,IF(K8="Significant",5,IF(K8="Moderate",3,2))))</f>
        <v>#N/A</v>
      </c>
    </row>
    <row r="9" spans="1:27" ht="102">
      <c r="A9" s="206" t="s">
        <v>118</v>
      </c>
      <c r="B9" s="206" t="s">
        <v>87</v>
      </c>
      <c r="C9" s="206" t="s">
        <v>182</v>
      </c>
      <c r="D9" s="206" t="s">
        <v>86</v>
      </c>
      <c r="E9" s="206" t="s">
        <v>115</v>
      </c>
      <c r="F9" s="206" t="s">
        <v>116</v>
      </c>
      <c r="G9" s="206" t="s">
        <v>117</v>
      </c>
      <c r="H9" s="7"/>
      <c r="I9" s="23"/>
      <c r="J9" s="7"/>
      <c r="K9" s="172" t="s">
        <v>223</v>
      </c>
      <c r="L9" s="199" t="s">
        <v>739</v>
      </c>
      <c r="M9" s="184" t="s">
        <v>837</v>
      </c>
      <c r="AA9" s="167">
        <f>IF(OR(I9="Fail",ISBLANK(I9)),INDEX('Issue Code Table'!C:C,MATCH(L:L,'Issue Code Table'!A:A,0)),IF(K9="Critical",6,IF(K9="Significant",5,IF(K9="Moderate",3,2))))</f>
        <v>6</v>
      </c>
    </row>
    <row r="10" spans="1:27" ht="102">
      <c r="A10" s="206" t="s">
        <v>122</v>
      </c>
      <c r="B10" s="206" t="s">
        <v>88</v>
      </c>
      <c r="C10" s="206" t="s">
        <v>183</v>
      </c>
      <c r="D10" s="206" t="s">
        <v>86</v>
      </c>
      <c r="E10" s="206" t="s">
        <v>119</v>
      </c>
      <c r="F10" s="206" t="s">
        <v>120</v>
      </c>
      <c r="G10" s="206" t="s">
        <v>121</v>
      </c>
      <c r="H10" s="7"/>
      <c r="I10" s="23"/>
      <c r="J10" s="7"/>
      <c r="K10" s="172" t="s">
        <v>223</v>
      </c>
      <c r="L10" s="199" t="s">
        <v>232</v>
      </c>
      <c r="M10" s="184" t="s">
        <v>838</v>
      </c>
      <c r="AA10" s="167">
        <f>IF(OR(I10="Fail",ISBLANK(I10)),INDEX('Issue Code Table'!C:C,MATCH(L:L,'Issue Code Table'!A:A,0)),IF(K10="Critical",6,IF(K10="Significant",5,IF(K10="Moderate",3,2))))</f>
        <v>5</v>
      </c>
    </row>
    <row r="11" spans="1:27" ht="51">
      <c r="A11" s="206" t="s">
        <v>124</v>
      </c>
      <c r="B11" s="206" t="s">
        <v>95</v>
      </c>
      <c r="C11" s="206" t="s">
        <v>181</v>
      </c>
      <c r="D11" s="206" t="s">
        <v>86</v>
      </c>
      <c r="E11" s="206" t="s">
        <v>123</v>
      </c>
      <c r="F11" s="206" t="s">
        <v>840</v>
      </c>
      <c r="G11" s="206" t="s">
        <v>839</v>
      </c>
      <c r="H11" s="7"/>
      <c r="I11" s="23"/>
      <c r="J11" s="7"/>
      <c r="K11" s="172" t="s">
        <v>224</v>
      </c>
      <c r="L11" s="199" t="s">
        <v>239</v>
      </c>
      <c r="M11" s="184" t="s">
        <v>841</v>
      </c>
      <c r="AA11" s="167">
        <f>IF(OR(I11="Fail",ISBLANK(I11)),INDEX('Issue Code Table'!C:C,MATCH(L:L,'Issue Code Table'!A:A,0)),IF(K11="Critical",6,IF(K11="Significant",5,IF(K11="Moderate",3,2))))</f>
        <v>5</v>
      </c>
    </row>
    <row r="12" spans="1:27" ht="63.75">
      <c r="A12" s="206" t="s">
        <v>128</v>
      </c>
      <c r="B12" s="206" t="s">
        <v>89</v>
      </c>
      <c r="C12" s="206" t="s">
        <v>184</v>
      </c>
      <c r="D12" s="206" t="s">
        <v>86</v>
      </c>
      <c r="E12" s="206" t="s">
        <v>125</v>
      </c>
      <c r="F12" s="206" t="s">
        <v>126</v>
      </c>
      <c r="G12" s="206" t="s">
        <v>127</v>
      </c>
      <c r="H12" s="7"/>
      <c r="I12" s="23"/>
      <c r="J12" s="7"/>
      <c r="K12" s="172" t="s">
        <v>223</v>
      </c>
      <c r="L12" s="199" t="s">
        <v>232</v>
      </c>
      <c r="M12" s="184" t="s">
        <v>838</v>
      </c>
      <c r="AA12" s="167">
        <f>IF(OR(I12="Fail",ISBLANK(I12)),INDEX('Issue Code Table'!C:C,MATCH(L:L,'Issue Code Table'!A:A,0)),IF(K12="Critical",6,IF(K12="Significant",5,IF(K12="Moderate",3,2))))</f>
        <v>5</v>
      </c>
    </row>
    <row r="13" spans="1:27" ht="127.5">
      <c r="A13" s="206" t="s">
        <v>132</v>
      </c>
      <c r="B13" s="206" t="s">
        <v>91</v>
      </c>
      <c r="C13" s="206" t="s">
        <v>185</v>
      </c>
      <c r="D13" s="206" t="s">
        <v>86</v>
      </c>
      <c r="E13" s="206" t="s">
        <v>129</v>
      </c>
      <c r="F13" s="206" t="s">
        <v>130</v>
      </c>
      <c r="G13" s="206" t="s">
        <v>131</v>
      </c>
      <c r="H13" s="7"/>
      <c r="I13" s="23"/>
      <c r="J13" s="7"/>
      <c r="K13" s="172" t="s">
        <v>225</v>
      </c>
      <c r="L13" s="199" t="s">
        <v>943</v>
      </c>
      <c r="M13" s="195" t="s">
        <v>944</v>
      </c>
      <c r="AA13" s="167" t="e">
        <f>IF(OR(I13="Fail",ISBLANK(I13)),INDEX('Issue Code Table'!C:C,MATCH(L:L,'Issue Code Table'!A:A,0)),IF(K13="Critical",6,IF(K13="Significant",5,IF(K13="Moderate",3,2))))</f>
        <v>#N/A</v>
      </c>
    </row>
    <row r="14" spans="1:27" ht="102">
      <c r="A14" s="206" t="s">
        <v>134</v>
      </c>
      <c r="B14" s="206" t="s">
        <v>936</v>
      </c>
      <c r="C14" s="206" t="s">
        <v>937</v>
      </c>
      <c r="D14" s="206" t="s">
        <v>86</v>
      </c>
      <c r="E14" s="206" t="s">
        <v>970</v>
      </c>
      <c r="F14" s="206" t="s">
        <v>133</v>
      </c>
      <c r="G14" s="206" t="s">
        <v>971</v>
      </c>
      <c r="H14" s="7"/>
      <c r="I14" s="23"/>
      <c r="J14" s="7"/>
      <c r="K14" s="172" t="s">
        <v>224</v>
      </c>
      <c r="L14" s="199" t="s">
        <v>235</v>
      </c>
      <c r="M14" s="184" t="s">
        <v>842</v>
      </c>
      <c r="AA14" s="167">
        <f>IF(OR(I14="Fail",ISBLANK(I14)),INDEX('Issue Code Table'!C:C,MATCH(L:L,'Issue Code Table'!A:A,0)),IF(K14="Critical",6,IF(K14="Significant",5,IF(K14="Moderate",3,2))))</f>
        <v>4</v>
      </c>
    </row>
    <row r="15" spans="1:27" ht="255">
      <c r="A15" s="206" t="s">
        <v>138</v>
      </c>
      <c r="B15" s="206" t="s">
        <v>88</v>
      </c>
      <c r="C15" s="206" t="s">
        <v>183</v>
      </c>
      <c r="D15" s="206" t="s">
        <v>86</v>
      </c>
      <c r="E15" s="206" t="s">
        <v>135</v>
      </c>
      <c r="F15" s="206" t="s">
        <v>136</v>
      </c>
      <c r="G15" s="206" t="s">
        <v>137</v>
      </c>
      <c r="H15" s="7"/>
      <c r="I15" s="23"/>
      <c r="J15" s="7"/>
      <c r="K15" s="172" t="s">
        <v>223</v>
      </c>
      <c r="L15" s="199" t="s">
        <v>232</v>
      </c>
      <c r="M15" s="184" t="s">
        <v>838</v>
      </c>
      <c r="AA15" s="167">
        <f>IF(OR(I15="Fail",ISBLANK(I15)),INDEX('Issue Code Table'!C:C,MATCH(L:L,'Issue Code Table'!A:A,0)),IF(K15="Critical",6,IF(K15="Significant",5,IF(K15="Moderate",3,2))))</f>
        <v>5</v>
      </c>
    </row>
    <row r="16" spans="1:27" ht="114.75">
      <c r="A16" s="206" t="s">
        <v>142</v>
      </c>
      <c r="B16" s="206" t="s">
        <v>88</v>
      </c>
      <c r="C16" s="206" t="s">
        <v>183</v>
      </c>
      <c r="D16" s="206" t="s">
        <v>86</v>
      </c>
      <c r="E16" s="206" t="s">
        <v>139</v>
      </c>
      <c r="F16" s="206" t="s">
        <v>140</v>
      </c>
      <c r="G16" s="206" t="s">
        <v>141</v>
      </c>
      <c r="H16" s="7"/>
      <c r="I16" s="23"/>
      <c r="J16" s="7"/>
      <c r="K16" s="172" t="s">
        <v>223</v>
      </c>
      <c r="L16" s="199" t="s">
        <v>275</v>
      </c>
      <c r="M16" s="184" t="s">
        <v>843</v>
      </c>
      <c r="AA16" s="167">
        <f>IF(OR(I16="Fail",ISBLANK(I16)),INDEX('Issue Code Table'!C:C,MATCH(L:L,'Issue Code Table'!A:A,0)),IF(K16="Critical",6,IF(K16="Significant",5,IF(K16="Moderate",3,2))))</f>
        <v>4</v>
      </c>
    </row>
    <row r="17" spans="1:27" ht="89.25">
      <c r="A17" s="206" t="s">
        <v>146</v>
      </c>
      <c r="B17" s="206" t="s">
        <v>96</v>
      </c>
      <c r="C17" s="206" t="s">
        <v>186</v>
      </c>
      <c r="D17" s="206" t="s">
        <v>86</v>
      </c>
      <c r="E17" s="206" t="s">
        <v>143</v>
      </c>
      <c r="F17" s="206" t="s">
        <v>144</v>
      </c>
      <c r="G17" s="206" t="s">
        <v>145</v>
      </c>
      <c r="H17" s="7"/>
      <c r="I17" s="23"/>
      <c r="J17" s="7"/>
      <c r="K17" s="172" t="s">
        <v>223</v>
      </c>
      <c r="L17" s="199" t="s">
        <v>844</v>
      </c>
      <c r="M17" s="172" t="s">
        <v>845</v>
      </c>
      <c r="AA17" s="167" t="e">
        <f>IF(OR(I17="Fail",ISBLANK(I17)),INDEX('Issue Code Table'!C:C,MATCH(L:L,'Issue Code Table'!A:A,0)),IF(K17="Critical",6,IF(K17="Significant",5,IF(K17="Moderate",3,2))))</f>
        <v>#N/A</v>
      </c>
    </row>
    <row r="18" spans="1:27" ht="127.5">
      <c r="A18" s="206" t="s">
        <v>149</v>
      </c>
      <c r="B18" s="206" t="s">
        <v>88</v>
      </c>
      <c r="C18" s="206" t="s">
        <v>183</v>
      </c>
      <c r="D18" s="206" t="s">
        <v>86</v>
      </c>
      <c r="E18" s="206" t="s">
        <v>1185</v>
      </c>
      <c r="F18" s="206" t="s">
        <v>147</v>
      </c>
      <c r="G18" s="206" t="s">
        <v>148</v>
      </c>
      <c r="H18" s="7"/>
      <c r="I18" s="23"/>
      <c r="J18" s="7"/>
      <c r="K18" s="172" t="s">
        <v>223</v>
      </c>
      <c r="L18" s="199" t="s">
        <v>232</v>
      </c>
      <c r="M18" s="184" t="s">
        <v>838</v>
      </c>
      <c r="AA18" s="167">
        <f>IF(OR(I18="Fail",ISBLANK(I18)),INDEX('Issue Code Table'!C:C,MATCH(L:L,'Issue Code Table'!A:A,0)),IF(K18="Critical",6,IF(K18="Significant",5,IF(K18="Moderate",3,2))))</f>
        <v>5</v>
      </c>
    </row>
    <row r="19" spans="1:27" ht="178.5">
      <c r="A19" s="206" t="s">
        <v>152</v>
      </c>
      <c r="B19" s="206" t="s">
        <v>85</v>
      </c>
      <c r="C19" s="206" t="s">
        <v>187</v>
      </c>
      <c r="D19" s="206" t="s">
        <v>86</v>
      </c>
      <c r="E19" s="206" t="s">
        <v>241</v>
      </c>
      <c r="F19" s="206" t="s">
        <v>150</v>
      </c>
      <c r="G19" s="206" t="s">
        <v>151</v>
      </c>
      <c r="H19" s="7"/>
      <c r="I19" s="23"/>
      <c r="J19" s="7"/>
      <c r="K19" s="172" t="s">
        <v>223</v>
      </c>
      <c r="L19" s="199" t="s">
        <v>240</v>
      </c>
      <c r="M19" s="184" t="s">
        <v>846</v>
      </c>
      <c r="AA19" s="167">
        <f>IF(OR(I19="Fail",ISBLANK(I19)),INDEX('Issue Code Table'!C:C,MATCH(L:L,'Issue Code Table'!A:A,0)),IF(K19="Critical",6,IF(K19="Significant",5,IF(K19="Moderate",3,2))))</f>
        <v>6</v>
      </c>
    </row>
    <row r="20" spans="1:27" ht="102">
      <c r="A20" s="206" t="s">
        <v>157</v>
      </c>
      <c r="B20" s="206" t="s">
        <v>153</v>
      </c>
      <c r="C20" s="206" t="s">
        <v>192</v>
      </c>
      <c r="D20" s="206" t="s">
        <v>86</v>
      </c>
      <c r="E20" s="206" t="s">
        <v>154</v>
      </c>
      <c r="F20" s="206" t="s">
        <v>155</v>
      </c>
      <c r="G20" s="206" t="s">
        <v>156</v>
      </c>
      <c r="H20" s="7"/>
      <c r="I20" s="23"/>
      <c r="J20" s="7"/>
      <c r="K20" s="172" t="s">
        <v>223</v>
      </c>
      <c r="L20" s="199" t="s">
        <v>803</v>
      </c>
      <c r="M20" s="184" t="s">
        <v>847</v>
      </c>
      <c r="AA20" s="167">
        <f>IF(OR(I20="Fail",ISBLANK(I20)),INDEX('Issue Code Table'!C:C,MATCH(L:L,'Issue Code Table'!A:A,0)),IF(K20="Critical",6,IF(K20="Significant",5,IF(K20="Moderate",3,2))))</f>
        <v>5</v>
      </c>
    </row>
    <row r="21" spans="1:27" ht="318.75">
      <c r="A21" s="206" t="s">
        <v>161</v>
      </c>
      <c r="B21" s="206" t="s">
        <v>92</v>
      </c>
      <c r="C21" s="206" t="s">
        <v>193</v>
      </c>
      <c r="D21" s="206" t="s">
        <v>86</v>
      </c>
      <c r="E21" s="206" t="s">
        <v>158</v>
      </c>
      <c r="F21" s="206" t="s">
        <v>159</v>
      </c>
      <c r="G21" s="206" t="s">
        <v>160</v>
      </c>
      <c r="H21" s="7"/>
      <c r="I21" s="23"/>
      <c r="J21" s="7"/>
      <c r="K21" s="172" t="s">
        <v>223</v>
      </c>
      <c r="L21" s="199" t="s">
        <v>945</v>
      </c>
      <c r="M21" s="184" t="s">
        <v>946</v>
      </c>
      <c r="AA21" s="167" t="e">
        <f>IF(OR(I21="Fail",ISBLANK(I21)),INDEX('Issue Code Table'!C:C,MATCH(L:L,'Issue Code Table'!A:A,0)),IF(K21="Critical",6,IF(K21="Significant",5,IF(K21="Moderate",3,2))))</f>
        <v>#N/A</v>
      </c>
    </row>
    <row r="22" spans="1:27" ht="306">
      <c r="A22" s="206" t="s">
        <v>164</v>
      </c>
      <c r="B22" s="206" t="s">
        <v>92</v>
      </c>
      <c r="C22" s="206" t="s">
        <v>193</v>
      </c>
      <c r="D22" s="206" t="s">
        <v>86</v>
      </c>
      <c r="E22" s="206" t="s">
        <v>158</v>
      </c>
      <c r="F22" s="206" t="s">
        <v>162</v>
      </c>
      <c r="G22" s="206" t="s">
        <v>163</v>
      </c>
      <c r="H22" s="7"/>
      <c r="I22" s="23"/>
      <c r="J22" s="7"/>
      <c r="K22" s="172" t="s">
        <v>223</v>
      </c>
      <c r="L22" s="199" t="s">
        <v>947</v>
      </c>
      <c r="M22" s="184" t="s">
        <v>948</v>
      </c>
      <c r="AA22" s="167" t="e">
        <f>IF(OR(I22="Fail",ISBLANK(I22)),INDEX('Issue Code Table'!C:C,MATCH(L:L,'Issue Code Table'!A:A,0)),IF(K22="Critical",6,IF(K22="Significant",5,IF(K22="Moderate",3,2))))</f>
        <v>#N/A</v>
      </c>
    </row>
    <row r="23" spans="1:27" ht="242.25">
      <c r="A23" s="206" t="s">
        <v>168</v>
      </c>
      <c r="B23" s="206" t="s">
        <v>93</v>
      </c>
      <c r="C23" s="206" t="s">
        <v>188</v>
      </c>
      <c r="D23" s="206" t="s">
        <v>86</v>
      </c>
      <c r="E23" s="206" t="s">
        <v>165</v>
      </c>
      <c r="F23" s="206" t="s">
        <v>166</v>
      </c>
      <c r="G23" s="206" t="s">
        <v>167</v>
      </c>
      <c r="H23" s="7"/>
      <c r="I23" s="23"/>
      <c r="J23" s="7"/>
      <c r="K23" s="172" t="s">
        <v>224</v>
      </c>
      <c r="L23" s="199" t="s">
        <v>949</v>
      </c>
      <c r="M23" s="184" t="s">
        <v>950</v>
      </c>
      <c r="AA23" s="167" t="e">
        <f>IF(OR(I23="Fail",ISBLANK(I23)),INDEX('Issue Code Table'!C:C,MATCH(L:L,'Issue Code Table'!A:A,0)),IF(K23="Critical",6,IF(K23="Significant",5,IF(K23="Moderate",3,2))))</f>
        <v>#N/A</v>
      </c>
    </row>
    <row r="24" spans="1:27" ht="89.25">
      <c r="A24" s="206" t="s">
        <v>173</v>
      </c>
      <c r="B24" s="206" t="s">
        <v>169</v>
      </c>
      <c r="C24" s="206" t="s">
        <v>189</v>
      </c>
      <c r="D24" s="206" t="s">
        <v>86</v>
      </c>
      <c r="E24" s="206" t="s">
        <v>170</v>
      </c>
      <c r="F24" s="206" t="s">
        <v>171</v>
      </c>
      <c r="G24" s="206" t="s">
        <v>172</v>
      </c>
      <c r="H24" s="7"/>
      <c r="I24" s="23"/>
      <c r="J24" s="7"/>
      <c r="K24" s="172" t="s">
        <v>223</v>
      </c>
      <c r="L24" s="199" t="s">
        <v>848</v>
      </c>
      <c r="M24" s="184" t="s">
        <v>930</v>
      </c>
      <c r="AA24" s="167" t="e">
        <f>IF(OR(I24="Fail",ISBLANK(I24)),INDEX('Issue Code Table'!C:C,MATCH(L:L,'Issue Code Table'!A:A,0)),IF(K24="Critical",6,IF(K24="Significant",5,IF(K24="Moderate",3,2))))</f>
        <v>#N/A</v>
      </c>
    </row>
    <row r="25" spans="1:27" ht="12.75">
      <c r="A25" s="78"/>
      <c r="B25" s="79"/>
      <c r="C25" s="97"/>
      <c r="D25" s="78"/>
      <c r="E25" s="78"/>
      <c r="F25" s="78"/>
      <c r="G25" s="78"/>
      <c r="H25" s="78"/>
      <c r="I25" s="78"/>
      <c r="J25" s="78"/>
      <c r="K25" s="192"/>
      <c r="L25" s="185"/>
      <c r="M25" s="185"/>
      <c r="AA25" s="78"/>
    </row>
    <row r="26" spans="11:27" ht="12.75">
      <c r="K26" s="193"/>
      <c r="L26" s="187"/>
      <c r="AA26"/>
    </row>
    <row r="27" spans="11:27" ht="12.75" hidden="1">
      <c r="K27" s="193"/>
      <c r="L27" s="187"/>
      <c r="AA27"/>
    </row>
    <row r="28" spans="8:27" ht="12.75" hidden="1">
      <c r="H28" s="25" t="s">
        <v>28</v>
      </c>
      <c r="K28" s="193"/>
      <c r="L28" s="187"/>
      <c r="AA28"/>
    </row>
    <row r="29" spans="8:27" ht="12.75" hidden="1">
      <c r="H29" s="25" t="s">
        <v>7</v>
      </c>
      <c r="K29" s="193"/>
      <c r="L29" s="187"/>
      <c r="M29" s="188"/>
      <c r="AA29"/>
    </row>
    <row r="30" spans="8:27" ht="12.75" hidden="1">
      <c r="H30" s="25" t="s">
        <v>8</v>
      </c>
      <c r="K30" s="193"/>
      <c r="L30" s="187"/>
      <c r="AA30"/>
    </row>
    <row r="31" spans="8:27" ht="12.75" hidden="1">
      <c r="H31" s="25" t="s">
        <v>19</v>
      </c>
      <c r="K31" s="193"/>
      <c r="L31" s="187"/>
      <c r="AA31"/>
    </row>
    <row r="32" spans="8:27" ht="12.75" hidden="1">
      <c r="H32" s="25" t="s">
        <v>20</v>
      </c>
      <c r="K32" s="193"/>
      <c r="L32" s="187"/>
      <c r="AA32"/>
    </row>
    <row r="33" spans="8:27" ht="12.75" hidden="1">
      <c r="H33" s="80" t="s">
        <v>23</v>
      </c>
      <c r="K33" s="193"/>
      <c r="L33" s="187"/>
      <c r="AA33"/>
    </row>
    <row r="34" spans="8:27" ht="12.75" hidden="1">
      <c r="H34" s="80" t="s">
        <v>24</v>
      </c>
      <c r="AA34"/>
    </row>
    <row r="35" ht="12.75" hidden="1">
      <c r="AA35"/>
    </row>
    <row r="36" ht="12.75" hidden="1">
      <c r="AA36"/>
    </row>
    <row r="37" spans="8:27" ht="12.75" hidden="1">
      <c r="H37" s="165" t="s">
        <v>226</v>
      </c>
      <c r="AA37"/>
    </row>
    <row r="38" spans="8:27" ht="12.75" hidden="1">
      <c r="H38" s="166" t="s">
        <v>222</v>
      </c>
      <c r="AA38"/>
    </row>
    <row r="39" spans="8:27" ht="12.75" hidden="1">
      <c r="H39" s="165" t="s">
        <v>223</v>
      </c>
      <c r="AA39"/>
    </row>
    <row r="40" spans="8:27" ht="12.75" hidden="1">
      <c r="H40" s="165" t="s">
        <v>224</v>
      </c>
      <c r="AA40"/>
    </row>
    <row r="41" spans="8:27" ht="12.75" hidden="1">
      <c r="H41" s="165" t="s">
        <v>225</v>
      </c>
      <c r="AA41"/>
    </row>
    <row r="42" ht="12.75">
      <c r="AA42"/>
    </row>
    <row r="43" ht="12.75">
      <c r="AA43"/>
    </row>
    <row r="44" ht="12.75">
      <c r="AA44"/>
    </row>
    <row r="45" ht="12.75">
      <c r="AA45"/>
    </row>
    <row r="46" ht="12.75">
      <c r="AA46"/>
    </row>
    <row r="47" ht="12.75">
      <c r="AA47"/>
    </row>
    <row r="48" ht="12.75">
      <c r="AA48"/>
    </row>
    <row r="49" ht="12.75">
      <c r="AA49"/>
    </row>
    <row r="50" ht="12.75">
      <c r="AA50"/>
    </row>
    <row r="51" ht="12.75">
      <c r="AA51"/>
    </row>
  </sheetData>
  <sheetProtection/>
  <protectedRanges>
    <protectedRange password="E1A2" sqref="L4:L12 L14:L16 L18:L23" name="Range1"/>
    <protectedRange password="E1A2" sqref="AA26:AA32" name="Range1_1_1"/>
    <protectedRange password="E1A2" sqref="L2:M2" name="Range1_5_1_1"/>
    <protectedRange password="E1A2" sqref="AA2" name="Range1_1_2"/>
    <protectedRange password="E1A2" sqref="L13" name="Range1_3"/>
    <protectedRange password="E1A2" sqref="L17:M17" name="Range1_4"/>
    <protectedRange password="E1A2" sqref="L3:M3" name="Range1_2_1"/>
  </protectedRanges>
  <autoFilter ref="A2:M25"/>
  <conditionalFormatting sqref="J3">
    <cfRule type="cellIs" priority="5" dxfId="3" operator="equal" stopIfTrue="1">
      <formula>"Pass"</formula>
    </cfRule>
    <cfRule type="cellIs" priority="6" dxfId="2" operator="equal" stopIfTrue="1">
      <formula>"Fail"</formula>
    </cfRule>
    <cfRule type="cellIs" priority="7" dxfId="1" operator="equal" stopIfTrue="1">
      <formula>"Info"</formula>
    </cfRule>
  </conditionalFormatting>
  <conditionalFormatting sqref="I3:I24">
    <cfRule type="cellIs" priority="1" dxfId="3" operator="equal" stopIfTrue="1">
      <formula>"Pass"</formula>
    </cfRule>
    <cfRule type="cellIs" priority="2" dxfId="2" operator="equal" stopIfTrue="1">
      <formula>"Fail"</formula>
    </cfRule>
    <cfRule type="cellIs" priority="3" dxfId="1" operator="equal" stopIfTrue="1">
      <formula>"Info"</formula>
    </cfRule>
  </conditionalFormatting>
  <conditionalFormatting sqref="L3:L24">
    <cfRule type="expression" priority="11" dxfId="0" stopIfTrue="1">
      <formula>ISERROR(AA3)</formula>
    </cfRule>
  </conditionalFormatting>
  <dataValidations count="4">
    <dataValidation type="list" allowBlank="1" showInputMessage="1" showErrorMessage="1" sqref="I3:I24">
      <formula1>$H$29:$H$32</formula1>
    </dataValidation>
    <dataValidation type="list" allowBlank="1" showInputMessage="1" showErrorMessage="1" sqref="K4:K24">
      <formula1>$H$38:$H$41</formula1>
    </dataValidation>
    <dataValidation type="list" allowBlank="1" showInputMessage="1" showErrorMessage="1" sqref="K3">
      <formula1>$H$38:$H$41</formula1>
    </dataValidation>
    <dataValidation type="list" allowBlank="1" showInputMessage="1" showErrorMessage="1" sqref="J3">
      <formula1>$I$43:$I$46</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C22" sqref="C22"/>
    </sheetView>
  </sheetViews>
  <sheetFormatPr defaultColWidth="9.140625" defaultRowHeight="12.75"/>
  <cols>
    <col min="2" max="2" width="13.28125" style="0" customWidth="1"/>
    <col min="3" max="3" width="84.421875" style="0" customWidth="1"/>
    <col min="4" max="4" width="22.421875" style="0" customWidth="1"/>
  </cols>
  <sheetData>
    <row r="1" spans="1:4" ht="12.75">
      <c r="A1" s="8" t="s">
        <v>35</v>
      </c>
      <c r="B1" s="9"/>
      <c r="C1" s="9"/>
      <c r="D1" s="9"/>
    </row>
    <row r="2" spans="1:4" s="1" customFormat="1" ht="12.75" customHeight="1">
      <c r="A2" s="21" t="s">
        <v>32</v>
      </c>
      <c r="B2" s="21" t="s">
        <v>33</v>
      </c>
      <c r="C2" s="21" t="s">
        <v>34</v>
      </c>
      <c r="D2" s="21" t="s">
        <v>49</v>
      </c>
    </row>
    <row r="3" spans="1:4" ht="12.75">
      <c r="A3" s="91">
        <v>0.1</v>
      </c>
      <c r="B3" s="92">
        <v>40298</v>
      </c>
      <c r="C3" s="93" t="s">
        <v>37</v>
      </c>
      <c r="D3" s="86" t="s">
        <v>97</v>
      </c>
    </row>
    <row r="4" spans="1:4" ht="25.5">
      <c r="A4" s="91">
        <v>0.2</v>
      </c>
      <c r="B4" s="92">
        <v>40389</v>
      </c>
      <c r="C4" s="87" t="s">
        <v>174</v>
      </c>
      <c r="D4" s="86" t="s">
        <v>97</v>
      </c>
    </row>
    <row r="5" spans="1:4" ht="12.75">
      <c r="A5" s="91">
        <v>1</v>
      </c>
      <c r="B5" s="92">
        <v>41180</v>
      </c>
      <c r="C5" s="94" t="s">
        <v>175</v>
      </c>
      <c r="D5" s="86" t="s">
        <v>97</v>
      </c>
    </row>
    <row r="6" spans="1:4" ht="25.5">
      <c r="A6" s="4">
        <v>1.1</v>
      </c>
      <c r="B6" s="95">
        <v>41317</v>
      </c>
      <c r="C6" s="96" t="s">
        <v>178</v>
      </c>
      <c r="D6" s="86" t="s">
        <v>97</v>
      </c>
    </row>
    <row r="7" spans="1:4" ht="12.75">
      <c r="A7" s="88">
        <v>1.2</v>
      </c>
      <c r="B7" s="98">
        <v>41543</v>
      </c>
      <c r="C7" s="99" t="s">
        <v>190</v>
      </c>
      <c r="D7" s="86" t="s">
        <v>97</v>
      </c>
    </row>
    <row r="8" spans="1:4" ht="12.75">
      <c r="A8" s="4">
        <v>1.3</v>
      </c>
      <c r="B8" s="89">
        <v>41740</v>
      </c>
      <c r="C8" s="87" t="s">
        <v>198</v>
      </c>
      <c r="D8" s="86" t="s">
        <v>97</v>
      </c>
    </row>
    <row r="9" spans="1:4" ht="25.5">
      <c r="A9" s="88">
        <v>1.4</v>
      </c>
      <c r="B9" s="89">
        <v>42094</v>
      </c>
      <c r="C9" s="96" t="s">
        <v>202</v>
      </c>
      <c r="D9" s="86" t="s">
        <v>97</v>
      </c>
    </row>
    <row r="10" spans="1:4" ht="12.75">
      <c r="A10" s="88">
        <v>2</v>
      </c>
      <c r="B10" s="5">
        <v>42454</v>
      </c>
      <c r="C10" s="96" t="s">
        <v>931</v>
      </c>
      <c r="D10" s="86" t="s">
        <v>97</v>
      </c>
    </row>
    <row r="11" spans="1:4" ht="25.5">
      <c r="A11" s="200">
        <v>2.1</v>
      </c>
      <c r="B11" s="201">
        <v>42735</v>
      </c>
      <c r="C11" s="202" t="s">
        <v>1170</v>
      </c>
      <c r="D11" s="202" t="s">
        <v>97</v>
      </c>
    </row>
    <row r="12" spans="1:4" ht="12.75">
      <c r="A12" s="88">
        <v>2.1</v>
      </c>
      <c r="B12" s="89">
        <v>42766</v>
      </c>
      <c r="C12" s="90" t="s">
        <v>1104</v>
      </c>
      <c r="D12" s="86" t="s">
        <v>97</v>
      </c>
    </row>
    <row r="13" spans="1:4" ht="12.75">
      <c r="A13" s="88">
        <v>2.1</v>
      </c>
      <c r="B13" s="89">
        <v>43008</v>
      </c>
      <c r="C13" s="90" t="s">
        <v>1169</v>
      </c>
      <c r="D13" s="86" t="s">
        <v>97</v>
      </c>
    </row>
    <row r="14" spans="1:4" ht="12.75">
      <c r="A14" s="88">
        <v>2.1</v>
      </c>
      <c r="B14" s="89">
        <v>43131</v>
      </c>
      <c r="C14" s="90" t="s">
        <v>1171</v>
      </c>
      <c r="D14" s="86" t="s">
        <v>97</v>
      </c>
    </row>
    <row r="15" spans="1:4" ht="12.75">
      <c r="A15" s="88">
        <v>2.1</v>
      </c>
      <c r="B15" s="89">
        <v>43373</v>
      </c>
      <c r="C15" s="90" t="s">
        <v>1172</v>
      </c>
      <c r="D15" s="86" t="s">
        <v>97</v>
      </c>
    </row>
    <row r="16" spans="1:4" ht="12.75">
      <c r="A16" s="212">
        <v>2.1</v>
      </c>
      <c r="B16" s="213" t="s">
        <v>1186</v>
      </c>
      <c r="C16" s="202" t="s">
        <v>1169</v>
      </c>
      <c r="D16" s="214" t="s">
        <v>97</v>
      </c>
    </row>
    <row r="18" ht="12.75">
      <c r="B18" s="6"/>
    </row>
    <row r="19" ht="12.75">
      <c r="B19" s="6"/>
    </row>
    <row r="20" ht="12.75">
      <c r="B20" s="6"/>
    </row>
    <row r="21" ht="12.75">
      <c r="B21" s="6"/>
    </row>
    <row r="22" ht="12.75">
      <c r="B22" s="6"/>
    </row>
    <row r="23" ht="12.75">
      <c r="B23" s="6"/>
    </row>
    <row r="24" ht="12.75">
      <c r="B24" s="6"/>
    </row>
    <row r="25" ht="12.75">
      <c r="B25" s="6"/>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dimension ref="A1:D489"/>
  <sheetViews>
    <sheetView zoomScale="80" zoomScaleNormal="80" zoomScalePageLayoutView="0" workbookViewId="0" topLeftCell="A1">
      <pane ySplit="1" topLeftCell="A2" activePane="bottomLeft" state="frozen"/>
      <selection pane="topLeft" activeCell="A1" sqref="A1"/>
      <selection pane="bottomLeft" activeCell="A1" sqref="A1:D489"/>
    </sheetView>
  </sheetViews>
  <sheetFormatPr defaultColWidth="9.140625" defaultRowHeight="12.75"/>
  <cols>
    <col min="1" max="1" width="12.421875" style="205" customWidth="1"/>
    <col min="2" max="2" width="94.8515625" style="204" bestFit="1" customWidth="1"/>
    <col min="3" max="3" width="12.57421875" style="204" customWidth="1"/>
    <col min="4" max="4" width="9.7109375" style="203" bestFit="1" customWidth="1"/>
    <col min="5" max="21" width="9.140625" style="203" customWidth="1"/>
    <col min="22" max="16384" width="9.140625" style="204" customWidth="1"/>
  </cols>
  <sheetData>
    <row r="1" spans="1:4" ht="15.75">
      <c r="A1" s="215" t="s">
        <v>250</v>
      </c>
      <c r="B1" s="215" t="s">
        <v>974</v>
      </c>
      <c r="C1" s="216" t="s">
        <v>217</v>
      </c>
      <c r="D1" s="6">
        <v>43742</v>
      </c>
    </row>
    <row r="2" spans="1:4" ht="15.75">
      <c r="A2" s="217" t="s">
        <v>252</v>
      </c>
      <c r="B2" s="217" t="s">
        <v>253</v>
      </c>
      <c r="C2" s="218">
        <v>6</v>
      </c>
      <c r="D2"/>
    </row>
    <row r="3" spans="1:4" ht="15.75">
      <c r="A3" s="217" t="s">
        <v>254</v>
      </c>
      <c r="B3" s="217" t="s">
        <v>255</v>
      </c>
      <c r="C3" s="218">
        <v>4</v>
      </c>
      <c r="D3"/>
    </row>
    <row r="4" spans="1:4" ht="15.75">
      <c r="A4" s="217" t="s">
        <v>256</v>
      </c>
      <c r="B4" s="217" t="s">
        <v>257</v>
      </c>
      <c r="C4" s="218">
        <v>1</v>
      </c>
      <c r="D4"/>
    </row>
    <row r="5" spans="1:4" ht="15.75">
      <c r="A5" s="217" t="s">
        <v>258</v>
      </c>
      <c r="B5" s="217" t="s">
        <v>259</v>
      </c>
      <c r="C5" s="218">
        <v>2</v>
      </c>
      <c r="D5"/>
    </row>
    <row r="6" spans="1:4" ht="15.75">
      <c r="A6" s="217" t="s">
        <v>260</v>
      </c>
      <c r="B6" s="217" t="s">
        <v>261</v>
      </c>
      <c r="C6" s="218">
        <v>2</v>
      </c>
      <c r="D6"/>
    </row>
    <row r="7" spans="1:4" ht="15.75">
      <c r="A7" s="217" t="s">
        <v>262</v>
      </c>
      <c r="B7" s="217" t="s">
        <v>263</v>
      </c>
      <c r="C7" s="218">
        <v>4</v>
      </c>
      <c r="D7"/>
    </row>
    <row r="8" spans="1:4" ht="15.75">
      <c r="A8" s="217" t="s">
        <v>264</v>
      </c>
      <c r="B8" s="217" t="s">
        <v>265</v>
      </c>
      <c r="C8" s="218">
        <v>2</v>
      </c>
      <c r="D8"/>
    </row>
    <row r="9" spans="1:4" ht="15.75">
      <c r="A9" s="217" t="s">
        <v>266</v>
      </c>
      <c r="B9" s="217" t="s">
        <v>267</v>
      </c>
      <c r="C9" s="218">
        <v>5</v>
      </c>
      <c r="D9"/>
    </row>
    <row r="10" spans="1:4" ht="15.75">
      <c r="A10" s="217" t="s">
        <v>268</v>
      </c>
      <c r="B10" s="217" t="s">
        <v>269</v>
      </c>
      <c r="C10" s="218">
        <v>5</v>
      </c>
      <c r="D10"/>
    </row>
    <row r="11" spans="1:4" ht="15.75">
      <c r="A11" s="217" t="s">
        <v>239</v>
      </c>
      <c r="B11" s="217" t="s">
        <v>270</v>
      </c>
      <c r="C11" s="218">
        <v>5</v>
      </c>
      <c r="D11"/>
    </row>
    <row r="12" spans="1:4" ht="15.75">
      <c r="A12" s="217" t="s">
        <v>271</v>
      </c>
      <c r="B12" s="217" t="s">
        <v>272</v>
      </c>
      <c r="C12" s="218">
        <v>2</v>
      </c>
      <c r="D12"/>
    </row>
    <row r="13" spans="1:4" ht="15.75">
      <c r="A13" s="217" t="s">
        <v>232</v>
      </c>
      <c r="B13" s="217" t="s">
        <v>273</v>
      </c>
      <c r="C13" s="218">
        <v>5</v>
      </c>
      <c r="D13"/>
    </row>
    <row r="14" spans="1:4" ht="15.75">
      <c r="A14" s="217" t="s">
        <v>233</v>
      </c>
      <c r="B14" s="217" t="s">
        <v>274</v>
      </c>
      <c r="C14" s="218">
        <v>4</v>
      </c>
      <c r="D14"/>
    </row>
    <row r="15" spans="1:4" ht="15.75">
      <c r="A15" s="217" t="s">
        <v>275</v>
      </c>
      <c r="B15" s="219" t="s">
        <v>276</v>
      </c>
      <c r="C15" s="218">
        <v>4</v>
      </c>
      <c r="D15"/>
    </row>
    <row r="16" spans="1:4" ht="15.75">
      <c r="A16" s="217" t="s">
        <v>234</v>
      </c>
      <c r="B16" s="217" t="s">
        <v>277</v>
      </c>
      <c r="C16" s="218">
        <v>1</v>
      </c>
      <c r="D16"/>
    </row>
    <row r="17" spans="1:4" ht="15.75">
      <c r="A17" s="217" t="s">
        <v>229</v>
      </c>
      <c r="B17" s="217" t="s">
        <v>278</v>
      </c>
      <c r="C17" s="218">
        <v>5</v>
      </c>
      <c r="D17"/>
    </row>
    <row r="18" spans="1:4" ht="15.75">
      <c r="A18" s="219" t="s">
        <v>279</v>
      </c>
      <c r="B18" s="219" t="s">
        <v>1105</v>
      </c>
      <c r="C18" s="218">
        <v>8</v>
      </c>
      <c r="D18"/>
    </row>
    <row r="19" spans="1:4" ht="15.75">
      <c r="A19" s="217" t="s">
        <v>280</v>
      </c>
      <c r="B19" s="217" t="s">
        <v>281</v>
      </c>
      <c r="C19" s="218">
        <v>1</v>
      </c>
      <c r="D19"/>
    </row>
    <row r="20" spans="1:4" ht="15.75">
      <c r="A20" s="217" t="s">
        <v>282</v>
      </c>
      <c r="B20" s="217" t="s">
        <v>283</v>
      </c>
      <c r="C20" s="218">
        <v>8</v>
      </c>
      <c r="D20"/>
    </row>
    <row r="21" spans="1:4" ht="15.75">
      <c r="A21" s="217" t="s">
        <v>284</v>
      </c>
      <c r="B21" s="217" t="s">
        <v>285</v>
      </c>
      <c r="C21" s="218">
        <v>6</v>
      </c>
      <c r="D21"/>
    </row>
    <row r="22" spans="1:4" ht="15.75">
      <c r="A22" s="217" t="s">
        <v>286</v>
      </c>
      <c r="B22" s="217" t="s">
        <v>287</v>
      </c>
      <c r="C22" s="218">
        <v>7</v>
      </c>
      <c r="D22"/>
    </row>
    <row r="23" spans="1:4" ht="15.75">
      <c r="A23" s="217" t="s">
        <v>288</v>
      </c>
      <c r="B23" s="217" t="s">
        <v>289</v>
      </c>
      <c r="C23" s="218">
        <v>7</v>
      </c>
      <c r="D23"/>
    </row>
    <row r="24" spans="1:4" ht="15.75">
      <c r="A24" s="217" t="s">
        <v>290</v>
      </c>
      <c r="B24" s="217" t="s">
        <v>291</v>
      </c>
      <c r="C24" s="218">
        <v>7</v>
      </c>
      <c r="D24"/>
    </row>
    <row r="25" spans="1:4" ht="15.75">
      <c r="A25" s="217" t="s">
        <v>292</v>
      </c>
      <c r="B25" s="217" t="s">
        <v>293</v>
      </c>
      <c r="C25" s="218">
        <v>5</v>
      </c>
      <c r="D25"/>
    </row>
    <row r="26" spans="1:4" ht="15.75">
      <c r="A26" s="217" t="s">
        <v>294</v>
      </c>
      <c r="B26" s="217" t="s">
        <v>295</v>
      </c>
      <c r="C26" s="218">
        <v>5</v>
      </c>
      <c r="D26"/>
    </row>
    <row r="27" spans="1:4" ht="15.75">
      <c r="A27" s="217" t="s">
        <v>296</v>
      </c>
      <c r="B27" s="217" t="s">
        <v>297</v>
      </c>
      <c r="C27" s="218">
        <v>5</v>
      </c>
      <c r="D27"/>
    </row>
    <row r="28" spans="1:4" ht="15.75">
      <c r="A28" s="217" t="s">
        <v>298</v>
      </c>
      <c r="B28" s="217" t="s">
        <v>299</v>
      </c>
      <c r="C28" s="218">
        <v>6</v>
      </c>
      <c r="D28"/>
    </row>
    <row r="29" spans="1:4" ht="15.75">
      <c r="A29" s="217" t="s">
        <v>230</v>
      </c>
      <c r="B29" s="217" t="s">
        <v>300</v>
      </c>
      <c r="C29" s="218">
        <v>6</v>
      </c>
      <c r="D29"/>
    </row>
    <row r="30" spans="1:4" ht="15.75">
      <c r="A30" s="217" t="s">
        <v>301</v>
      </c>
      <c r="B30" s="217" t="s">
        <v>302</v>
      </c>
      <c r="C30" s="218">
        <v>4</v>
      </c>
      <c r="D30"/>
    </row>
    <row r="31" spans="1:4" ht="15.75">
      <c r="A31" s="217" t="s">
        <v>303</v>
      </c>
      <c r="B31" s="217" t="s">
        <v>304</v>
      </c>
      <c r="C31" s="218">
        <v>7</v>
      </c>
      <c r="D31"/>
    </row>
    <row r="32" spans="1:4" ht="15.75">
      <c r="A32" s="217" t="s">
        <v>305</v>
      </c>
      <c r="B32" s="217" t="s">
        <v>306</v>
      </c>
      <c r="C32" s="218">
        <v>5</v>
      </c>
      <c r="D32"/>
    </row>
    <row r="33" spans="1:4" ht="15.75">
      <c r="A33" s="217" t="s">
        <v>307</v>
      </c>
      <c r="B33" s="217" t="s">
        <v>308</v>
      </c>
      <c r="C33" s="218">
        <v>5</v>
      </c>
      <c r="D33"/>
    </row>
    <row r="34" spans="1:4" ht="15.75">
      <c r="A34" s="217" t="s">
        <v>309</v>
      </c>
      <c r="B34" s="217" t="s">
        <v>310</v>
      </c>
      <c r="C34" s="218">
        <v>8</v>
      </c>
      <c r="D34"/>
    </row>
    <row r="35" spans="1:4" ht="15.75">
      <c r="A35" s="217" t="s">
        <v>311</v>
      </c>
      <c r="B35" s="217" t="s">
        <v>312</v>
      </c>
      <c r="C35" s="218">
        <v>1</v>
      </c>
      <c r="D35"/>
    </row>
    <row r="36" spans="1:4" ht="15.75">
      <c r="A36" s="217" t="s">
        <v>313</v>
      </c>
      <c r="B36" s="217" t="s">
        <v>314</v>
      </c>
      <c r="C36" s="218">
        <v>5</v>
      </c>
      <c r="D36"/>
    </row>
    <row r="37" spans="1:4" ht="15.75">
      <c r="A37" s="217" t="s">
        <v>315</v>
      </c>
      <c r="B37" s="217" t="s">
        <v>316</v>
      </c>
      <c r="C37" s="218">
        <v>8</v>
      </c>
      <c r="D37"/>
    </row>
    <row r="38" spans="1:4" ht="15.75">
      <c r="A38" s="217" t="s">
        <v>317</v>
      </c>
      <c r="B38" s="217" t="s">
        <v>318</v>
      </c>
      <c r="C38" s="218">
        <v>5</v>
      </c>
      <c r="D38"/>
    </row>
    <row r="39" spans="1:4" ht="15.75">
      <c r="A39" s="217" t="s">
        <v>319</v>
      </c>
      <c r="B39" s="220" t="s">
        <v>320</v>
      </c>
      <c r="C39" s="221">
        <v>5</v>
      </c>
      <c r="D39"/>
    </row>
    <row r="40" spans="1:4" ht="15.75">
      <c r="A40" s="217" t="s">
        <v>321</v>
      </c>
      <c r="B40" s="217" t="s">
        <v>322</v>
      </c>
      <c r="C40" s="218">
        <v>2</v>
      </c>
      <c r="D40"/>
    </row>
    <row r="41" spans="1:4" ht="15.75">
      <c r="A41" s="217" t="s">
        <v>323</v>
      </c>
      <c r="B41" s="217" t="s">
        <v>324</v>
      </c>
      <c r="C41" s="218">
        <v>4</v>
      </c>
      <c r="D41"/>
    </row>
    <row r="42" spans="1:4" ht="15.75">
      <c r="A42" s="217" t="s">
        <v>1187</v>
      </c>
      <c r="B42" s="217" t="s">
        <v>325</v>
      </c>
      <c r="C42" s="218">
        <v>5</v>
      </c>
      <c r="D42"/>
    </row>
    <row r="43" spans="1:4" ht="15.75">
      <c r="A43" s="217" t="s">
        <v>326</v>
      </c>
      <c r="B43" s="217" t="s">
        <v>327</v>
      </c>
      <c r="C43" s="218">
        <v>5</v>
      </c>
      <c r="D43"/>
    </row>
    <row r="44" spans="1:4" ht="15.75">
      <c r="A44" s="217" t="s">
        <v>328</v>
      </c>
      <c r="B44" s="217" t="s">
        <v>329</v>
      </c>
      <c r="C44" s="218">
        <v>6</v>
      </c>
      <c r="D44"/>
    </row>
    <row r="45" spans="1:4" ht="15.75">
      <c r="A45" s="217" t="s">
        <v>330</v>
      </c>
      <c r="B45" s="217" t="s">
        <v>331</v>
      </c>
      <c r="C45" s="218">
        <v>5</v>
      </c>
      <c r="D45"/>
    </row>
    <row r="46" spans="1:4" ht="15.75">
      <c r="A46" s="217" t="s">
        <v>332</v>
      </c>
      <c r="B46" s="217" t="s">
        <v>333</v>
      </c>
      <c r="C46" s="218">
        <v>4</v>
      </c>
      <c r="D46"/>
    </row>
    <row r="47" spans="1:4" ht="15.75">
      <c r="A47" s="217" t="s">
        <v>334</v>
      </c>
      <c r="B47" s="217" t="s">
        <v>335</v>
      </c>
      <c r="C47" s="218">
        <v>5</v>
      </c>
      <c r="D47"/>
    </row>
    <row r="48" spans="1:4" ht="15.75">
      <c r="A48" s="217" t="s">
        <v>336</v>
      </c>
      <c r="B48" s="217" t="s">
        <v>337</v>
      </c>
      <c r="C48" s="218">
        <v>6</v>
      </c>
      <c r="D48"/>
    </row>
    <row r="49" spans="1:4" ht="15.75">
      <c r="A49" s="217" t="s">
        <v>338</v>
      </c>
      <c r="B49" s="217" t="s">
        <v>339</v>
      </c>
      <c r="C49" s="218">
        <v>7</v>
      </c>
      <c r="D49"/>
    </row>
    <row r="50" spans="1:4" ht="15.75">
      <c r="A50" s="217" t="s">
        <v>340</v>
      </c>
      <c r="B50" s="217" t="s">
        <v>341</v>
      </c>
      <c r="C50" s="218">
        <v>3</v>
      </c>
      <c r="D50"/>
    </row>
    <row r="51" spans="1:4" ht="15.75">
      <c r="A51" s="217" t="s">
        <v>342</v>
      </c>
      <c r="B51" s="217" t="s">
        <v>1188</v>
      </c>
      <c r="C51" s="218">
        <v>6</v>
      </c>
      <c r="D51"/>
    </row>
    <row r="52" spans="1:4" ht="15.75">
      <c r="A52" s="217" t="s">
        <v>343</v>
      </c>
      <c r="B52" s="217" t="s">
        <v>344</v>
      </c>
      <c r="C52" s="218">
        <v>4</v>
      </c>
      <c r="D52"/>
    </row>
    <row r="53" spans="1:4" ht="15.75">
      <c r="A53" s="217" t="s">
        <v>856</v>
      </c>
      <c r="B53" s="217" t="s">
        <v>857</v>
      </c>
      <c r="C53" s="221">
        <v>5</v>
      </c>
      <c r="D53"/>
    </row>
    <row r="54" spans="1:4" ht="15.75">
      <c r="A54" s="217" t="s">
        <v>858</v>
      </c>
      <c r="B54" s="217" t="s">
        <v>859</v>
      </c>
      <c r="C54" s="221">
        <v>2</v>
      </c>
      <c r="D54"/>
    </row>
    <row r="55" spans="1:4" ht="15.75">
      <c r="A55" s="217" t="s">
        <v>860</v>
      </c>
      <c r="B55" s="217" t="s">
        <v>932</v>
      </c>
      <c r="C55" s="221">
        <v>2</v>
      </c>
      <c r="D55"/>
    </row>
    <row r="56" spans="1:4" ht="15.75">
      <c r="A56" s="217" t="s">
        <v>861</v>
      </c>
      <c r="B56" s="217" t="s">
        <v>862</v>
      </c>
      <c r="C56" s="221">
        <v>5</v>
      </c>
      <c r="D56"/>
    </row>
    <row r="57" spans="1:4" ht="15.75">
      <c r="A57" s="217" t="s">
        <v>863</v>
      </c>
      <c r="B57" s="217" t="s">
        <v>864</v>
      </c>
      <c r="C57" s="221">
        <v>5</v>
      </c>
      <c r="D57"/>
    </row>
    <row r="58" spans="1:4" ht="15.75">
      <c r="A58" s="217" t="s">
        <v>865</v>
      </c>
      <c r="B58" s="217" t="s">
        <v>866</v>
      </c>
      <c r="C58" s="221">
        <v>5</v>
      </c>
      <c r="D58"/>
    </row>
    <row r="59" spans="1:4" ht="15.75">
      <c r="A59" s="217" t="s">
        <v>933</v>
      </c>
      <c r="B59" s="217" t="s">
        <v>934</v>
      </c>
      <c r="C59" s="221">
        <v>5</v>
      </c>
      <c r="D59"/>
    </row>
    <row r="60" spans="1:4" ht="15.75">
      <c r="A60" s="217" t="s">
        <v>951</v>
      </c>
      <c r="B60" s="217" t="s">
        <v>952</v>
      </c>
      <c r="C60" s="221">
        <v>3</v>
      </c>
      <c r="D60"/>
    </row>
    <row r="61" spans="1:4" ht="15.75">
      <c r="A61" s="217" t="s">
        <v>953</v>
      </c>
      <c r="B61" s="217" t="s">
        <v>954</v>
      </c>
      <c r="C61" s="218">
        <v>6</v>
      </c>
      <c r="D61"/>
    </row>
    <row r="62" spans="1:4" ht="15.75">
      <c r="A62" s="217" t="s">
        <v>955</v>
      </c>
      <c r="B62" s="217" t="s">
        <v>956</v>
      </c>
      <c r="C62" s="218">
        <v>3</v>
      </c>
      <c r="D62"/>
    </row>
    <row r="63" spans="1:4" ht="15.75">
      <c r="A63" s="217" t="s">
        <v>975</v>
      </c>
      <c r="B63" s="217" t="s">
        <v>976</v>
      </c>
      <c r="C63" s="218">
        <v>4</v>
      </c>
      <c r="D63"/>
    </row>
    <row r="64" spans="1:4" ht="15.75">
      <c r="A64" s="217" t="s">
        <v>977</v>
      </c>
      <c r="B64" s="217" t="s">
        <v>978</v>
      </c>
      <c r="C64" s="218">
        <v>3</v>
      </c>
      <c r="D64"/>
    </row>
    <row r="65" spans="1:4" ht="15.75">
      <c r="A65" s="217" t="s">
        <v>1173</v>
      </c>
      <c r="B65" s="217" t="s">
        <v>1174</v>
      </c>
      <c r="C65" s="218">
        <v>3</v>
      </c>
      <c r="D65"/>
    </row>
    <row r="66" spans="1:4" ht="15.75">
      <c r="A66" s="217" t="s">
        <v>1236</v>
      </c>
      <c r="B66" s="217" t="s">
        <v>1237</v>
      </c>
      <c r="C66" s="218">
        <v>6</v>
      </c>
      <c r="D66"/>
    </row>
    <row r="67" spans="1:4" ht="15.75">
      <c r="A67" s="217" t="s">
        <v>1238</v>
      </c>
      <c r="B67" s="217" t="s">
        <v>1239</v>
      </c>
      <c r="C67" s="218">
        <v>6</v>
      </c>
      <c r="D67"/>
    </row>
    <row r="68" spans="1:4" ht="15.75">
      <c r="A68" s="217" t="s">
        <v>1240</v>
      </c>
      <c r="B68" s="217" t="s">
        <v>1241</v>
      </c>
      <c r="C68" s="218">
        <v>5</v>
      </c>
      <c r="D68"/>
    </row>
    <row r="69" spans="1:4" ht="15.75">
      <c r="A69" s="217" t="s">
        <v>345</v>
      </c>
      <c r="B69" s="217" t="s">
        <v>346</v>
      </c>
      <c r="C69" s="218">
        <v>3</v>
      </c>
      <c r="D69"/>
    </row>
    <row r="70" spans="1:4" ht="15.75">
      <c r="A70" s="217" t="s">
        <v>347</v>
      </c>
      <c r="B70" s="217" t="s">
        <v>272</v>
      </c>
      <c r="C70" s="218">
        <v>2</v>
      </c>
      <c r="D70"/>
    </row>
    <row r="71" spans="1:4" ht="15.75">
      <c r="A71" s="217" t="s">
        <v>348</v>
      </c>
      <c r="B71" s="217" t="s">
        <v>349</v>
      </c>
      <c r="C71" s="218">
        <v>3</v>
      </c>
      <c r="D71"/>
    </row>
    <row r="72" spans="1:4" ht="15.75">
      <c r="A72" s="217" t="s">
        <v>350</v>
      </c>
      <c r="B72" s="217" t="s">
        <v>351</v>
      </c>
      <c r="C72" s="218">
        <v>3</v>
      </c>
      <c r="D72"/>
    </row>
    <row r="73" spans="1:4" ht="15.75">
      <c r="A73" s="217" t="s">
        <v>352</v>
      </c>
      <c r="B73" s="217" t="s">
        <v>353</v>
      </c>
      <c r="C73" s="218">
        <v>3</v>
      </c>
      <c r="D73"/>
    </row>
    <row r="74" spans="1:4" ht="15.75">
      <c r="A74" s="217" t="s">
        <v>354</v>
      </c>
      <c r="B74" s="217" t="s">
        <v>355</v>
      </c>
      <c r="C74" s="218">
        <v>5</v>
      </c>
      <c r="D74"/>
    </row>
    <row r="75" spans="1:4" ht="15.75">
      <c r="A75" s="217" t="s">
        <v>356</v>
      </c>
      <c r="B75" s="217" t="s">
        <v>357</v>
      </c>
      <c r="C75" s="218">
        <v>3</v>
      </c>
      <c r="D75"/>
    </row>
    <row r="76" spans="1:4" ht="15.75">
      <c r="A76" s="217" t="s">
        <v>358</v>
      </c>
      <c r="B76" s="217" t="s">
        <v>359</v>
      </c>
      <c r="C76" s="218">
        <v>6</v>
      </c>
      <c r="D76"/>
    </row>
    <row r="77" spans="1:4" ht="15.75">
      <c r="A77" s="217" t="s">
        <v>360</v>
      </c>
      <c r="B77" s="217" t="s">
        <v>361</v>
      </c>
      <c r="C77" s="218">
        <v>5</v>
      </c>
      <c r="D77"/>
    </row>
    <row r="78" spans="1:4" ht="15.75">
      <c r="A78" s="217" t="s">
        <v>362</v>
      </c>
      <c r="B78" s="217" t="s">
        <v>363</v>
      </c>
      <c r="C78" s="218">
        <v>4</v>
      </c>
      <c r="D78"/>
    </row>
    <row r="79" spans="1:4" ht="15.75">
      <c r="A79" s="217" t="s">
        <v>364</v>
      </c>
      <c r="B79" s="217" t="s">
        <v>365</v>
      </c>
      <c r="C79" s="218">
        <v>7</v>
      </c>
      <c r="D79"/>
    </row>
    <row r="80" spans="1:4" ht="15.75">
      <c r="A80" s="217" t="s">
        <v>366</v>
      </c>
      <c r="B80" s="217" t="s">
        <v>367</v>
      </c>
      <c r="C80" s="218">
        <v>6</v>
      </c>
      <c r="D80"/>
    </row>
    <row r="81" spans="1:4" ht="15.75">
      <c r="A81" s="217" t="s">
        <v>368</v>
      </c>
      <c r="B81" s="217" t="s">
        <v>369</v>
      </c>
      <c r="C81" s="218">
        <v>5</v>
      </c>
      <c r="D81"/>
    </row>
    <row r="82" spans="1:4" ht="15.75">
      <c r="A82" s="217" t="s">
        <v>370</v>
      </c>
      <c r="B82" s="217" t="s">
        <v>371</v>
      </c>
      <c r="C82" s="218">
        <v>3</v>
      </c>
      <c r="D82"/>
    </row>
    <row r="83" spans="1:4" ht="15.75">
      <c r="A83" s="217" t="s">
        <v>372</v>
      </c>
      <c r="B83" s="217" t="s">
        <v>373</v>
      </c>
      <c r="C83" s="218">
        <v>5</v>
      </c>
      <c r="D83"/>
    </row>
    <row r="84" spans="1:4" ht="15.75">
      <c r="A84" s="217" t="s">
        <v>374</v>
      </c>
      <c r="B84" s="217" t="s">
        <v>375</v>
      </c>
      <c r="C84" s="218">
        <v>4</v>
      </c>
      <c r="D84"/>
    </row>
    <row r="85" spans="1:4" ht="15.75">
      <c r="A85" s="217" t="s">
        <v>376</v>
      </c>
      <c r="B85" s="217" t="s">
        <v>377</v>
      </c>
      <c r="C85" s="218">
        <v>2</v>
      </c>
      <c r="D85"/>
    </row>
    <row r="86" spans="1:4" ht="15.75">
      <c r="A86" s="217" t="s">
        <v>378</v>
      </c>
      <c r="B86" s="217" t="s">
        <v>379</v>
      </c>
      <c r="C86" s="218">
        <v>4</v>
      </c>
      <c r="D86"/>
    </row>
    <row r="87" spans="1:4" ht="15.75">
      <c r="A87" s="217" t="s">
        <v>380</v>
      </c>
      <c r="B87" s="217" t="s">
        <v>381</v>
      </c>
      <c r="C87" s="218">
        <v>4</v>
      </c>
      <c r="D87"/>
    </row>
    <row r="88" spans="1:4" ht="15.75">
      <c r="A88" s="217" t="s">
        <v>382</v>
      </c>
      <c r="B88" s="217" t="s">
        <v>383</v>
      </c>
      <c r="C88" s="218">
        <v>4</v>
      </c>
      <c r="D88"/>
    </row>
    <row r="89" spans="1:4" ht="15.75">
      <c r="A89" s="217" t="s">
        <v>384</v>
      </c>
      <c r="B89" s="217" t="s">
        <v>272</v>
      </c>
      <c r="C89" s="218">
        <v>2</v>
      </c>
      <c r="D89"/>
    </row>
    <row r="90" spans="1:4" ht="15.75">
      <c r="A90" s="217" t="s">
        <v>385</v>
      </c>
      <c r="B90" s="217" t="s">
        <v>386</v>
      </c>
      <c r="C90" s="218">
        <v>3</v>
      </c>
      <c r="D90"/>
    </row>
    <row r="91" spans="1:4" ht="15.75">
      <c r="A91" s="217" t="s">
        <v>387</v>
      </c>
      <c r="B91" s="217" t="s">
        <v>1189</v>
      </c>
      <c r="C91" s="218">
        <v>6</v>
      </c>
      <c r="D91"/>
    </row>
    <row r="92" spans="1:4" ht="15.75">
      <c r="A92" s="217" t="s">
        <v>388</v>
      </c>
      <c r="B92" s="217" t="s">
        <v>389</v>
      </c>
      <c r="C92" s="218">
        <v>3</v>
      </c>
      <c r="D92"/>
    </row>
    <row r="93" spans="1:4" ht="15.75">
      <c r="A93" s="217" t="s">
        <v>390</v>
      </c>
      <c r="B93" s="217" t="s">
        <v>391</v>
      </c>
      <c r="C93" s="218">
        <v>6</v>
      </c>
      <c r="D93"/>
    </row>
    <row r="94" spans="1:4" ht="15.75">
      <c r="A94" s="217" t="s">
        <v>392</v>
      </c>
      <c r="B94" s="217" t="s">
        <v>393</v>
      </c>
      <c r="C94" s="218">
        <v>5</v>
      </c>
      <c r="D94"/>
    </row>
    <row r="95" spans="1:4" ht="15.75">
      <c r="A95" s="217" t="s">
        <v>394</v>
      </c>
      <c r="B95" s="217" t="s">
        <v>395</v>
      </c>
      <c r="C95" s="218">
        <v>5</v>
      </c>
      <c r="D95"/>
    </row>
    <row r="96" spans="1:4" ht="15.75">
      <c r="A96" s="217" t="s">
        <v>396</v>
      </c>
      <c r="B96" s="217" t="s">
        <v>397</v>
      </c>
      <c r="C96" s="218">
        <v>5</v>
      </c>
      <c r="D96"/>
    </row>
    <row r="97" spans="1:4" ht="15.75">
      <c r="A97" s="217" t="s">
        <v>398</v>
      </c>
      <c r="B97" s="217" t="s">
        <v>399</v>
      </c>
      <c r="C97" s="221">
        <v>3</v>
      </c>
      <c r="D97"/>
    </row>
    <row r="98" spans="1:4" ht="15.75">
      <c r="A98" s="217" t="s">
        <v>400</v>
      </c>
      <c r="B98" s="217" t="s">
        <v>401</v>
      </c>
      <c r="C98" s="221">
        <v>5</v>
      </c>
      <c r="D98"/>
    </row>
    <row r="99" spans="1:4" ht="15.75">
      <c r="A99" s="217" t="s">
        <v>402</v>
      </c>
      <c r="B99" s="217" t="s">
        <v>403</v>
      </c>
      <c r="C99" s="221">
        <v>2</v>
      </c>
      <c r="D99"/>
    </row>
    <row r="100" spans="1:4" ht="15.75">
      <c r="A100" s="217" t="s">
        <v>404</v>
      </c>
      <c r="B100" s="217" t="s">
        <v>405</v>
      </c>
      <c r="C100" s="218">
        <v>5</v>
      </c>
      <c r="D100"/>
    </row>
    <row r="101" spans="1:4" ht="15.75">
      <c r="A101" s="217" t="s">
        <v>406</v>
      </c>
      <c r="B101" s="217" t="s">
        <v>407</v>
      </c>
      <c r="C101" s="218">
        <v>4</v>
      </c>
      <c r="D101"/>
    </row>
    <row r="102" spans="1:4" ht="15.75">
      <c r="A102" s="217" t="s">
        <v>408</v>
      </c>
      <c r="B102" s="217" t="s">
        <v>409</v>
      </c>
      <c r="C102" s="218">
        <v>2</v>
      </c>
      <c r="D102"/>
    </row>
    <row r="103" spans="1:4" ht="15.75">
      <c r="A103" s="217" t="s">
        <v>410</v>
      </c>
      <c r="B103" s="217" t="s">
        <v>411</v>
      </c>
      <c r="C103" s="218">
        <v>2</v>
      </c>
      <c r="D103"/>
    </row>
    <row r="104" spans="1:4" ht="15.75">
      <c r="A104" s="217" t="s">
        <v>412</v>
      </c>
      <c r="B104" s="217" t="s">
        <v>413</v>
      </c>
      <c r="C104" s="218">
        <v>4</v>
      </c>
      <c r="D104"/>
    </row>
    <row r="105" spans="1:4" ht="31.5">
      <c r="A105" s="217" t="s">
        <v>867</v>
      </c>
      <c r="B105" s="217" t="s">
        <v>868</v>
      </c>
      <c r="C105" s="218">
        <v>5</v>
      </c>
      <c r="D105"/>
    </row>
    <row r="106" spans="1:4" ht="15.75">
      <c r="A106" s="217" t="s">
        <v>869</v>
      </c>
      <c r="B106" s="217" t="s">
        <v>870</v>
      </c>
      <c r="C106" s="218">
        <v>4</v>
      </c>
      <c r="D106"/>
    </row>
    <row r="107" spans="1:4" ht="15.75">
      <c r="A107" s="217" t="s">
        <v>414</v>
      </c>
      <c r="B107" s="217" t="s">
        <v>415</v>
      </c>
      <c r="C107" s="218">
        <v>4</v>
      </c>
      <c r="D107"/>
    </row>
    <row r="108" spans="1:4" ht="15.75">
      <c r="A108" s="217" t="s">
        <v>416</v>
      </c>
      <c r="B108" s="217" t="s">
        <v>272</v>
      </c>
      <c r="C108" s="218">
        <v>2</v>
      </c>
      <c r="D108"/>
    </row>
    <row r="109" spans="1:4" ht="15.75">
      <c r="A109" s="217" t="s">
        <v>417</v>
      </c>
      <c r="B109" s="217" t="s">
        <v>418</v>
      </c>
      <c r="C109" s="218">
        <v>4</v>
      </c>
      <c r="D109"/>
    </row>
    <row r="110" spans="1:4" ht="15.75">
      <c r="A110" s="217" t="s">
        <v>419</v>
      </c>
      <c r="B110" s="217" t="s">
        <v>420</v>
      </c>
      <c r="C110" s="218">
        <v>5</v>
      </c>
      <c r="D110"/>
    </row>
    <row r="111" spans="1:4" ht="15.75">
      <c r="A111" s="217" t="s">
        <v>421</v>
      </c>
      <c r="B111" s="217" t="s">
        <v>422</v>
      </c>
      <c r="C111" s="218">
        <v>2</v>
      </c>
      <c r="D111"/>
    </row>
    <row r="112" spans="1:4" ht="15.75">
      <c r="A112" s="217" t="s">
        <v>423</v>
      </c>
      <c r="B112" s="217" t="s">
        <v>424</v>
      </c>
      <c r="C112" s="218">
        <v>5</v>
      </c>
      <c r="D112"/>
    </row>
    <row r="113" spans="1:4" ht="15.75">
      <c r="A113" s="217" t="s">
        <v>425</v>
      </c>
      <c r="B113" s="217" t="s">
        <v>979</v>
      </c>
      <c r="C113" s="218">
        <v>6</v>
      </c>
      <c r="D113"/>
    </row>
    <row r="114" spans="1:4" ht="15.75">
      <c r="A114" s="217" t="s">
        <v>426</v>
      </c>
      <c r="B114" s="217" t="s">
        <v>427</v>
      </c>
      <c r="C114" s="218">
        <v>4</v>
      </c>
      <c r="D114"/>
    </row>
    <row r="115" spans="1:4" ht="15.75">
      <c r="A115" s="217" t="s">
        <v>428</v>
      </c>
      <c r="B115" s="217" t="s">
        <v>429</v>
      </c>
      <c r="C115" s="218">
        <v>5</v>
      </c>
      <c r="D115"/>
    </row>
    <row r="116" spans="1:4" ht="15.75">
      <c r="A116" s="217" t="s">
        <v>430</v>
      </c>
      <c r="B116" s="217" t="s">
        <v>431</v>
      </c>
      <c r="C116" s="218">
        <v>4</v>
      </c>
      <c r="D116"/>
    </row>
    <row r="117" spans="1:4" ht="15.75">
      <c r="A117" s="217" t="s">
        <v>432</v>
      </c>
      <c r="B117" s="217" t="s">
        <v>433</v>
      </c>
      <c r="C117" s="218">
        <v>2</v>
      </c>
      <c r="D117"/>
    </row>
    <row r="118" spans="1:4" ht="15.75">
      <c r="A118" s="217" t="s">
        <v>434</v>
      </c>
      <c r="B118" s="217" t="s">
        <v>435</v>
      </c>
      <c r="C118" s="218">
        <v>2</v>
      </c>
      <c r="D118"/>
    </row>
    <row r="119" spans="1:4" ht="15.75">
      <c r="A119" s="217" t="s">
        <v>436</v>
      </c>
      <c r="B119" s="217" t="s">
        <v>437</v>
      </c>
      <c r="C119" s="218">
        <v>3</v>
      </c>
      <c r="D119"/>
    </row>
    <row r="120" spans="1:4" ht="15.75">
      <c r="A120" s="217" t="s">
        <v>438</v>
      </c>
      <c r="B120" s="217" t="s">
        <v>439</v>
      </c>
      <c r="C120" s="218">
        <v>3</v>
      </c>
      <c r="D120"/>
    </row>
    <row r="121" spans="1:4" ht="15.75">
      <c r="A121" s="217" t="s">
        <v>440</v>
      </c>
      <c r="B121" s="217" t="s">
        <v>441</v>
      </c>
      <c r="C121" s="218">
        <v>5</v>
      </c>
      <c r="D121"/>
    </row>
    <row r="122" spans="1:4" ht="15.75">
      <c r="A122" s="217" t="s">
        <v>442</v>
      </c>
      <c r="B122" s="217" t="s">
        <v>443</v>
      </c>
      <c r="C122" s="218">
        <v>4</v>
      </c>
      <c r="D122"/>
    </row>
    <row r="123" spans="1:4" ht="15.75">
      <c r="A123" s="217" t="s">
        <v>444</v>
      </c>
      <c r="B123" s="217" t="s">
        <v>445</v>
      </c>
      <c r="C123" s="222">
        <v>3</v>
      </c>
      <c r="D123"/>
    </row>
    <row r="124" spans="1:4" ht="15.75">
      <c r="A124" s="223" t="s">
        <v>462</v>
      </c>
      <c r="B124" s="223" t="s">
        <v>463</v>
      </c>
      <c r="C124" s="224">
        <v>5</v>
      </c>
      <c r="D124"/>
    </row>
    <row r="125" spans="1:4" ht="15.75">
      <c r="A125" s="217" t="s">
        <v>516</v>
      </c>
      <c r="B125" s="217" t="s">
        <v>272</v>
      </c>
      <c r="C125" s="218">
        <v>2</v>
      </c>
      <c r="D125"/>
    </row>
    <row r="126" spans="1:4" ht="15.75">
      <c r="A126" s="223" t="s">
        <v>464</v>
      </c>
      <c r="B126" s="223" t="s">
        <v>465</v>
      </c>
      <c r="C126" s="224">
        <v>4</v>
      </c>
      <c r="D126"/>
    </row>
    <row r="127" spans="1:4" ht="15.75">
      <c r="A127" s="223" t="s">
        <v>466</v>
      </c>
      <c r="B127" s="223" t="s">
        <v>467</v>
      </c>
      <c r="C127" s="224">
        <v>1</v>
      </c>
      <c r="D127"/>
    </row>
    <row r="128" spans="1:4" ht="15.75">
      <c r="A128" s="217" t="s">
        <v>468</v>
      </c>
      <c r="B128" s="217" t="s">
        <v>469</v>
      </c>
      <c r="C128" s="225">
        <v>6</v>
      </c>
      <c r="D128"/>
    </row>
    <row r="129" spans="1:4" ht="15.75">
      <c r="A129" s="217" t="s">
        <v>470</v>
      </c>
      <c r="B129" s="217" t="s">
        <v>471</v>
      </c>
      <c r="C129" s="222">
        <v>5</v>
      </c>
      <c r="D129"/>
    </row>
    <row r="130" spans="1:4" ht="15.75">
      <c r="A130" s="217" t="s">
        <v>472</v>
      </c>
      <c r="B130" s="223" t="s">
        <v>473</v>
      </c>
      <c r="C130" s="225">
        <v>3</v>
      </c>
      <c r="D130"/>
    </row>
    <row r="131" spans="1:4" ht="15.75">
      <c r="A131" s="217" t="s">
        <v>474</v>
      </c>
      <c r="B131" s="223" t="s">
        <v>475</v>
      </c>
      <c r="C131" s="221">
        <v>3</v>
      </c>
      <c r="D131"/>
    </row>
    <row r="132" spans="1:4" ht="15.75">
      <c r="A132" s="217" t="s">
        <v>476</v>
      </c>
      <c r="B132" s="217" t="s">
        <v>477</v>
      </c>
      <c r="C132" s="221">
        <v>4</v>
      </c>
      <c r="D132"/>
    </row>
    <row r="133" spans="1:4" ht="15.75">
      <c r="A133" s="217" t="s">
        <v>478</v>
      </c>
      <c r="B133" s="217" t="s">
        <v>479</v>
      </c>
      <c r="C133" s="221">
        <v>4</v>
      </c>
      <c r="D133"/>
    </row>
    <row r="134" spans="1:4" ht="15.75">
      <c r="A134" s="217" t="s">
        <v>480</v>
      </c>
      <c r="B134" s="217" t="s">
        <v>963</v>
      </c>
      <c r="C134" s="221">
        <v>6</v>
      </c>
      <c r="D134"/>
    </row>
    <row r="135" spans="1:4" ht="15.75">
      <c r="A135" s="217" t="s">
        <v>446</v>
      </c>
      <c r="B135" s="217" t="s">
        <v>447</v>
      </c>
      <c r="C135" s="222">
        <v>3</v>
      </c>
      <c r="D135"/>
    </row>
    <row r="136" spans="1:4" ht="15.75">
      <c r="A136" s="217" t="s">
        <v>481</v>
      </c>
      <c r="B136" s="217" t="s">
        <v>482</v>
      </c>
      <c r="C136" s="218">
        <v>5</v>
      </c>
      <c r="D136"/>
    </row>
    <row r="137" spans="1:4" ht="15.75">
      <c r="A137" s="217" t="s">
        <v>483</v>
      </c>
      <c r="B137" s="217" t="s">
        <v>484</v>
      </c>
      <c r="C137" s="218">
        <v>6</v>
      </c>
      <c r="D137"/>
    </row>
    <row r="138" spans="1:4" ht="15.75">
      <c r="A138" s="217" t="s">
        <v>485</v>
      </c>
      <c r="B138" s="217" t="s">
        <v>486</v>
      </c>
      <c r="C138" s="218">
        <v>4</v>
      </c>
      <c r="D138"/>
    </row>
    <row r="139" spans="1:4" ht="15.75">
      <c r="A139" s="217" t="s">
        <v>487</v>
      </c>
      <c r="B139" s="217" t="s">
        <v>488</v>
      </c>
      <c r="C139" s="218">
        <v>5</v>
      </c>
      <c r="D139"/>
    </row>
    <row r="140" spans="1:4" ht="15.75">
      <c r="A140" s="217" t="s">
        <v>489</v>
      </c>
      <c r="B140" s="217" t="s">
        <v>490</v>
      </c>
      <c r="C140" s="218">
        <v>4</v>
      </c>
      <c r="D140"/>
    </row>
    <row r="141" spans="1:4" ht="15.75">
      <c r="A141" s="217" t="s">
        <v>491</v>
      </c>
      <c r="B141" s="217" t="s">
        <v>492</v>
      </c>
      <c r="C141" s="218">
        <v>4</v>
      </c>
      <c r="D141"/>
    </row>
    <row r="142" spans="1:4" ht="15.75">
      <c r="A142" s="217" t="s">
        <v>493</v>
      </c>
      <c r="B142" s="217" t="s">
        <v>494</v>
      </c>
      <c r="C142" s="218">
        <v>4</v>
      </c>
      <c r="D142"/>
    </row>
    <row r="143" spans="1:4" ht="15.75">
      <c r="A143" s="217" t="s">
        <v>495</v>
      </c>
      <c r="B143" s="217" t="s">
        <v>496</v>
      </c>
      <c r="C143" s="218">
        <v>5</v>
      </c>
      <c r="D143"/>
    </row>
    <row r="144" spans="1:4" ht="15.75">
      <c r="A144" s="217" t="s">
        <v>497</v>
      </c>
      <c r="B144" s="217" t="s">
        <v>498</v>
      </c>
      <c r="C144" s="218">
        <v>6</v>
      </c>
      <c r="D144"/>
    </row>
    <row r="145" spans="1:4" ht="15.75">
      <c r="A145" s="217" t="s">
        <v>499</v>
      </c>
      <c r="B145" s="217" t="s">
        <v>871</v>
      </c>
      <c r="C145" s="218">
        <v>5</v>
      </c>
      <c r="D145"/>
    </row>
    <row r="146" spans="1:4" ht="15.75">
      <c r="A146" s="217" t="s">
        <v>448</v>
      </c>
      <c r="B146" s="217" t="s">
        <v>449</v>
      </c>
      <c r="C146" s="222">
        <v>7</v>
      </c>
      <c r="D146"/>
    </row>
    <row r="147" spans="1:4" ht="15.75">
      <c r="A147" s="217" t="s">
        <v>500</v>
      </c>
      <c r="B147" s="217" t="s">
        <v>501</v>
      </c>
      <c r="C147" s="218">
        <v>6</v>
      </c>
      <c r="D147"/>
    </row>
    <row r="148" spans="1:4" ht="15.75">
      <c r="A148" s="217" t="s">
        <v>502</v>
      </c>
      <c r="B148" s="217" t="s">
        <v>503</v>
      </c>
      <c r="C148" s="218">
        <v>1</v>
      </c>
      <c r="D148"/>
    </row>
    <row r="149" spans="1:4" ht="15.75">
      <c r="A149" s="217" t="s">
        <v>504</v>
      </c>
      <c r="B149" s="217" t="s">
        <v>505</v>
      </c>
      <c r="C149" s="218">
        <v>6</v>
      </c>
      <c r="D149"/>
    </row>
    <row r="150" spans="1:4" ht="15.75">
      <c r="A150" s="217" t="s">
        <v>506</v>
      </c>
      <c r="B150" s="217" t="s">
        <v>507</v>
      </c>
      <c r="C150" s="218">
        <v>6</v>
      </c>
      <c r="D150"/>
    </row>
    <row r="151" spans="1:4" ht="15.75">
      <c r="A151" s="217" t="s">
        <v>508</v>
      </c>
      <c r="B151" s="217" t="s">
        <v>509</v>
      </c>
      <c r="C151" s="218">
        <v>6</v>
      </c>
      <c r="D151"/>
    </row>
    <row r="152" spans="1:4" ht="15.75">
      <c r="A152" s="217" t="s">
        <v>510</v>
      </c>
      <c r="B152" s="217" t="s">
        <v>511</v>
      </c>
      <c r="C152" s="218">
        <v>4</v>
      </c>
      <c r="D152"/>
    </row>
    <row r="153" spans="1:4" ht="15.75">
      <c r="A153" s="217" t="s">
        <v>512</v>
      </c>
      <c r="B153" s="217" t="s">
        <v>513</v>
      </c>
      <c r="C153" s="218">
        <v>6</v>
      </c>
      <c r="D153"/>
    </row>
    <row r="154" spans="1:4" ht="15.75">
      <c r="A154" s="217" t="s">
        <v>514</v>
      </c>
      <c r="B154" s="217" t="s">
        <v>515</v>
      </c>
      <c r="C154" s="218">
        <v>3</v>
      </c>
      <c r="D154"/>
    </row>
    <row r="155" spans="1:4" ht="15.75">
      <c r="A155" s="217" t="s">
        <v>872</v>
      </c>
      <c r="B155" s="217" t="s">
        <v>873</v>
      </c>
      <c r="C155" s="218">
        <v>4</v>
      </c>
      <c r="D155"/>
    </row>
    <row r="156" spans="1:4" ht="15.75">
      <c r="A156" s="217" t="s">
        <v>874</v>
      </c>
      <c r="B156" s="217" t="s">
        <v>875</v>
      </c>
      <c r="C156" s="218">
        <v>5</v>
      </c>
      <c r="D156"/>
    </row>
    <row r="157" spans="1:4" ht="15.75">
      <c r="A157" s="217" t="s">
        <v>450</v>
      </c>
      <c r="B157" s="217" t="s">
        <v>451</v>
      </c>
      <c r="C157" s="218">
        <v>3</v>
      </c>
      <c r="D157"/>
    </row>
    <row r="158" spans="1:4" ht="15.75">
      <c r="A158" s="217" t="s">
        <v>876</v>
      </c>
      <c r="B158" s="217" t="s">
        <v>877</v>
      </c>
      <c r="C158" s="218">
        <v>5</v>
      </c>
      <c r="D158"/>
    </row>
    <row r="159" spans="1:4" ht="15.75">
      <c r="A159" s="217" t="s">
        <v>878</v>
      </c>
      <c r="B159" s="217" t="s">
        <v>879</v>
      </c>
      <c r="C159" s="218">
        <v>5</v>
      </c>
      <c r="D159"/>
    </row>
    <row r="160" spans="1:4" ht="15.75">
      <c r="A160" s="217" t="s">
        <v>880</v>
      </c>
      <c r="B160" s="217" t="s">
        <v>881</v>
      </c>
      <c r="C160" s="218">
        <v>5</v>
      </c>
      <c r="D160"/>
    </row>
    <row r="161" spans="1:4" ht="15.75">
      <c r="A161" s="217" t="s">
        <v>882</v>
      </c>
      <c r="B161" s="217" t="s">
        <v>883</v>
      </c>
      <c r="C161" s="218">
        <v>5</v>
      </c>
      <c r="D161"/>
    </row>
    <row r="162" spans="1:4" ht="15.75">
      <c r="A162" s="217" t="s">
        <v>884</v>
      </c>
      <c r="B162" s="217" t="s">
        <v>885</v>
      </c>
      <c r="C162" s="218">
        <v>5</v>
      </c>
      <c r="D162"/>
    </row>
    <row r="163" spans="1:4" ht="15.75">
      <c r="A163" s="217" t="s">
        <v>886</v>
      </c>
      <c r="B163" s="217" t="s">
        <v>887</v>
      </c>
      <c r="C163" s="218">
        <v>5</v>
      </c>
      <c r="D163"/>
    </row>
    <row r="164" spans="1:4" ht="15.75">
      <c r="A164" s="217" t="s">
        <v>888</v>
      </c>
      <c r="B164" s="217" t="s">
        <v>935</v>
      </c>
      <c r="C164" s="218">
        <v>6</v>
      </c>
      <c r="D164"/>
    </row>
    <row r="165" spans="1:4" ht="15.75">
      <c r="A165" s="217" t="s">
        <v>889</v>
      </c>
      <c r="B165" s="217" t="s">
        <v>890</v>
      </c>
      <c r="C165" s="218">
        <v>4</v>
      </c>
      <c r="D165"/>
    </row>
    <row r="166" spans="1:4" ht="15.75">
      <c r="A166" s="217" t="s">
        <v>980</v>
      </c>
      <c r="B166" s="217" t="s">
        <v>981</v>
      </c>
      <c r="C166" s="218">
        <v>3</v>
      </c>
      <c r="D166"/>
    </row>
    <row r="167" spans="1:4" ht="15.75">
      <c r="A167" s="217" t="s">
        <v>452</v>
      </c>
      <c r="B167" s="217" t="s">
        <v>453</v>
      </c>
      <c r="C167" s="218">
        <v>6</v>
      </c>
      <c r="D167"/>
    </row>
    <row r="168" spans="1:4" ht="15.75">
      <c r="A168" s="217" t="s">
        <v>454</v>
      </c>
      <c r="B168" s="217" t="s">
        <v>455</v>
      </c>
      <c r="C168" s="218">
        <v>5</v>
      </c>
      <c r="D168"/>
    </row>
    <row r="169" spans="1:4" ht="15.75">
      <c r="A169" s="223" t="s">
        <v>456</v>
      </c>
      <c r="B169" s="223" t="s">
        <v>457</v>
      </c>
      <c r="C169" s="224">
        <v>3</v>
      </c>
      <c r="D169"/>
    </row>
    <row r="170" spans="1:4" ht="15.75">
      <c r="A170" s="223" t="s">
        <v>458</v>
      </c>
      <c r="B170" s="223" t="s">
        <v>459</v>
      </c>
      <c r="C170" s="224">
        <v>5</v>
      </c>
      <c r="D170"/>
    </row>
    <row r="171" spans="1:4" ht="15.75">
      <c r="A171" s="223" t="s">
        <v>460</v>
      </c>
      <c r="B171" s="223" t="s">
        <v>461</v>
      </c>
      <c r="C171" s="224">
        <v>5</v>
      </c>
      <c r="D171"/>
    </row>
    <row r="172" spans="1:4" ht="15.75">
      <c r="A172" s="217" t="s">
        <v>517</v>
      </c>
      <c r="B172" s="217" t="s">
        <v>518</v>
      </c>
      <c r="C172" s="218">
        <v>4</v>
      </c>
      <c r="D172"/>
    </row>
    <row r="173" spans="1:4" ht="15.75">
      <c r="A173" s="217" t="s">
        <v>242</v>
      </c>
      <c r="B173" s="217" t="s">
        <v>272</v>
      </c>
      <c r="C173" s="218">
        <v>2</v>
      </c>
      <c r="D173"/>
    </row>
    <row r="174" spans="1:4" ht="15.75">
      <c r="A174" s="217" t="s">
        <v>519</v>
      </c>
      <c r="B174" s="217" t="s">
        <v>520</v>
      </c>
      <c r="C174" s="218">
        <v>3</v>
      </c>
      <c r="D174"/>
    </row>
    <row r="175" spans="1:4" ht="15.75">
      <c r="A175" s="217" t="s">
        <v>521</v>
      </c>
      <c r="B175" s="217" t="s">
        <v>522</v>
      </c>
      <c r="C175" s="218">
        <v>3</v>
      </c>
      <c r="D175"/>
    </row>
    <row r="176" spans="1:4" ht="15.75">
      <c r="A176" s="217" t="s">
        <v>523</v>
      </c>
      <c r="B176" s="217" t="s">
        <v>524</v>
      </c>
      <c r="C176" s="218">
        <v>5</v>
      </c>
      <c r="D176"/>
    </row>
    <row r="177" spans="1:4" ht="15.75">
      <c r="A177" s="217" t="s">
        <v>525</v>
      </c>
      <c r="B177" s="217" t="s">
        <v>535</v>
      </c>
      <c r="C177" s="218">
        <v>5</v>
      </c>
      <c r="D177"/>
    </row>
    <row r="178" spans="1:4" ht="15.75">
      <c r="A178" s="217" t="s">
        <v>526</v>
      </c>
      <c r="B178" s="217" t="s">
        <v>527</v>
      </c>
      <c r="C178" s="218">
        <v>2</v>
      </c>
      <c r="D178"/>
    </row>
    <row r="179" spans="1:4" ht="15.75">
      <c r="A179" s="217" t="s">
        <v>528</v>
      </c>
      <c r="B179" s="217" t="s">
        <v>529</v>
      </c>
      <c r="C179" s="218">
        <v>3</v>
      </c>
      <c r="D179"/>
    </row>
    <row r="180" spans="1:4" ht="15.75">
      <c r="A180" s="217" t="s">
        <v>530</v>
      </c>
      <c r="B180" s="217" t="s">
        <v>531</v>
      </c>
      <c r="C180" s="218">
        <v>4</v>
      </c>
      <c r="D180"/>
    </row>
    <row r="181" spans="1:4" ht="15.75">
      <c r="A181" s="217" t="s">
        <v>532</v>
      </c>
      <c r="B181" s="217" t="s">
        <v>533</v>
      </c>
      <c r="C181" s="218">
        <v>2</v>
      </c>
      <c r="D181"/>
    </row>
    <row r="182" spans="1:4" ht="15.75">
      <c r="A182" s="217" t="s">
        <v>534</v>
      </c>
      <c r="B182" s="217" t="s">
        <v>891</v>
      </c>
      <c r="C182" s="218">
        <v>2</v>
      </c>
      <c r="D182"/>
    </row>
    <row r="183" spans="1:4" ht="15.75">
      <c r="A183" s="217" t="s">
        <v>536</v>
      </c>
      <c r="B183" s="217" t="s">
        <v>537</v>
      </c>
      <c r="C183" s="218">
        <v>5</v>
      </c>
      <c r="D183"/>
    </row>
    <row r="184" spans="1:4" ht="15.75">
      <c r="A184" s="217" t="s">
        <v>538</v>
      </c>
      <c r="B184" s="217" t="s">
        <v>272</v>
      </c>
      <c r="C184" s="218">
        <v>2</v>
      </c>
      <c r="D184"/>
    </row>
    <row r="185" spans="1:4" ht="15.75">
      <c r="A185" s="217" t="s">
        <v>539</v>
      </c>
      <c r="B185" s="217" t="s">
        <v>540</v>
      </c>
      <c r="C185" s="218">
        <v>3</v>
      </c>
      <c r="D185"/>
    </row>
    <row r="186" spans="1:4" ht="15.75">
      <c r="A186" s="217" t="s">
        <v>541</v>
      </c>
      <c r="B186" s="217" t="s">
        <v>892</v>
      </c>
      <c r="C186" s="218">
        <v>3</v>
      </c>
      <c r="D186"/>
    </row>
    <row r="187" spans="1:4" ht="31.5">
      <c r="A187" s="217" t="s">
        <v>893</v>
      </c>
      <c r="B187" s="217" t="s">
        <v>894</v>
      </c>
      <c r="C187" s="218">
        <v>3</v>
      </c>
      <c r="D187"/>
    </row>
    <row r="188" spans="1:4" ht="15.75">
      <c r="A188" s="217" t="s">
        <v>895</v>
      </c>
      <c r="B188" s="217" t="s">
        <v>896</v>
      </c>
      <c r="C188" s="218">
        <v>5</v>
      </c>
      <c r="D188"/>
    </row>
    <row r="189" spans="1:4" ht="15.75">
      <c r="A189" s="217" t="s">
        <v>542</v>
      </c>
      <c r="B189" s="217" t="s">
        <v>543</v>
      </c>
      <c r="C189" s="218">
        <v>4</v>
      </c>
      <c r="D189"/>
    </row>
    <row r="190" spans="1:4" ht="15.75">
      <c r="A190" s="217" t="s">
        <v>544</v>
      </c>
      <c r="B190" s="217" t="s">
        <v>272</v>
      </c>
      <c r="C190" s="218">
        <v>2</v>
      </c>
      <c r="D190"/>
    </row>
    <row r="191" spans="1:4" ht="15.75">
      <c r="A191" s="217" t="s">
        <v>545</v>
      </c>
      <c r="B191" s="217" t="s">
        <v>546</v>
      </c>
      <c r="C191" s="218">
        <v>1</v>
      </c>
      <c r="D191"/>
    </row>
    <row r="192" spans="1:4" ht="15.75">
      <c r="A192" s="217" t="s">
        <v>547</v>
      </c>
      <c r="B192" s="217" t="s">
        <v>548</v>
      </c>
      <c r="C192" s="218">
        <v>4</v>
      </c>
      <c r="D192"/>
    </row>
    <row r="193" spans="1:4" ht="15.75">
      <c r="A193" s="217" t="s">
        <v>897</v>
      </c>
      <c r="B193" s="217" t="s">
        <v>898</v>
      </c>
      <c r="C193" s="218">
        <v>3</v>
      </c>
      <c r="D193"/>
    </row>
    <row r="194" spans="1:4" ht="15.75">
      <c r="A194" s="217" t="s">
        <v>899</v>
      </c>
      <c r="B194" s="217" t="s">
        <v>1190</v>
      </c>
      <c r="C194" s="218">
        <v>4</v>
      </c>
      <c r="D194"/>
    </row>
    <row r="195" spans="1:4" ht="15.75">
      <c r="A195" s="217" t="s">
        <v>549</v>
      </c>
      <c r="B195" s="217" t="s">
        <v>550</v>
      </c>
      <c r="C195" s="218">
        <v>4</v>
      </c>
      <c r="D195"/>
    </row>
    <row r="196" spans="1:4" ht="15.75">
      <c r="A196" s="217" t="s">
        <v>551</v>
      </c>
      <c r="B196" s="217" t="s">
        <v>552</v>
      </c>
      <c r="C196" s="218">
        <v>4</v>
      </c>
      <c r="D196"/>
    </row>
    <row r="197" spans="1:4" ht="15.75">
      <c r="A197" s="217" t="s">
        <v>553</v>
      </c>
      <c r="B197" s="217" t="s">
        <v>554</v>
      </c>
      <c r="C197" s="218">
        <v>2</v>
      </c>
      <c r="D197"/>
    </row>
    <row r="198" spans="1:4" ht="15.75">
      <c r="A198" s="217" t="s">
        <v>555</v>
      </c>
      <c r="B198" s="217" t="s">
        <v>556</v>
      </c>
      <c r="C198" s="218">
        <v>3</v>
      </c>
      <c r="D198"/>
    </row>
    <row r="199" spans="1:4" ht="15.75">
      <c r="A199" s="217" t="s">
        <v>557</v>
      </c>
      <c r="B199" s="217" t="s">
        <v>558</v>
      </c>
      <c r="C199" s="218">
        <v>4</v>
      </c>
      <c r="D199"/>
    </row>
    <row r="200" spans="1:4" ht="15.75">
      <c r="A200" s="217" t="s">
        <v>559</v>
      </c>
      <c r="B200" s="217" t="s">
        <v>560</v>
      </c>
      <c r="C200" s="218">
        <v>2</v>
      </c>
      <c r="D200"/>
    </row>
    <row r="201" spans="1:4" ht="15.75">
      <c r="A201" s="217" t="s">
        <v>561</v>
      </c>
      <c r="B201" s="217" t="s">
        <v>562</v>
      </c>
      <c r="C201" s="218">
        <v>4</v>
      </c>
      <c r="D201"/>
    </row>
    <row r="202" spans="1:4" ht="15.75">
      <c r="A202" s="217" t="s">
        <v>563</v>
      </c>
      <c r="B202" s="217" t="s">
        <v>564</v>
      </c>
      <c r="C202" s="218">
        <v>4</v>
      </c>
      <c r="D202"/>
    </row>
    <row r="203" spans="1:4" ht="15.75">
      <c r="A203" s="217" t="s">
        <v>565</v>
      </c>
      <c r="B203" s="217" t="s">
        <v>566</v>
      </c>
      <c r="C203" s="218">
        <v>4</v>
      </c>
      <c r="D203"/>
    </row>
    <row r="204" spans="1:4" ht="15.75">
      <c r="A204" s="217" t="s">
        <v>567</v>
      </c>
      <c r="B204" s="217" t="s">
        <v>568</v>
      </c>
      <c r="C204" s="218">
        <v>3</v>
      </c>
      <c r="D204"/>
    </row>
    <row r="205" spans="1:4" ht="15.75">
      <c r="A205" s="217" t="s">
        <v>569</v>
      </c>
      <c r="B205" s="217" t="s">
        <v>272</v>
      </c>
      <c r="C205" s="218">
        <v>2</v>
      </c>
      <c r="D205"/>
    </row>
    <row r="206" spans="1:4" ht="15.75">
      <c r="A206" s="217" t="s">
        <v>570</v>
      </c>
      <c r="B206" s="217" t="s">
        <v>571</v>
      </c>
      <c r="C206" s="218">
        <v>1</v>
      </c>
      <c r="D206"/>
    </row>
    <row r="207" spans="1:4" ht="15.75">
      <c r="A207" s="217" t="s">
        <v>572</v>
      </c>
      <c r="B207" s="217" t="s">
        <v>573</v>
      </c>
      <c r="C207" s="218">
        <v>4</v>
      </c>
      <c r="D207"/>
    </row>
    <row r="208" spans="1:4" ht="15.75">
      <c r="A208" s="217" t="s">
        <v>574</v>
      </c>
      <c r="B208" s="217" t="s">
        <v>575</v>
      </c>
      <c r="C208" s="218">
        <v>4</v>
      </c>
      <c r="D208"/>
    </row>
    <row r="209" spans="1:4" ht="15.75">
      <c r="A209" s="217" t="s">
        <v>576</v>
      </c>
      <c r="B209" s="217" t="s">
        <v>577</v>
      </c>
      <c r="C209" s="218">
        <v>4</v>
      </c>
      <c r="D209"/>
    </row>
    <row r="210" spans="1:4" ht="15.75">
      <c r="A210" s="217" t="s">
        <v>578</v>
      </c>
      <c r="B210" s="217" t="s">
        <v>579</v>
      </c>
      <c r="C210" s="218">
        <v>4</v>
      </c>
      <c r="D210"/>
    </row>
    <row r="211" spans="1:4" ht="15.75">
      <c r="A211" s="217" t="s">
        <v>580</v>
      </c>
      <c r="B211" s="217" t="s">
        <v>581</v>
      </c>
      <c r="C211" s="218">
        <v>2</v>
      </c>
      <c r="D211"/>
    </row>
    <row r="212" spans="1:4" ht="15.75">
      <c r="A212" s="217" t="s">
        <v>582</v>
      </c>
      <c r="B212" s="217" t="s">
        <v>583</v>
      </c>
      <c r="C212" s="218">
        <v>1</v>
      </c>
      <c r="D212"/>
    </row>
    <row r="213" spans="1:4" ht="15.75">
      <c r="A213" s="217" t="s">
        <v>584</v>
      </c>
      <c r="B213" s="217" t="s">
        <v>585</v>
      </c>
      <c r="C213" s="218">
        <v>1</v>
      </c>
      <c r="D213"/>
    </row>
    <row r="214" spans="1:4" ht="15.75">
      <c r="A214" s="217" t="s">
        <v>1106</v>
      </c>
      <c r="B214" s="2" t="s">
        <v>1107</v>
      </c>
      <c r="C214" s="218">
        <v>4</v>
      </c>
      <c r="D214"/>
    </row>
    <row r="215" spans="1:4" ht="15.75">
      <c r="A215" s="217" t="s">
        <v>586</v>
      </c>
      <c r="B215" s="217" t="s">
        <v>587</v>
      </c>
      <c r="C215" s="218">
        <v>7</v>
      </c>
      <c r="D215"/>
    </row>
    <row r="216" spans="1:4" ht="15.75">
      <c r="A216" s="217" t="s">
        <v>588</v>
      </c>
      <c r="B216" s="217" t="s">
        <v>589</v>
      </c>
      <c r="C216" s="218">
        <v>5</v>
      </c>
      <c r="D216"/>
    </row>
    <row r="217" spans="1:4" ht="15.75">
      <c r="A217" s="217" t="s">
        <v>590</v>
      </c>
      <c r="B217" s="217" t="s">
        <v>591</v>
      </c>
      <c r="C217" s="218">
        <v>6</v>
      </c>
      <c r="D217"/>
    </row>
    <row r="218" spans="1:4" ht="15.75">
      <c r="A218" s="217" t="s">
        <v>592</v>
      </c>
      <c r="B218" s="217" t="s">
        <v>593</v>
      </c>
      <c r="C218" s="218">
        <v>5</v>
      </c>
      <c r="D218"/>
    </row>
    <row r="219" spans="1:4" ht="15.75">
      <c r="A219" s="217" t="s">
        <v>594</v>
      </c>
      <c r="B219" s="217" t="s">
        <v>595</v>
      </c>
      <c r="C219" s="218">
        <v>2</v>
      </c>
      <c r="D219"/>
    </row>
    <row r="220" spans="1:4" ht="15.75">
      <c r="A220" s="217" t="s">
        <v>596</v>
      </c>
      <c r="B220" s="217" t="s">
        <v>597</v>
      </c>
      <c r="C220" s="218">
        <v>3</v>
      </c>
      <c r="D220"/>
    </row>
    <row r="221" spans="1:4" ht="15.75">
      <c r="A221" s="217" t="s">
        <v>228</v>
      </c>
      <c r="B221" s="217" t="s">
        <v>598</v>
      </c>
      <c r="C221" s="218">
        <v>1</v>
      </c>
      <c r="D221"/>
    </row>
    <row r="222" spans="1:4" ht="15.75">
      <c r="A222" s="217" t="s">
        <v>599</v>
      </c>
      <c r="B222" s="217" t="s">
        <v>600</v>
      </c>
      <c r="C222" s="218">
        <v>7</v>
      </c>
      <c r="D222"/>
    </row>
    <row r="223" spans="1:4" ht="15.75">
      <c r="A223" s="217" t="s">
        <v>601</v>
      </c>
      <c r="B223" s="217" t="s">
        <v>602</v>
      </c>
      <c r="C223" s="218">
        <v>2</v>
      </c>
      <c r="D223"/>
    </row>
    <row r="224" spans="1:4" ht="15.75">
      <c r="A224" s="217" t="s">
        <v>603</v>
      </c>
      <c r="B224" s="217" t="s">
        <v>604</v>
      </c>
      <c r="C224" s="218">
        <v>5</v>
      </c>
      <c r="D224"/>
    </row>
    <row r="225" spans="1:4" ht="15.75">
      <c r="A225" s="217" t="s">
        <v>605</v>
      </c>
      <c r="B225" s="217" t="s">
        <v>272</v>
      </c>
      <c r="C225" s="218">
        <v>2</v>
      </c>
      <c r="D225"/>
    </row>
    <row r="226" spans="1:4" ht="15.75">
      <c r="A226" s="217" t="s">
        <v>231</v>
      </c>
      <c r="B226" s="217" t="s">
        <v>606</v>
      </c>
      <c r="C226" s="218">
        <v>6</v>
      </c>
      <c r="D226"/>
    </row>
    <row r="227" spans="1:4" ht="15.75">
      <c r="A227" s="217" t="s">
        <v>607</v>
      </c>
      <c r="B227" s="217" t="s">
        <v>608</v>
      </c>
      <c r="C227" s="218">
        <v>4</v>
      </c>
      <c r="D227"/>
    </row>
    <row r="228" spans="1:4" ht="15.75">
      <c r="A228" s="217" t="s">
        <v>609</v>
      </c>
      <c r="B228" s="217" t="s">
        <v>610</v>
      </c>
      <c r="C228" s="218">
        <v>6</v>
      </c>
      <c r="D228"/>
    </row>
    <row r="229" spans="1:4" ht="15.75">
      <c r="A229" s="217" t="s">
        <v>611</v>
      </c>
      <c r="B229" s="217" t="s">
        <v>612</v>
      </c>
      <c r="C229" s="218">
        <v>4</v>
      </c>
      <c r="D229"/>
    </row>
    <row r="230" spans="1:4" ht="15.75">
      <c r="A230" s="217" t="s">
        <v>613</v>
      </c>
      <c r="B230" s="217" t="s">
        <v>614</v>
      </c>
      <c r="C230" s="218">
        <v>6</v>
      </c>
      <c r="D230"/>
    </row>
    <row r="231" spans="1:4" ht="15.75">
      <c r="A231" s="217" t="s">
        <v>615</v>
      </c>
      <c r="B231" s="217" t="s">
        <v>616</v>
      </c>
      <c r="C231" s="218">
        <v>4</v>
      </c>
      <c r="D231"/>
    </row>
    <row r="232" spans="1:4" ht="15.75">
      <c r="A232" s="217" t="s">
        <v>617</v>
      </c>
      <c r="B232" s="217" t="s">
        <v>618</v>
      </c>
      <c r="C232" s="218">
        <v>7</v>
      </c>
      <c r="D232"/>
    </row>
    <row r="233" spans="1:4" ht="15.75">
      <c r="A233" s="217" t="s">
        <v>619</v>
      </c>
      <c r="B233" s="217" t="s">
        <v>620</v>
      </c>
      <c r="C233" s="218">
        <v>8</v>
      </c>
      <c r="D233"/>
    </row>
    <row r="234" spans="1:4" ht="15.75">
      <c r="A234" s="217" t="s">
        <v>621</v>
      </c>
      <c r="B234" s="217" t="s">
        <v>622</v>
      </c>
      <c r="C234" s="218">
        <v>6</v>
      </c>
      <c r="D234"/>
    </row>
    <row r="235" spans="1:4" ht="15.75">
      <c r="A235" s="217" t="s">
        <v>623</v>
      </c>
      <c r="B235" s="217" t="s">
        <v>624</v>
      </c>
      <c r="C235" s="218">
        <v>5</v>
      </c>
      <c r="D235"/>
    </row>
    <row r="236" spans="1:4" ht="15.75">
      <c r="A236" s="217" t="s">
        <v>625</v>
      </c>
      <c r="B236" s="217" t="s">
        <v>626</v>
      </c>
      <c r="C236" s="218">
        <v>6</v>
      </c>
      <c r="D236"/>
    </row>
    <row r="237" spans="1:4" ht="15.75">
      <c r="A237" s="217" t="s">
        <v>627</v>
      </c>
      <c r="B237" s="217" t="s">
        <v>628</v>
      </c>
      <c r="C237" s="218">
        <v>1</v>
      </c>
      <c r="D237"/>
    </row>
    <row r="238" spans="1:4" ht="15.75">
      <c r="A238" s="217" t="s">
        <v>629</v>
      </c>
      <c r="B238" s="217" t="s">
        <v>630</v>
      </c>
      <c r="C238" s="218">
        <v>4</v>
      </c>
      <c r="D238"/>
    </row>
    <row r="239" spans="1:4" ht="15.75">
      <c r="A239" s="217" t="s">
        <v>631</v>
      </c>
      <c r="B239" s="217" t="s">
        <v>632</v>
      </c>
      <c r="C239" s="218">
        <v>5</v>
      </c>
      <c r="D239"/>
    </row>
    <row r="240" spans="1:4" ht="15.75">
      <c r="A240" s="217" t="s">
        <v>633</v>
      </c>
      <c r="B240" s="217" t="s">
        <v>272</v>
      </c>
      <c r="C240" s="218">
        <v>2</v>
      </c>
      <c r="D240"/>
    </row>
    <row r="241" spans="1:4" ht="15.75">
      <c r="A241" s="217" t="s">
        <v>634</v>
      </c>
      <c r="B241" s="217" t="s">
        <v>635</v>
      </c>
      <c r="C241" s="218">
        <v>6</v>
      </c>
      <c r="D241"/>
    </row>
    <row r="242" spans="1:4" ht="15.75">
      <c r="A242" s="217" t="s">
        <v>636</v>
      </c>
      <c r="B242" s="217" t="s">
        <v>637</v>
      </c>
      <c r="C242" s="218">
        <v>5</v>
      </c>
      <c r="D242"/>
    </row>
    <row r="243" spans="1:4" ht="15.75">
      <c r="A243" s="217" t="s">
        <v>638</v>
      </c>
      <c r="B243" s="217" t="s">
        <v>639</v>
      </c>
      <c r="C243" s="218">
        <v>4</v>
      </c>
      <c r="D243"/>
    </row>
    <row r="244" spans="1:4" ht="15.75">
      <c r="A244" s="217" t="s">
        <v>640</v>
      </c>
      <c r="B244" s="217" t="s">
        <v>641</v>
      </c>
      <c r="C244" s="218">
        <v>5</v>
      </c>
      <c r="D244"/>
    </row>
    <row r="245" spans="1:4" ht="15.75">
      <c r="A245" s="217" t="s">
        <v>642</v>
      </c>
      <c r="B245" s="217" t="s">
        <v>643</v>
      </c>
      <c r="C245" s="218">
        <v>5</v>
      </c>
      <c r="D245"/>
    </row>
    <row r="246" spans="1:4" ht="15.75">
      <c r="A246" s="217" t="s">
        <v>644</v>
      </c>
      <c r="B246" s="217" t="s">
        <v>645</v>
      </c>
      <c r="C246" s="218">
        <v>4</v>
      </c>
      <c r="D246"/>
    </row>
    <row r="247" spans="1:4" ht="15.75">
      <c r="A247" s="217" t="s">
        <v>646</v>
      </c>
      <c r="B247" s="217" t="s">
        <v>647</v>
      </c>
      <c r="C247" s="218">
        <v>4</v>
      </c>
      <c r="D247"/>
    </row>
    <row r="248" spans="1:4" ht="15.75">
      <c r="A248" s="217" t="s">
        <v>900</v>
      </c>
      <c r="B248" s="217" t="s">
        <v>901</v>
      </c>
      <c r="C248" s="218">
        <v>5</v>
      </c>
      <c r="D248"/>
    </row>
    <row r="249" spans="1:4" ht="15.75">
      <c r="A249" s="217" t="s">
        <v>648</v>
      </c>
      <c r="B249" s="217" t="s">
        <v>1242</v>
      </c>
      <c r="C249" s="218">
        <v>8</v>
      </c>
      <c r="D249"/>
    </row>
    <row r="250" spans="1:4" ht="15.75">
      <c r="A250" s="217" t="s">
        <v>957</v>
      </c>
      <c r="B250" s="217" t="s">
        <v>663</v>
      </c>
      <c r="C250" s="218">
        <v>4</v>
      </c>
      <c r="D250"/>
    </row>
    <row r="251" spans="1:4" ht="15.75">
      <c r="A251" s="217" t="s">
        <v>649</v>
      </c>
      <c r="B251" s="217" t="s">
        <v>272</v>
      </c>
      <c r="C251" s="218">
        <v>3</v>
      </c>
      <c r="D251"/>
    </row>
    <row r="252" spans="1:4" ht="15.75">
      <c r="A252" s="217" t="s">
        <v>664</v>
      </c>
      <c r="B252" s="217" t="s">
        <v>665</v>
      </c>
      <c r="C252" s="218">
        <v>5</v>
      </c>
      <c r="D252"/>
    </row>
    <row r="253" spans="1:4" ht="15.75">
      <c r="A253" s="217" t="s">
        <v>666</v>
      </c>
      <c r="B253" s="217" t="s">
        <v>964</v>
      </c>
      <c r="C253" s="218">
        <v>8</v>
      </c>
      <c r="D253"/>
    </row>
    <row r="254" spans="1:4" ht="15.75">
      <c r="A254" s="217" t="s">
        <v>667</v>
      </c>
      <c r="B254" s="217" t="s">
        <v>668</v>
      </c>
      <c r="C254" s="218">
        <v>5</v>
      </c>
      <c r="D254"/>
    </row>
    <row r="255" spans="1:4" ht="15.75">
      <c r="A255" s="217" t="s">
        <v>669</v>
      </c>
      <c r="B255" s="217" t="s">
        <v>670</v>
      </c>
      <c r="C255" s="218">
        <v>4</v>
      </c>
      <c r="D255"/>
    </row>
    <row r="256" spans="1:4" ht="15.75">
      <c r="A256" s="217" t="s">
        <v>671</v>
      </c>
      <c r="B256" s="217" t="s">
        <v>672</v>
      </c>
      <c r="C256" s="218">
        <v>4</v>
      </c>
      <c r="D256"/>
    </row>
    <row r="257" spans="1:4" ht="15.75">
      <c r="A257" s="217" t="s">
        <v>673</v>
      </c>
      <c r="B257" s="217" t="s">
        <v>674</v>
      </c>
      <c r="C257" s="218">
        <v>5</v>
      </c>
      <c r="D257"/>
    </row>
    <row r="258" spans="1:4" ht="15.75">
      <c r="A258" s="217" t="s">
        <v>675</v>
      </c>
      <c r="B258" s="217" t="s">
        <v>676</v>
      </c>
      <c r="C258" s="218">
        <v>6</v>
      </c>
      <c r="D258"/>
    </row>
    <row r="259" spans="1:4" ht="15.75">
      <c r="A259" s="217" t="s">
        <v>902</v>
      </c>
      <c r="B259" s="217" t="s">
        <v>903</v>
      </c>
      <c r="C259" s="218">
        <v>5</v>
      </c>
      <c r="D259"/>
    </row>
    <row r="260" spans="1:4" ht="15.75">
      <c r="A260" s="217" t="s">
        <v>904</v>
      </c>
      <c r="B260" s="217" t="s">
        <v>905</v>
      </c>
      <c r="C260" s="218">
        <v>6</v>
      </c>
      <c r="D260"/>
    </row>
    <row r="261" spans="1:4" ht="15.75">
      <c r="A261" s="217" t="s">
        <v>650</v>
      </c>
      <c r="B261" s="217" t="s">
        <v>1243</v>
      </c>
      <c r="C261" s="218">
        <v>8</v>
      </c>
      <c r="D261"/>
    </row>
    <row r="262" spans="1:4" ht="15.75">
      <c r="A262" s="217" t="s">
        <v>1244</v>
      </c>
      <c r="B262" s="217" t="s">
        <v>1245</v>
      </c>
      <c r="C262" s="218">
        <v>7</v>
      </c>
      <c r="D262"/>
    </row>
    <row r="263" spans="1:4" ht="15.75">
      <c r="A263" s="217" t="s">
        <v>651</v>
      </c>
      <c r="B263" s="217" t="s">
        <v>652</v>
      </c>
      <c r="C263" s="218">
        <v>6</v>
      </c>
      <c r="D263"/>
    </row>
    <row r="264" spans="1:4" ht="15.75">
      <c r="A264" s="217" t="s">
        <v>653</v>
      </c>
      <c r="B264" s="217" t="s">
        <v>654</v>
      </c>
      <c r="C264" s="218">
        <v>8</v>
      </c>
      <c r="D264"/>
    </row>
    <row r="265" spans="1:4" ht="15.75">
      <c r="A265" s="217" t="s">
        <v>235</v>
      </c>
      <c r="B265" s="217" t="s">
        <v>655</v>
      </c>
      <c r="C265" s="218">
        <v>4</v>
      </c>
      <c r="D265"/>
    </row>
    <row r="266" spans="1:4" ht="15.75">
      <c r="A266" s="217" t="s">
        <v>656</v>
      </c>
      <c r="B266" s="217" t="s">
        <v>657</v>
      </c>
      <c r="C266" s="218">
        <v>8</v>
      </c>
      <c r="D266"/>
    </row>
    <row r="267" spans="1:4" ht="15.75">
      <c r="A267" s="217" t="s">
        <v>240</v>
      </c>
      <c r="B267" s="217" t="s">
        <v>658</v>
      </c>
      <c r="C267" s="218">
        <v>6</v>
      </c>
      <c r="D267"/>
    </row>
    <row r="268" spans="1:4" ht="15.75">
      <c r="A268" s="217" t="s">
        <v>659</v>
      </c>
      <c r="B268" s="217" t="s">
        <v>660</v>
      </c>
      <c r="C268" s="218">
        <v>6</v>
      </c>
      <c r="D268"/>
    </row>
    <row r="269" spans="1:4" ht="15.75">
      <c r="A269" s="217" t="s">
        <v>661</v>
      </c>
      <c r="B269" s="217" t="s">
        <v>662</v>
      </c>
      <c r="C269" s="218">
        <v>6</v>
      </c>
      <c r="D269"/>
    </row>
    <row r="270" spans="1:4" ht="15.75">
      <c r="A270" s="217" t="s">
        <v>677</v>
      </c>
      <c r="B270" s="217" t="s">
        <v>678</v>
      </c>
      <c r="C270" s="218">
        <v>4</v>
      </c>
      <c r="D270"/>
    </row>
    <row r="271" spans="1:4" ht="15.75">
      <c r="A271" s="217" t="s">
        <v>679</v>
      </c>
      <c r="B271" s="217" t="s">
        <v>272</v>
      </c>
      <c r="C271" s="218">
        <v>2</v>
      </c>
      <c r="D271"/>
    </row>
    <row r="272" spans="1:4" ht="15.75">
      <c r="A272" s="217" t="s">
        <v>680</v>
      </c>
      <c r="B272" s="217" t="s">
        <v>681</v>
      </c>
      <c r="C272" s="218">
        <v>2</v>
      </c>
      <c r="D272"/>
    </row>
    <row r="273" spans="1:4" ht="15.75">
      <c r="A273" s="217" t="s">
        <v>682</v>
      </c>
      <c r="B273" s="217" t="s">
        <v>683</v>
      </c>
      <c r="C273" s="218">
        <v>5</v>
      </c>
      <c r="D273"/>
    </row>
    <row r="274" spans="1:4" ht="15.75">
      <c r="A274" s="217" t="s">
        <v>684</v>
      </c>
      <c r="B274" s="217" t="s">
        <v>685</v>
      </c>
      <c r="C274" s="218">
        <v>5</v>
      </c>
      <c r="D274"/>
    </row>
    <row r="275" spans="1:4" ht="15.75">
      <c r="A275" s="217" t="s">
        <v>686</v>
      </c>
      <c r="B275" s="217" t="s">
        <v>687</v>
      </c>
      <c r="C275" s="218">
        <v>4</v>
      </c>
      <c r="D275"/>
    </row>
    <row r="276" spans="1:4" ht="15.75">
      <c r="A276" s="217" t="s">
        <v>688</v>
      </c>
      <c r="B276" s="217" t="s">
        <v>689</v>
      </c>
      <c r="C276" s="218">
        <v>4</v>
      </c>
      <c r="D276"/>
    </row>
    <row r="277" spans="1:4" ht="15.75">
      <c r="A277" s="217" t="s">
        <v>690</v>
      </c>
      <c r="B277" s="217" t="s">
        <v>691</v>
      </c>
      <c r="C277" s="218">
        <v>8</v>
      </c>
      <c r="D277"/>
    </row>
    <row r="278" spans="1:4" ht="15.75">
      <c r="A278" s="217" t="s">
        <v>692</v>
      </c>
      <c r="B278" s="217" t="s">
        <v>693</v>
      </c>
      <c r="C278" s="218">
        <v>7</v>
      </c>
      <c r="D278"/>
    </row>
    <row r="279" spans="1:4" ht="15.75">
      <c r="A279" s="217" t="s">
        <v>694</v>
      </c>
      <c r="B279" s="217" t="s">
        <v>695</v>
      </c>
      <c r="C279" s="218">
        <v>6</v>
      </c>
      <c r="D279"/>
    </row>
    <row r="280" spans="1:4" ht="15.75">
      <c r="A280" s="217" t="s">
        <v>696</v>
      </c>
      <c r="B280" s="217" t="s">
        <v>697</v>
      </c>
      <c r="C280" s="218">
        <v>8</v>
      </c>
      <c r="D280"/>
    </row>
    <row r="281" spans="1:4" ht="15.75">
      <c r="A281" s="217" t="s">
        <v>698</v>
      </c>
      <c r="B281" s="217" t="s">
        <v>699</v>
      </c>
      <c r="C281" s="218">
        <v>7</v>
      </c>
      <c r="D281"/>
    </row>
    <row r="282" spans="1:4" ht="15.75">
      <c r="A282" s="217" t="s">
        <v>700</v>
      </c>
      <c r="B282" s="217" t="s">
        <v>701</v>
      </c>
      <c r="C282" s="218">
        <v>6</v>
      </c>
      <c r="D282"/>
    </row>
    <row r="283" spans="1:4" ht="15.75">
      <c r="A283" s="217" t="s">
        <v>702</v>
      </c>
      <c r="B283" s="217" t="s">
        <v>703</v>
      </c>
      <c r="C283" s="218">
        <v>4</v>
      </c>
      <c r="D283"/>
    </row>
    <row r="284" spans="1:4" ht="15.75">
      <c r="A284" s="217" t="s">
        <v>1191</v>
      </c>
      <c r="B284" s="217" t="s">
        <v>704</v>
      </c>
      <c r="C284" s="218">
        <v>4</v>
      </c>
      <c r="D284"/>
    </row>
    <row r="285" spans="1:4" ht="15.75">
      <c r="A285" s="217" t="s">
        <v>705</v>
      </c>
      <c r="B285" s="217" t="s">
        <v>706</v>
      </c>
      <c r="C285" s="218">
        <v>5</v>
      </c>
      <c r="D285"/>
    </row>
    <row r="286" spans="1:4" ht="15.75">
      <c r="A286" s="217" t="s">
        <v>707</v>
      </c>
      <c r="B286" s="217" t="s">
        <v>708</v>
      </c>
      <c r="C286" s="218">
        <v>1</v>
      </c>
      <c r="D286"/>
    </row>
    <row r="287" spans="1:4" ht="15.75">
      <c r="A287" s="217" t="s">
        <v>709</v>
      </c>
      <c r="B287" s="217" t="s">
        <v>710</v>
      </c>
      <c r="C287" s="218">
        <v>4</v>
      </c>
      <c r="D287"/>
    </row>
    <row r="288" spans="1:4" ht="15.75">
      <c r="A288" s="217" t="s">
        <v>906</v>
      </c>
      <c r="B288" s="217" t="s">
        <v>907</v>
      </c>
      <c r="C288" s="218">
        <v>7</v>
      </c>
      <c r="D288"/>
    </row>
    <row r="289" spans="1:4" ht="15.75">
      <c r="A289" s="217" t="s">
        <v>237</v>
      </c>
      <c r="B289" s="217" t="s">
        <v>711</v>
      </c>
      <c r="C289" s="218">
        <v>6</v>
      </c>
      <c r="D289"/>
    </row>
    <row r="290" spans="1:4" ht="15.75">
      <c r="A290" s="217" t="s">
        <v>712</v>
      </c>
      <c r="B290" s="217" t="s">
        <v>713</v>
      </c>
      <c r="C290" s="218">
        <v>5</v>
      </c>
      <c r="D290"/>
    </row>
    <row r="291" spans="1:4" ht="15.75">
      <c r="A291" s="217" t="s">
        <v>714</v>
      </c>
      <c r="B291" s="217" t="s">
        <v>715</v>
      </c>
      <c r="C291" s="218">
        <v>5</v>
      </c>
      <c r="D291"/>
    </row>
    <row r="292" spans="1:4" ht="15.75">
      <c r="A292" s="217" t="s">
        <v>716</v>
      </c>
      <c r="B292" s="217" t="s">
        <v>717</v>
      </c>
      <c r="C292" s="218">
        <v>3</v>
      </c>
      <c r="D292"/>
    </row>
    <row r="293" spans="1:4" ht="15.75">
      <c r="A293" s="217" t="s">
        <v>718</v>
      </c>
      <c r="B293" s="217" t="s">
        <v>719</v>
      </c>
      <c r="C293" s="218">
        <v>6</v>
      </c>
      <c r="D293"/>
    </row>
    <row r="294" spans="1:4" ht="15.75">
      <c r="A294" s="217" t="s">
        <v>720</v>
      </c>
      <c r="B294" s="217" t="s">
        <v>721</v>
      </c>
      <c r="C294" s="218">
        <v>5</v>
      </c>
      <c r="D294"/>
    </row>
    <row r="295" spans="1:4" ht="15.75">
      <c r="A295" s="217" t="s">
        <v>722</v>
      </c>
      <c r="B295" s="217" t="s">
        <v>723</v>
      </c>
      <c r="C295" s="218">
        <v>5</v>
      </c>
      <c r="D295"/>
    </row>
    <row r="296" spans="1:4" ht="15.75">
      <c r="A296" s="217" t="s">
        <v>724</v>
      </c>
      <c r="B296" s="217" t="s">
        <v>725</v>
      </c>
      <c r="C296" s="218">
        <v>6</v>
      </c>
      <c r="D296"/>
    </row>
    <row r="297" spans="1:4" ht="15.75">
      <c r="A297" s="217" t="s">
        <v>726</v>
      </c>
      <c r="B297" s="217" t="s">
        <v>727</v>
      </c>
      <c r="C297" s="218">
        <v>5</v>
      </c>
      <c r="D297"/>
    </row>
    <row r="298" spans="1:4" ht="15.75">
      <c r="A298" s="217" t="s">
        <v>728</v>
      </c>
      <c r="B298" s="217" t="s">
        <v>729</v>
      </c>
      <c r="C298" s="218">
        <v>5</v>
      </c>
      <c r="D298"/>
    </row>
    <row r="299" spans="1:4" ht="15.75">
      <c r="A299" s="217" t="s">
        <v>730</v>
      </c>
      <c r="B299" s="217" t="s">
        <v>272</v>
      </c>
      <c r="C299" s="218">
        <v>2</v>
      </c>
      <c r="D299"/>
    </row>
    <row r="300" spans="1:4" ht="15.75">
      <c r="A300" s="217" t="s">
        <v>731</v>
      </c>
      <c r="B300" s="217" t="s">
        <v>732</v>
      </c>
      <c r="C300" s="218">
        <v>1</v>
      </c>
      <c r="D300"/>
    </row>
    <row r="301" spans="1:4" ht="15.75">
      <c r="A301" s="217" t="s">
        <v>733</v>
      </c>
      <c r="B301" s="217" t="s">
        <v>734</v>
      </c>
      <c r="C301" s="218">
        <v>4</v>
      </c>
      <c r="D301"/>
    </row>
    <row r="302" spans="1:4" ht="15.75">
      <c r="A302" s="217" t="s">
        <v>735</v>
      </c>
      <c r="B302" s="217" t="s">
        <v>736</v>
      </c>
      <c r="C302" s="218">
        <v>5</v>
      </c>
      <c r="D302"/>
    </row>
    <row r="303" spans="1:4" ht="15.75">
      <c r="A303" s="217" t="s">
        <v>737</v>
      </c>
      <c r="B303" s="217" t="s">
        <v>738</v>
      </c>
      <c r="C303" s="218">
        <v>3</v>
      </c>
      <c r="D303"/>
    </row>
    <row r="304" spans="1:4" ht="15.75">
      <c r="A304" s="217" t="s">
        <v>739</v>
      </c>
      <c r="B304" s="217" t="s">
        <v>740</v>
      </c>
      <c r="C304" s="218">
        <v>6</v>
      </c>
      <c r="D304"/>
    </row>
    <row r="305" spans="1:4" ht="15.75">
      <c r="A305" s="217" t="s">
        <v>741</v>
      </c>
      <c r="B305" s="217" t="s">
        <v>742</v>
      </c>
      <c r="C305" s="218">
        <v>4</v>
      </c>
      <c r="D305"/>
    </row>
    <row r="306" spans="1:4" ht="15.75">
      <c r="A306" s="217" t="s">
        <v>743</v>
      </c>
      <c r="B306" s="217" t="s">
        <v>744</v>
      </c>
      <c r="C306" s="218">
        <v>5</v>
      </c>
      <c r="D306"/>
    </row>
    <row r="307" spans="1:4" ht="15.75">
      <c r="A307" s="217" t="s">
        <v>745</v>
      </c>
      <c r="B307" s="217" t="s">
        <v>746</v>
      </c>
      <c r="C307" s="218">
        <v>4</v>
      </c>
      <c r="D307"/>
    </row>
    <row r="308" spans="1:4" ht="15.75">
      <c r="A308" s="217" t="s">
        <v>747</v>
      </c>
      <c r="B308" s="217" t="s">
        <v>965</v>
      </c>
      <c r="C308" s="218">
        <v>6</v>
      </c>
      <c r="D308"/>
    </row>
    <row r="309" spans="1:4" ht="15.75">
      <c r="A309" s="223" t="s">
        <v>748</v>
      </c>
      <c r="B309" s="217" t="s">
        <v>1108</v>
      </c>
      <c r="C309" s="218">
        <v>6</v>
      </c>
      <c r="D309"/>
    </row>
    <row r="310" spans="1:4" ht="15.75">
      <c r="A310" s="223" t="s">
        <v>749</v>
      </c>
      <c r="B310" s="217" t="s">
        <v>750</v>
      </c>
      <c r="C310" s="218">
        <v>4</v>
      </c>
      <c r="D310"/>
    </row>
    <row r="311" spans="1:4" ht="15.75">
      <c r="A311" s="223" t="s">
        <v>751</v>
      </c>
      <c r="B311" s="217" t="s">
        <v>752</v>
      </c>
      <c r="C311" s="218">
        <v>6</v>
      </c>
      <c r="D311"/>
    </row>
    <row r="312" spans="1:4" ht="15.75">
      <c r="A312" s="223" t="s">
        <v>753</v>
      </c>
      <c r="B312" s="217" t="s">
        <v>754</v>
      </c>
      <c r="C312" s="218">
        <v>3</v>
      </c>
      <c r="D312"/>
    </row>
    <row r="313" spans="1:4" ht="15.75">
      <c r="A313" s="223" t="s">
        <v>755</v>
      </c>
      <c r="B313" s="217" t="s">
        <v>966</v>
      </c>
      <c r="C313" s="218">
        <v>5</v>
      </c>
      <c r="D313"/>
    </row>
    <row r="314" spans="1:4" ht="15.75">
      <c r="A314" s="223" t="s">
        <v>756</v>
      </c>
      <c r="B314" s="217" t="s">
        <v>757</v>
      </c>
      <c r="C314" s="218">
        <v>4</v>
      </c>
      <c r="D314"/>
    </row>
    <row r="315" spans="1:4" ht="15.75">
      <c r="A315" s="223" t="s">
        <v>758</v>
      </c>
      <c r="B315" s="217" t="s">
        <v>908</v>
      </c>
      <c r="C315" s="218">
        <v>3</v>
      </c>
      <c r="D315"/>
    </row>
    <row r="316" spans="1:4" ht="15.75">
      <c r="A316" s="223" t="s">
        <v>759</v>
      </c>
      <c r="B316" s="217" t="s">
        <v>760</v>
      </c>
      <c r="C316" s="218">
        <v>4</v>
      </c>
      <c r="D316"/>
    </row>
    <row r="317" spans="1:4" ht="15.75">
      <c r="A317" s="223" t="s">
        <v>761</v>
      </c>
      <c r="B317" s="217" t="s">
        <v>762</v>
      </c>
      <c r="C317" s="218">
        <v>5</v>
      </c>
      <c r="D317"/>
    </row>
    <row r="318" spans="1:4" ht="15.75">
      <c r="A318" s="223" t="s">
        <v>763</v>
      </c>
      <c r="B318" s="217" t="s">
        <v>764</v>
      </c>
      <c r="C318" s="218">
        <v>4</v>
      </c>
      <c r="D318"/>
    </row>
    <row r="319" spans="1:4" ht="15.75">
      <c r="A319" s="223" t="s">
        <v>909</v>
      </c>
      <c r="B319" s="217" t="s">
        <v>967</v>
      </c>
      <c r="C319" s="218">
        <v>5</v>
      </c>
      <c r="D319"/>
    </row>
    <row r="320" spans="1:4" ht="15.75">
      <c r="A320" s="223" t="s">
        <v>910</v>
      </c>
      <c r="B320" s="217" t="s">
        <v>911</v>
      </c>
      <c r="C320" s="218">
        <v>4</v>
      </c>
      <c r="D320"/>
    </row>
    <row r="321" spans="1:4" ht="15.75">
      <c r="A321" s="223" t="s">
        <v>912</v>
      </c>
      <c r="B321" s="217" t="s">
        <v>913</v>
      </c>
      <c r="C321" s="218">
        <v>4</v>
      </c>
      <c r="D321"/>
    </row>
    <row r="322" spans="1:4" ht="15.75">
      <c r="A322" s="217" t="s">
        <v>914</v>
      </c>
      <c r="B322" s="217" t="s">
        <v>1192</v>
      </c>
      <c r="C322" s="218">
        <v>5</v>
      </c>
      <c r="D322"/>
    </row>
    <row r="323" spans="1:4" ht="15.75">
      <c r="A323" s="217" t="s">
        <v>915</v>
      </c>
      <c r="B323" s="217" t="s">
        <v>916</v>
      </c>
      <c r="C323" s="218">
        <v>6</v>
      </c>
      <c r="D323"/>
    </row>
    <row r="324" spans="1:4" ht="15.75">
      <c r="A324" s="217" t="s">
        <v>917</v>
      </c>
      <c r="B324" s="217" t="s">
        <v>918</v>
      </c>
      <c r="C324" s="218">
        <v>5</v>
      </c>
      <c r="D324"/>
    </row>
    <row r="325" spans="1:4" ht="15.75">
      <c r="A325" s="217" t="s">
        <v>919</v>
      </c>
      <c r="B325" s="217" t="s">
        <v>920</v>
      </c>
      <c r="C325" s="218">
        <v>5</v>
      </c>
      <c r="D325"/>
    </row>
    <row r="326" spans="1:4" ht="15.75">
      <c r="A326" s="217" t="s">
        <v>958</v>
      </c>
      <c r="B326" s="217" t="s">
        <v>959</v>
      </c>
      <c r="C326" s="218">
        <v>6</v>
      </c>
      <c r="D326"/>
    </row>
    <row r="327" spans="1:4" ht="15.75">
      <c r="A327" s="217" t="s">
        <v>1175</v>
      </c>
      <c r="B327" s="217" t="s">
        <v>1176</v>
      </c>
      <c r="C327" s="218">
        <v>5</v>
      </c>
      <c r="D327"/>
    </row>
    <row r="328" spans="1:4" ht="15.75">
      <c r="A328" s="217" t="s">
        <v>1177</v>
      </c>
      <c r="B328" s="217" t="s">
        <v>1178</v>
      </c>
      <c r="C328" s="218">
        <v>5</v>
      </c>
      <c r="D328"/>
    </row>
    <row r="329" spans="1:4" ht="15.75">
      <c r="A329" s="217" t="s">
        <v>765</v>
      </c>
      <c r="B329" s="217" t="s">
        <v>766</v>
      </c>
      <c r="C329" s="218">
        <v>6</v>
      </c>
      <c r="D329"/>
    </row>
    <row r="330" spans="1:4" ht="15.75">
      <c r="A330" s="217" t="s">
        <v>236</v>
      </c>
      <c r="B330" s="217" t="s">
        <v>767</v>
      </c>
      <c r="C330" s="218">
        <v>5</v>
      </c>
      <c r="D330"/>
    </row>
    <row r="331" spans="1:4" ht="15.75">
      <c r="A331" s="217" t="s">
        <v>768</v>
      </c>
      <c r="B331" s="217" t="s">
        <v>769</v>
      </c>
      <c r="C331" s="218">
        <v>6</v>
      </c>
      <c r="D331"/>
    </row>
    <row r="332" spans="1:4" ht="15.75">
      <c r="A332" s="217" t="s">
        <v>770</v>
      </c>
      <c r="B332" s="217" t="s">
        <v>771</v>
      </c>
      <c r="C332" s="218">
        <v>6</v>
      </c>
      <c r="D332"/>
    </row>
    <row r="333" spans="1:4" ht="15.75">
      <c r="A333" s="217" t="s">
        <v>772</v>
      </c>
      <c r="B333" s="217" t="s">
        <v>773</v>
      </c>
      <c r="C333" s="218">
        <v>4</v>
      </c>
      <c r="D333"/>
    </row>
    <row r="334" spans="1:4" ht="15.75">
      <c r="A334" s="217" t="s">
        <v>774</v>
      </c>
      <c r="B334" s="217" t="s">
        <v>775</v>
      </c>
      <c r="C334" s="218">
        <v>5</v>
      </c>
      <c r="D334"/>
    </row>
    <row r="335" spans="1:4" ht="15.75">
      <c r="A335" s="217" t="s">
        <v>776</v>
      </c>
      <c r="B335" s="217" t="s">
        <v>777</v>
      </c>
      <c r="C335" s="218">
        <v>4</v>
      </c>
      <c r="D335"/>
    </row>
    <row r="336" spans="1:4" ht="15.75">
      <c r="A336" s="217" t="s">
        <v>778</v>
      </c>
      <c r="B336" s="217" t="s">
        <v>779</v>
      </c>
      <c r="C336" s="218">
        <v>3</v>
      </c>
      <c r="D336"/>
    </row>
    <row r="337" spans="1:4" ht="15.75">
      <c r="A337" s="217" t="s">
        <v>780</v>
      </c>
      <c r="B337" s="217" t="s">
        <v>781</v>
      </c>
      <c r="C337" s="218">
        <v>2</v>
      </c>
      <c r="D337"/>
    </row>
    <row r="338" spans="1:4" ht="15.75">
      <c r="A338" s="217" t="s">
        <v>782</v>
      </c>
      <c r="B338" s="217" t="s">
        <v>783</v>
      </c>
      <c r="C338" s="218">
        <v>3</v>
      </c>
      <c r="D338"/>
    </row>
    <row r="339" spans="1:4" ht="15.75">
      <c r="A339" s="217" t="s">
        <v>784</v>
      </c>
      <c r="B339" s="217" t="s">
        <v>272</v>
      </c>
      <c r="C339" s="218">
        <v>2</v>
      </c>
      <c r="D339"/>
    </row>
    <row r="340" spans="1:4" ht="15.75">
      <c r="A340" s="217" t="s">
        <v>785</v>
      </c>
      <c r="B340" s="217" t="s">
        <v>786</v>
      </c>
      <c r="C340" s="218">
        <v>7</v>
      </c>
      <c r="D340"/>
    </row>
    <row r="341" spans="1:4" ht="15.75">
      <c r="A341" s="217" t="s">
        <v>787</v>
      </c>
      <c r="B341" s="217" t="s">
        <v>788</v>
      </c>
      <c r="C341" s="218">
        <v>6</v>
      </c>
      <c r="D341"/>
    </row>
    <row r="342" spans="1:4" ht="15.75">
      <c r="A342" s="217" t="s">
        <v>789</v>
      </c>
      <c r="B342" s="219" t="s">
        <v>790</v>
      </c>
      <c r="C342" s="218">
        <v>7</v>
      </c>
      <c r="D342"/>
    </row>
    <row r="343" spans="1:4" ht="15.75">
      <c r="A343" s="217" t="s">
        <v>791</v>
      </c>
      <c r="B343" s="217" t="s">
        <v>982</v>
      </c>
      <c r="C343" s="218">
        <v>5</v>
      </c>
      <c r="D343"/>
    </row>
    <row r="344" spans="1:4" ht="15.75">
      <c r="A344" s="226" t="s">
        <v>1193</v>
      </c>
      <c r="B344" s="226" t="s">
        <v>1194</v>
      </c>
      <c r="C344" s="218">
        <v>5</v>
      </c>
      <c r="D344"/>
    </row>
    <row r="345" spans="1:4" ht="15.75">
      <c r="A345" s="217" t="s">
        <v>792</v>
      </c>
      <c r="B345" s="217" t="s">
        <v>793</v>
      </c>
      <c r="C345" s="221">
        <v>6</v>
      </c>
      <c r="D345"/>
    </row>
    <row r="346" spans="1:4" ht="15.75">
      <c r="A346" s="217" t="s">
        <v>794</v>
      </c>
      <c r="B346" s="217" t="s">
        <v>795</v>
      </c>
      <c r="C346" s="218">
        <v>5</v>
      </c>
      <c r="D346"/>
    </row>
    <row r="347" spans="1:4" ht="15.75">
      <c r="A347" s="217" t="s">
        <v>796</v>
      </c>
      <c r="B347" s="223" t="s">
        <v>797</v>
      </c>
      <c r="C347" s="224">
        <v>4</v>
      </c>
      <c r="D347"/>
    </row>
    <row r="348" spans="1:4" ht="15.75">
      <c r="A348" s="217" t="s">
        <v>798</v>
      </c>
      <c r="B348" s="223" t="s">
        <v>799</v>
      </c>
      <c r="C348" s="218">
        <v>2</v>
      </c>
      <c r="D348"/>
    </row>
    <row r="349" spans="1:4" ht="15.75">
      <c r="A349" s="217" t="s">
        <v>800</v>
      </c>
      <c r="B349" s="217" t="s">
        <v>921</v>
      </c>
      <c r="C349" s="221">
        <v>4</v>
      </c>
      <c r="D349"/>
    </row>
    <row r="350" spans="1:4" ht="15.75">
      <c r="A350" s="217" t="s">
        <v>801</v>
      </c>
      <c r="B350" s="217" t="s">
        <v>802</v>
      </c>
      <c r="C350" s="221">
        <v>4</v>
      </c>
      <c r="D350"/>
    </row>
    <row r="351" spans="1:4" ht="15.75">
      <c r="A351" s="217" t="s">
        <v>803</v>
      </c>
      <c r="B351" s="217" t="s">
        <v>804</v>
      </c>
      <c r="C351" s="218">
        <v>5</v>
      </c>
      <c r="D351"/>
    </row>
    <row r="352" spans="1:4" ht="15.75">
      <c r="A352" s="217" t="s">
        <v>805</v>
      </c>
      <c r="B352" s="217" t="s">
        <v>806</v>
      </c>
      <c r="C352" s="218">
        <v>2</v>
      </c>
      <c r="D352"/>
    </row>
    <row r="353" spans="1:4" ht="15.75">
      <c r="A353" s="217" t="s">
        <v>807</v>
      </c>
      <c r="B353" s="217" t="s">
        <v>808</v>
      </c>
      <c r="C353" s="218">
        <v>4</v>
      </c>
      <c r="D353"/>
    </row>
    <row r="354" spans="1:4" ht="15.75">
      <c r="A354" s="217" t="s">
        <v>809</v>
      </c>
      <c r="B354" s="217" t="s">
        <v>810</v>
      </c>
      <c r="C354" s="218">
        <v>4</v>
      </c>
      <c r="D354"/>
    </row>
    <row r="355" spans="1:4" ht="15.75">
      <c r="A355" s="217" t="s">
        <v>811</v>
      </c>
      <c r="B355" s="217" t="s">
        <v>812</v>
      </c>
      <c r="C355" s="218">
        <v>5</v>
      </c>
      <c r="D355"/>
    </row>
    <row r="356" spans="1:4" ht="15.75">
      <c r="A356" s="217" t="s">
        <v>813</v>
      </c>
      <c r="B356" s="217" t="s">
        <v>814</v>
      </c>
      <c r="C356" s="218">
        <v>8</v>
      </c>
      <c r="D356"/>
    </row>
    <row r="357" spans="1:4" ht="15.75">
      <c r="A357" s="217" t="s">
        <v>922</v>
      </c>
      <c r="B357" s="217" t="s">
        <v>923</v>
      </c>
      <c r="C357" s="218">
        <v>3</v>
      </c>
      <c r="D357"/>
    </row>
    <row r="358" spans="1:4" ht="15.75">
      <c r="A358" s="217" t="s">
        <v>924</v>
      </c>
      <c r="B358" s="217" t="s">
        <v>925</v>
      </c>
      <c r="C358" s="218">
        <v>4</v>
      </c>
      <c r="D358"/>
    </row>
    <row r="359" spans="1:4" ht="15.75">
      <c r="A359" s="217" t="s">
        <v>926</v>
      </c>
      <c r="B359" s="217" t="s">
        <v>927</v>
      </c>
      <c r="C359" s="218">
        <v>4</v>
      </c>
      <c r="D359"/>
    </row>
    <row r="360" spans="1:4" ht="15.75">
      <c r="A360" s="217" t="s">
        <v>928</v>
      </c>
      <c r="B360" s="217" t="s">
        <v>929</v>
      </c>
      <c r="C360" s="218">
        <v>4</v>
      </c>
      <c r="D360"/>
    </row>
    <row r="361" spans="1:4" ht="15.75">
      <c r="A361" s="217" t="s">
        <v>960</v>
      </c>
      <c r="B361" s="217" t="s">
        <v>961</v>
      </c>
      <c r="C361" s="218">
        <v>5</v>
      </c>
      <c r="D361"/>
    </row>
    <row r="362" spans="1:4" ht="15.75">
      <c r="A362" s="217" t="s">
        <v>983</v>
      </c>
      <c r="B362" s="217" t="s">
        <v>984</v>
      </c>
      <c r="C362" s="218">
        <v>5</v>
      </c>
      <c r="D362"/>
    </row>
    <row r="363" spans="1:4" ht="15.75">
      <c r="A363" s="217" t="s">
        <v>985</v>
      </c>
      <c r="B363" s="217" t="s">
        <v>986</v>
      </c>
      <c r="C363" s="218">
        <v>5</v>
      </c>
      <c r="D363"/>
    </row>
    <row r="364" spans="1:4" ht="15.75">
      <c r="A364" s="217" t="s">
        <v>1179</v>
      </c>
      <c r="B364" s="217" t="s">
        <v>1180</v>
      </c>
      <c r="C364" s="218">
        <v>4</v>
      </c>
      <c r="D364"/>
    </row>
    <row r="365" spans="1:4" ht="15.75">
      <c r="A365" s="217" t="s">
        <v>1181</v>
      </c>
      <c r="B365" s="217" t="s">
        <v>1182</v>
      </c>
      <c r="C365" s="218">
        <v>6</v>
      </c>
      <c r="D365"/>
    </row>
    <row r="366" spans="1:4" ht="15.75">
      <c r="A366" s="217" t="s">
        <v>815</v>
      </c>
      <c r="B366" s="217" t="s">
        <v>816</v>
      </c>
      <c r="C366" s="218">
        <v>4</v>
      </c>
      <c r="D366"/>
    </row>
    <row r="367" spans="1:4" ht="15.75">
      <c r="A367" s="217" t="s">
        <v>817</v>
      </c>
      <c r="B367" s="217" t="s">
        <v>272</v>
      </c>
      <c r="C367" s="218">
        <v>2</v>
      </c>
      <c r="D367"/>
    </row>
    <row r="368" spans="1:4" ht="15.75">
      <c r="A368" s="217" t="s">
        <v>818</v>
      </c>
      <c r="B368" s="217" t="s">
        <v>819</v>
      </c>
      <c r="C368" s="218">
        <v>4</v>
      </c>
      <c r="D368"/>
    </row>
    <row r="369" spans="1:4" ht="15.75">
      <c r="A369" s="217" t="s">
        <v>820</v>
      </c>
      <c r="B369" s="217" t="s">
        <v>821</v>
      </c>
      <c r="C369" s="218">
        <v>1</v>
      </c>
      <c r="D369"/>
    </row>
    <row r="370" spans="1:4" ht="15.75">
      <c r="A370" s="217" t="s">
        <v>822</v>
      </c>
      <c r="B370" s="217" t="s">
        <v>823</v>
      </c>
      <c r="C370" s="218">
        <v>4</v>
      </c>
      <c r="D370"/>
    </row>
    <row r="371" spans="1:4" ht="15.75">
      <c r="A371" s="217" t="s">
        <v>824</v>
      </c>
      <c r="B371" s="217" t="s">
        <v>962</v>
      </c>
      <c r="C371" s="218">
        <v>3</v>
      </c>
      <c r="D371"/>
    </row>
    <row r="372" spans="1:4" ht="15.75">
      <c r="A372" s="217" t="s">
        <v>825</v>
      </c>
      <c r="B372" s="217" t="s">
        <v>968</v>
      </c>
      <c r="C372" s="218">
        <v>5</v>
      </c>
      <c r="D372"/>
    </row>
    <row r="373" spans="1:4" ht="15.75">
      <c r="A373" s="217" t="s">
        <v>826</v>
      </c>
      <c r="B373" s="217" t="s">
        <v>827</v>
      </c>
      <c r="C373" s="218">
        <v>4</v>
      </c>
      <c r="D373"/>
    </row>
    <row r="374" spans="1:4" ht="15.75">
      <c r="A374" s="217" t="s">
        <v>828</v>
      </c>
      <c r="B374" s="217" t="s">
        <v>829</v>
      </c>
      <c r="C374" s="218">
        <v>4</v>
      </c>
      <c r="D374"/>
    </row>
    <row r="375" spans="1:4" ht="15.75">
      <c r="A375" s="217" t="s">
        <v>830</v>
      </c>
      <c r="B375" s="217" t="s">
        <v>831</v>
      </c>
      <c r="C375" s="218">
        <v>5</v>
      </c>
      <c r="D375"/>
    </row>
    <row r="376" spans="1:4" ht="15.75">
      <c r="A376" s="227" t="s">
        <v>987</v>
      </c>
      <c r="B376" s="227" t="s">
        <v>988</v>
      </c>
      <c r="C376" s="218">
        <v>1</v>
      </c>
      <c r="D376"/>
    </row>
    <row r="377" spans="1:4" ht="15.75">
      <c r="A377" s="227" t="s">
        <v>989</v>
      </c>
      <c r="B377" s="227" t="s">
        <v>990</v>
      </c>
      <c r="C377" s="228">
        <v>1</v>
      </c>
      <c r="D377"/>
    </row>
    <row r="378" spans="1:4" ht="15.75">
      <c r="A378" s="227" t="s">
        <v>991</v>
      </c>
      <c r="B378" s="227" t="s">
        <v>272</v>
      </c>
      <c r="C378" s="228">
        <v>2</v>
      </c>
      <c r="D378"/>
    </row>
    <row r="379" spans="1:4" ht="15.75">
      <c r="A379" s="227" t="s">
        <v>1195</v>
      </c>
      <c r="B379" s="227" t="s">
        <v>1196</v>
      </c>
      <c r="C379" s="228">
        <v>1</v>
      </c>
      <c r="D379"/>
    </row>
    <row r="380" spans="1:4" ht="15.75">
      <c r="A380" s="227" t="s">
        <v>1197</v>
      </c>
      <c r="B380" s="227" t="s">
        <v>1198</v>
      </c>
      <c r="C380" s="228">
        <v>1</v>
      </c>
      <c r="D380"/>
    </row>
    <row r="381" spans="1:4" ht="15.75">
      <c r="A381" s="227" t="s">
        <v>1199</v>
      </c>
      <c r="B381" s="227" t="s">
        <v>1200</v>
      </c>
      <c r="C381" s="228">
        <v>1</v>
      </c>
      <c r="D381"/>
    </row>
    <row r="382" spans="1:4" ht="15.75">
      <c r="A382" s="227" t="s">
        <v>1201</v>
      </c>
      <c r="B382" s="227" t="s">
        <v>1202</v>
      </c>
      <c r="C382" s="228">
        <v>1</v>
      </c>
      <c r="D382"/>
    </row>
    <row r="383" spans="1:4" ht="15.75">
      <c r="A383" s="227" t="s">
        <v>1203</v>
      </c>
      <c r="B383" s="227" t="s">
        <v>1204</v>
      </c>
      <c r="C383" s="228">
        <v>1</v>
      </c>
      <c r="D383"/>
    </row>
    <row r="384" spans="1:4" ht="15.75">
      <c r="A384" s="227" t="s">
        <v>1205</v>
      </c>
      <c r="B384" s="227" t="s">
        <v>1206</v>
      </c>
      <c r="C384" s="228">
        <v>1</v>
      </c>
      <c r="D384"/>
    </row>
    <row r="385" spans="1:4" ht="15.75">
      <c r="A385" s="227" t="s">
        <v>1207</v>
      </c>
      <c r="B385" s="227" t="s">
        <v>1208</v>
      </c>
      <c r="C385" s="228">
        <v>1</v>
      </c>
      <c r="D385"/>
    </row>
    <row r="386" spans="1:4" ht="15.75">
      <c r="A386" s="227" t="s">
        <v>1209</v>
      </c>
      <c r="B386" s="227" t="s">
        <v>1210</v>
      </c>
      <c r="C386" s="228">
        <v>1</v>
      </c>
      <c r="D386"/>
    </row>
    <row r="387" spans="1:4" ht="15.75">
      <c r="A387" s="227" t="s">
        <v>1211</v>
      </c>
      <c r="B387" s="227" t="s">
        <v>1212</v>
      </c>
      <c r="C387" s="228">
        <v>1</v>
      </c>
      <c r="D387"/>
    </row>
    <row r="388" spans="1:4" ht="15.75">
      <c r="A388" s="227" t="s">
        <v>992</v>
      </c>
      <c r="B388" s="227" t="s">
        <v>993</v>
      </c>
      <c r="C388" s="228">
        <v>1</v>
      </c>
      <c r="D388"/>
    </row>
    <row r="389" spans="1:4" ht="15.75">
      <c r="A389" s="227" t="s">
        <v>1246</v>
      </c>
      <c r="B389" s="227" t="s">
        <v>1247</v>
      </c>
      <c r="C389" s="218">
        <v>1</v>
      </c>
      <c r="D389"/>
    </row>
    <row r="390" spans="1:4" ht="15.75">
      <c r="A390" s="227" t="s">
        <v>1248</v>
      </c>
      <c r="B390" s="227" t="s">
        <v>1249</v>
      </c>
      <c r="C390" s="218">
        <v>1</v>
      </c>
      <c r="D390"/>
    </row>
    <row r="391" spans="1:4" ht="15.75">
      <c r="A391" s="227" t="s">
        <v>1250</v>
      </c>
      <c r="B391" s="227" t="s">
        <v>1251</v>
      </c>
      <c r="C391" s="218">
        <v>1</v>
      </c>
      <c r="D391"/>
    </row>
    <row r="392" spans="1:4" ht="15.75">
      <c r="A392" s="227" t="s">
        <v>1252</v>
      </c>
      <c r="B392" s="227" t="s">
        <v>1253</v>
      </c>
      <c r="C392" s="218">
        <v>1</v>
      </c>
      <c r="D392"/>
    </row>
    <row r="393" spans="1:4" ht="15.75">
      <c r="A393" s="227" t="s">
        <v>1254</v>
      </c>
      <c r="B393" s="227" t="s">
        <v>1255</v>
      </c>
      <c r="C393" s="218">
        <v>1</v>
      </c>
      <c r="D393"/>
    </row>
    <row r="394" spans="1:4" ht="15.75">
      <c r="A394" s="227" t="s">
        <v>994</v>
      </c>
      <c r="B394" s="227" t="s">
        <v>995</v>
      </c>
      <c r="C394" s="228">
        <v>1</v>
      </c>
      <c r="D394"/>
    </row>
    <row r="395" spans="1:4" ht="15.75">
      <c r="A395" s="227" t="s">
        <v>996</v>
      </c>
      <c r="B395" s="227" t="s">
        <v>997</v>
      </c>
      <c r="C395" s="228">
        <v>1</v>
      </c>
      <c r="D395"/>
    </row>
    <row r="396" spans="1:4" ht="15.75">
      <c r="A396" s="227" t="s">
        <v>998</v>
      </c>
      <c r="B396" s="227" t="s">
        <v>999</v>
      </c>
      <c r="C396" s="228">
        <v>1</v>
      </c>
      <c r="D396"/>
    </row>
    <row r="397" spans="1:4" ht="15.75">
      <c r="A397" s="227" t="s">
        <v>1000</v>
      </c>
      <c r="B397" s="227" t="s">
        <v>1001</v>
      </c>
      <c r="C397" s="228">
        <v>1</v>
      </c>
      <c r="D397"/>
    </row>
    <row r="398" spans="1:4" ht="15.75">
      <c r="A398" s="227" t="s">
        <v>1002</v>
      </c>
      <c r="B398" s="227" t="s">
        <v>1003</v>
      </c>
      <c r="C398" s="228">
        <v>1</v>
      </c>
      <c r="D398"/>
    </row>
    <row r="399" spans="1:4" ht="15.75">
      <c r="A399" s="227" t="s">
        <v>1004</v>
      </c>
      <c r="B399" s="227" t="s">
        <v>1005</v>
      </c>
      <c r="C399" s="228">
        <v>1</v>
      </c>
      <c r="D399"/>
    </row>
    <row r="400" spans="1:4" ht="15.75">
      <c r="A400" s="227" t="s">
        <v>1006</v>
      </c>
      <c r="B400" s="227" t="s">
        <v>1007</v>
      </c>
      <c r="C400" s="228">
        <v>1</v>
      </c>
      <c r="D400"/>
    </row>
    <row r="401" spans="1:4" ht="15.75">
      <c r="A401" s="227" t="s">
        <v>1008</v>
      </c>
      <c r="B401" s="227" t="s">
        <v>1009</v>
      </c>
      <c r="C401" s="228">
        <v>1</v>
      </c>
      <c r="D401"/>
    </row>
    <row r="402" spans="1:4" ht="15.75">
      <c r="A402" s="227" t="s">
        <v>1010</v>
      </c>
      <c r="B402" s="227" t="s">
        <v>1011</v>
      </c>
      <c r="C402" s="228">
        <v>1</v>
      </c>
      <c r="D402"/>
    </row>
    <row r="403" spans="1:4" ht="15.75">
      <c r="A403" s="227" t="s">
        <v>1012</v>
      </c>
      <c r="B403" s="227" t="s">
        <v>1013</v>
      </c>
      <c r="C403" s="228">
        <v>1</v>
      </c>
      <c r="D403"/>
    </row>
    <row r="404" spans="1:4" ht="15.75">
      <c r="A404" s="227" t="s">
        <v>1014</v>
      </c>
      <c r="B404" s="227" t="s">
        <v>1015</v>
      </c>
      <c r="C404" s="228">
        <v>1</v>
      </c>
      <c r="D404"/>
    </row>
    <row r="405" spans="1:4" ht="15.75">
      <c r="A405" s="227" t="s">
        <v>1016</v>
      </c>
      <c r="B405" s="227" t="s">
        <v>1017</v>
      </c>
      <c r="C405" s="228">
        <v>1</v>
      </c>
      <c r="D405"/>
    </row>
    <row r="406" spans="1:4" ht="15.75">
      <c r="A406" s="227" t="s">
        <v>1018</v>
      </c>
      <c r="B406" s="227" t="s">
        <v>1019</v>
      </c>
      <c r="C406" s="228">
        <v>1</v>
      </c>
      <c r="D406"/>
    </row>
    <row r="407" spans="1:4" ht="15.75">
      <c r="A407" s="227" t="s">
        <v>1020</v>
      </c>
      <c r="B407" s="227" t="s">
        <v>1021</v>
      </c>
      <c r="C407" s="228">
        <v>1</v>
      </c>
      <c r="D407"/>
    </row>
    <row r="408" spans="1:4" ht="15.75">
      <c r="A408" s="227" t="s">
        <v>1022</v>
      </c>
      <c r="B408" s="227" t="s">
        <v>1023</v>
      </c>
      <c r="C408" s="228">
        <v>1</v>
      </c>
      <c r="D408"/>
    </row>
    <row r="409" spans="1:4" ht="15.75">
      <c r="A409" s="227" t="s">
        <v>1024</v>
      </c>
      <c r="B409" s="227" t="s">
        <v>1025</v>
      </c>
      <c r="C409" s="228">
        <v>1</v>
      </c>
      <c r="D409"/>
    </row>
    <row r="410" spans="1:4" ht="15.75">
      <c r="A410" s="227" t="s">
        <v>1026</v>
      </c>
      <c r="B410" s="227" t="s">
        <v>1027</v>
      </c>
      <c r="C410" s="228">
        <v>1</v>
      </c>
      <c r="D410"/>
    </row>
    <row r="411" spans="1:4" ht="15.75">
      <c r="A411" s="227" t="s">
        <v>1028</v>
      </c>
      <c r="B411" s="227" t="s">
        <v>1029</v>
      </c>
      <c r="C411" s="228">
        <v>1</v>
      </c>
      <c r="D411"/>
    </row>
    <row r="412" spans="1:4" ht="15.75">
      <c r="A412" s="227" t="s">
        <v>1030</v>
      </c>
      <c r="B412" s="227" t="s">
        <v>1031</v>
      </c>
      <c r="C412" s="228">
        <v>1</v>
      </c>
      <c r="D412"/>
    </row>
    <row r="413" spans="1:4" ht="15.75">
      <c r="A413" s="227" t="s">
        <v>1032</v>
      </c>
      <c r="B413" s="227" t="s">
        <v>1109</v>
      </c>
      <c r="C413" s="228">
        <v>1</v>
      </c>
      <c r="D413"/>
    </row>
    <row r="414" spans="1:4" ht="15.75">
      <c r="A414" s="227" t="s">
        <v>1033</v>
      </c>
      <c r="B414" s="227" t="s">
        <v>1034</v>
      </c>
      <c r="C414" s="228">
        <v>1</v>
      </c>
      <c r="D414"/>
    </row>
    <row r="415" spans="1:4" ht="15.75">
      <c r="A415" s="227" t="s">
        <v>1035</v>
      </c>
      <c r="B415" s="227" t="s">
        <v>1036</v>
      </c>
      <c r="C415" s="228">
        <v>1</v>
      </c>
      <c r="D415"/>
    </row>
    <row r="416" spans="1:4" ht="15.75">
      <c r="A416" s="227" t="s">
        <v>1037</v>
      </c>
      <c r="B416" s="227" t="s">
        <v>1038</v>
      </c>
      <c r="C416" s="228">
        <v>1</v>
      </c>
      <c r="D416"/>
    </row>
    <row r="417" spans="1:4" ht="15.75">
      <c r="A417" s="227" t="s">
        <v>1039</v>
      </c>
      <c r="B417" s="227" t="s">
        <v>1040</v>
      </c>
      <c r="C417" s="228">
        <v>1</v>
      </c>
      <c r="D417"/>
    </row>
    <row r="418" spans="1:4" ht="15.75">
      <c r="A418" s="227" t="s">
        <v>1041</v>
      </c>
      <c r="B418" s="227" t="s">
        <v>1042</v>
      </c>
      <c r="C418" s="228">
        <v>1</v>
      </c>
      <c r="D418"/>
    </row>
    <row r="419" spans="1:4" ht="15.75">
      <c r="A419" s="227" t="s">
        <v>1043</v>
      </c>
      <c r="B419" s="227" t="s">
        <v>1044</v>
      </c>
      <c r="C419" s="228">
        <v>1</v>
      </c>
      <c r="D419"/>
    </row>
    <row r="420" spans="1:4" ht="15.75">
      <c r="A420" s="227" t="s">
        <v>1045</v>
      </c>
      <c r="B420" s="227" t="s">
        <v>1046</v>
      </c>
      <c r="C420" s="228">
        <v>1</v>
      </c>
      <c r="D420"/>
    </row>
    <row r="421" spans="1:4" ht="15.75">
      <c r="A421" s="227" t="s">
        <v>1047</v>
      </c>
      <c r="B421" s="227" t="s">
        <v>1048</v>
      </c>
      <c r="C421" s="228">
        <v>1</v>
      </c>
      <c r="D421"/>
    </row>
    <row r="422" spans="1:4" ht="15.75">
      <c r="A422" s="227" t="s">
        <v>1049</v>
      </c>
      <c r="B422" s="227" t="s">
        <v>1050</v>
      </c>
      <c r="C422" s="228">
        <v>1</v>
      </c>
      <c r="D422"/>
    </row>
    <row r="423" spans="1:4" ht="15.75">
      <c r="A423" s="227" t="s">
        <v>1051</v>
      </c>
      <c r="B423" s="227" t="s">
        <v>1052</v>
      </c>
      <c r="C423" s="228">
        <v>1</v>
      </c>
      <c r="D423"/>
    </row>
    <row r="424" spans="1:4" ht="15.75">
      <c r="A424" s="227" t="s">
        <v>1053</v>
      </c>
      <c r="B424" s="227" t="s">
        <v>1110</v>
      </c>
      <c r="C424" s="228">
        <v>1</v>
      </c>
      <c r="D424"/>
    </row>
    <row r="425" spans="1:4" ht="15.75">
      <c r="A425" s="227" t="s">
        <v>1054</v>
      </c>
      <c r="B425" s="227" t="s">
        <v>1055</v>
      </c>
      <c r="C425" s="228">
        <v>1</v>
      </c>
      <c r="D425"/>
    </row>
    <row r="426" spans="1:4" ht="15.75">
      <c r="A426" s="227" t="s">
        <v>1056</v>
      </c>
      <c r="B426" s="227" t="s">
        <v>1057</v>
      </c>
      <c r="C426" s="228">
        <v>1</v>
      </c>
      <c r="D426"/>
    </row>
    <row r="427" spans="1:4" ht="15.75">
      <c r="A427" s="227" t="s">
        <v>1058</v>
      </c>
      <c r="B427" s="227" t="s">
        <v>1059</v>
      </c>
      <c r="C427" s="228">
        <v>1</v>
      </c>
      <c r="D427"/>
    </row>
    <row r="428" spans="1:4" ht="15.75">
      <c r="A428" s="227" t="s">
        <v>1060</v>
      </c>
      <c r="B428" s="227" t="s">
        <v>1061</v>
      </c>
      <c r="C428" s="228">
        <v>1</v>
      </c>
      <c r="D428"/>
    </row>
    <row r="429" spans="1:4" ht="15.75">
      <c r="A429" s="227" t="s">
        <v>1062</v>
      </c>
      <c r="B429" s="227" t="s">
        <v>1063</v>
      </c>
      <c r="C429" s="228">
        <v>1</v>
      </c>
      <c r="D429"/>
    </row>
    <row r="430" spans="1:4" ht="15.75">
      <c r="A430" s="227" t="s">
        <v>1064</v>
      </c>
      <c r="B430" s="227" t="s">
        <v>1065</v>
      </c>
      <c r="C430" s="228">
        <v>1</v>
      </c>
      <c r="D430"/>
    </row>
    <row r="431" spans="1:4" ht="15.75">
      <c r="A431" s="227" t="s">
        <v>1066</v>
      </c>
      <c r="B431" s="227" t="s">
        <v>1067</v>
      </c>
      <c r="C431" s="228">
        <v>1</v>
      </c>
      <c r="D431"/>
    </row>
    <row r="432" spans="1:4" ht="15.75">
      <c r="A432" s="227" t="s">
        <v>1068</v>
      </c>
      <c r="B432" s="227" t="s">
        <v>1069</v>
      </c>
      <c r="C432" s="228">
        <v>1</v>
      </c>
      <c r="D432"/>
    </row>
    <row r="433" spans="1:4" ht="15.75">
      <c r="A433" s="227" t="s">
        <v>1070</v>
      </c>
      <c r="B433" s="227" t="s">
        <v>1071</v>
      </c>
      <c r="C433" s="228">
        <v>1</v>
      </c>
      <c r="D433"/>
    </row>
    <row r="434" spans="1:4" ht="15.75">
      <c r="A434" s="227" t="s">
        <v>1072</v>
      </c>
      <c r="B434" s="227" t="s">
        <v>1073</v>
      </c>
      <c r="C434" s="228">
        <v>1</v>
      </c>
      <c r="D434"/>
    </row>
    <row r="435" spans="1:4" ht="15.75">
      <c r="A435" s="227" t="s">
        <v>1074</v>
      </c>
      <c r="B435" s="227" t="s">
        <v>1075</v>
      </c>
      <c r="C435" s="228">
        <v>1</v>
      </c>
      <c r="D435"/>
    </row>
    <row r="436" spans="1:4" ht="15.75">
      <c r="A436" s="227" t="s">
        <v>1076</v>
      </c>
      <c r="B436" s="227" t="s">
        <v>1077</v>
      </c>
      <c r="C436" s="228">
        <v>5</v>
      </c>
      <c r="D436"/>
    </row>
    <row r="437" spans="1:4" ht="15.75">
      <c r="A437" s="227" t="s">
        <v>1078</v>
      </c>
      <c r="B437" s="227" t="s">
        <v>1079</v>
      </c>
      <c r="C437" s="228">
        <v>4</v>
      </c>
      <c r="D437"/>
    </row>
    <row r="438" spans="1:4" ht="15.75">
      <c r="A438" s="227" t="s">
        <v>1080</v>
      </c>
      <c r="B438" s="227" t="s">
        <v>1081</v>
      </c>
      <c r="C438" s="228">
        <v>1</v>
      </c>
      <c r="D438"/>
    </row>
    <row r="439" spans="1:4" ht="15.75">
      <c r="A439" s="227" t="s">
        <v>1082</v>
      </c>
      <c r="B439" s="227" t="s">
        <v>1083</v>
      </c>
      <c r="C439" s="228">
        <v>1</v>
      </c>
      <c r="D439"/>
    </row>
    <row r="440" spans="1:4" ht="15.75">
      <c r="A440" s="227" t="s">
        <v>1084</v>
      </c>
      <c r="B440" s="227" t="s">
        <v>1085</v>
      </c>
      <c r="C440" s="228">
        <v>1</v>
      </c>
      <c r="D440"/>
    </row>
    <row r="441" spans="1:4" ht="15.75">
      <c r="A441" s="227" t="s">
        <v>1086</v>
      </c>
      <c r="B441" s="227" t="s">
        <v>1087</v>
      </c>
      <c r="C441" s="218">
        <v>1</v>
      </c>
      <c r="D441"/>
    </row>
    <row r="442" spans="1:4" ht="15.75">
      <c r="A442" s="227" t="s">
        <v>1088</v>
      </c>
      <c r="B442" s="227" t="s">
        <v>1089</v>
      </c>
      <c r="C442" s="218">
        <v>1</v>
      </c>
      <c r="D442"/>
    </row>
    <row r="443" spans="1:4" ht="15.75">
      <c r="A443" s="227" t="s">
        <v>1090</v>
      </c>
      <c r="B443" s="227" t="s">
        <v>1091</v>
      </c>
      <c r="C443" s="218">
        <v>1</v>
      </c>
      <c r="D443"/>
    </row>
    <row r="444" spans="1:4" ht="15.75">
      <c r="A444" s="227" t="s">
        <v>1092</v>
      </c>
      <c r="B444" s="227" t="s">
        <v>1093</v>
      </c>
      <c r="C444" s="218">
        <v>1</v>
      </c>
      <c r="D444"/>
    </row>
    <row r="445" spans="1:4" ht="15.75">
      <c r="A445" s="227" t="s">
        <v>1094</v>
      </c>
      <c r="B445" s="227" t="s">
        <v>1095</v>
      </c>
      <c r="C445" s="218">
        <v>1</v>
      </c>
      <c r="D445"/>
    </row>
    <row r="446" spans="1:4" ht="15.75">
      <c r="A446" s="227" t="s">
        <v>1111</v>
      </c>
      <c r="B446" s="227" t="s">
        <v>1112</v>
      </c>
      <c r="C446" s="218">
        <v>1</v>
      </c>
      <c r="D446"/>
    </row>
    <row r="447" spans="1:4" ht="15.75">
      <c r="A447" s="227" t="s">
        <v>1113</v>
      </c>
      <c r="B447" s="227" t="s">
        <v>1114</v>
      </c>
      <c r="C447" s="218">
        <v>1</v>
      </c>
      <c r="D447"/>
    </row>
    <row r="448" spans="1:4" ht="15.75">
      <c r="A448" s="227" t="s">
        <v>1115</v>
      </c>
      <c r="B448" s="227" t="s">
        <v>1116</v>
      </c>
      <c r="C448" s="218">
        <v>1</v>
      </c>
      <c r="D448"/>
    </row>
    <row r="449" spans="1:4" ht="15.75">
      <c r="A449" s="227" t="s">
        <v>1117</v>
      </c>
      <c r="B449" s="227" t="s">
        <v>1118</v>
      </c>
      <c r="C449" s="218">
        <v>1</v>
      </c>
      <c r="D449"/>
    </row>
    <row r="450" spans="1:4" ht="15.75">
      <c r="A450" s="227" t="s">
        <v>1119</v>
      </c>
      <c r="B450" s="227" t="s">
        <v>1120</v>
      </c>
      <c r="C450" s="218">
        <v>1</v>
      </c>
      <c r="D450"/>
    </row>
    <row r="451" spans="1:4" ht="15.75">
      <c r="A451" s="227" t="s">
        <v>1121</v>
      </c>
      <c r="B451" s="227" t="s">
        <v>1122</v>
      </c>
      <c r="C451" s="218">
        <v>8</v>
      </c>
      <c r="D451"/>
    </row>
    <row r="452" spans="1:4" ht="12.75">
      <c r="A452" s="227" t="s">
        <v>1123</v>
      </c>
      <c r="B452" s="227" t="s">
        <v>1124</v>
      </c>
      <c r="C452" s="229">
        <v>1</v>
      </c>
      <c r="D452"/>
    </row>
    <row r="453" spans="1:4" ht="12.75">
      <c r="A453" s="227" t="s">
        <v>1125</v>
      </c>
      <c r="B453" s="227" t="s">
        <v>1126</v>
      </c>
      <c r="C453" s="229">
        <v>1</v>
      </c>
      <c r="D453"/>
    </row>
    <row r="454" spans="1:4" ht="12.75">
      <c r="A454" s="227" t="s">
        <v>1127</v>
      </c>
      <c r="B454" s="227" t="s">
        <v>1128</v>
      </c>
      <c r="C454" s="229">
        <v>1</v>
      </c>
      <c r="D454"/>
    </row>
    <row r="455" spans="1:4" ht="12.75">
      <c r="A455" s="227" t="s">
        <v>1129</v>
      </c>
      <c r="B455" s="227" t="s">
        <v>1130</v>
      </c>
      <c r="C455" s="229">
        <v>1</v>
      </c>
      <c r="D455"/>
    </row>
    <row r="456" spans="1:4" ht="12.75">
      <c r="A456" s="227" t="s">
        <v>1131</v>
      </c>
      <c r="B456" s="227" t="s">
        <v>1132</v>
      </c>
      <c r="C456" s="229">
        <v>1</v>
      </c>
      <c r="D456"/>
    </row>
    <row r="457" spans="1:4" ht="12.75">
      <c r="A457" s="227" t="s">
        <v>1133</v>
      </c>
      <c r="B457" s="227" t="s">
        <v>1134</v>
      </c>
      <c r="C457" s="229">
        <v>1</v>
      </c>
      <c r="D457"/>
    </row>
    <row r="458" spans="1:4" ht="12.75">
      <c r="A458" s="227" t="s">
        <v>1135</v>
      </c>
      <c r="B458" s="227" t="s">
        <v>1136</v>
      </c>
      <c r="C458" s="229">
        <v>1</v>
      </c>
      <c r="D458"/>
    </row>
    <row r="459" spans="1:4" ht="12.75">
      <c r="A459" s="227" t="s">
        <v>1137</v>
      </c>
      <c r="B459" s="227" t="s">
        <v>1138</v>
      </c>
      <c r="C459" s="229">
        <v>1</v>
      </c>
      <c r="D459"/>
    </row>
    <row r="460" spans="1:4" ht="12.75">
      <c r="A460" s="227" t="s">
        <v>1139</v>
      </c>
      <c r="B460" s="227" t="s">
        <v>1140</v>
      </c>
      <c r="C460" s="229">
        <v>1</v>
      </c>
      <c r="D460"/>
    </row>
    <row r="461" spans="1:4" ht="12.75">
      <c r="A461" s="227" t="s">
        <v>1141</v>
      </c>
      <c r="B461" s="227" t="s">
        <v>1142</v>
      </c>
      <c r="C461" s="229">
        <v>1</v>
      </c>
      <c r="D461"/>
    </row>
    <row r="462" spans="1:4" ht="12.75">
      <c r="A462" s="227" t="s">
        <v>1143</v>
      </c>
      <c r="B462" s="227" t="s">
        <v>1144</v>
      </c>
      <c r="C462" s="229">
        <v>1</v>
      </c>
      <c r="D462"/>
    </row>
    <row r="463" spans="1:4" ht="12.75">
      <c r="A463" s="227" t="s">
        <v>1145</v>
      </c>
      <c r="B463" s="227" t="s">
        <v>1146</v>
      </c>
      <c r="C463" s="229">
        <v>1</v>
      </c>
      <c r="D463"/>
    </row>
    <row r="464" spans="1:4" ht="12.75">
      <c r="A464" s="227" t="s">
        <v>1147</v>
      </c>
      <c r="B464" s="227" t="s">
        <v>1148</v>
      </c>
      <c r="C464" s="229">
        <v>1</v>
      </c>
      <c r="D464"/>
    </row>
    <row r="465" spans="1:4" ht="12.75">
      <c r="A465" s="227" t="s">
        <v>1149</v>
      </c>
      <c r="B465" s="227" t="s">
        <v>1150</v>
      </c>
      <c r="C465" s="229">
        <v>1</v>
      </c>
      <c r="D465"/>
    </row>
    <row r="466" spans="1:4" ht="12.75">
      <c r="A466" s="227" t="s">
        <v>1151</v>
      </c>
      <c r="B466" s="227" t="s">
        <v>1152</v>
      </c>
      <c r="C466" s="229">
        <v>1</v>
      </c>
      <c r="D466"/>
    </row>
    <row r="467" spans="1:4" ht="12.75">
      <c r="A467" s="227" t="s">
        <v>1153</v>
      </c>
      <c r="B467" s="227" t="s">
        <v>1154</v>
      </c>
      <c r="C467" s="229">
        <v>1</v>
      </c>
      <c r="D467"/>
    </row>
    <row r="468" spans="1:4" ht="12.75">
      <c r="A468" s="227" t="s">
        <v>1155</v>
      </c>
      <c r="B468" s="227" t="s">
        <v>1156</v>
      </c>
      <c r="C468" s="229">
        <v>1</v>
      </c>
      <c r="D468"/>
    </row>
    <row r="469" spans="1:4" ht="12.75">
      <c r="A469" s="227" t="s">
        <v>1157</v>
      </c>
      <c r="B469" s="227" t="s">
        <v>1158</v>
      </c>
      <c r="C469" s="229">
        <v>1</v>
      </c>
      <c r="D469"/>
    </row>
    <row r="470" spans="1:4" ht="12.75">
      <c r="A470" s="227" t="s">
        <v>1159</v>
      </c>
      <c r="B470" s="227" t="s">
        <v>1160</v>
      </c>
      <c r="C470" s="229">
        <v>1</v>
      </c>
      <c r="D470"/>
    </row>
    <row r="471" spans="1:4" ht="12.75">
      <c r="A471" s="227" t="s">
        <v>1161</v>
      </c>
      <c r="B471" s="227" t="s">
        <v>1162</v>
      </c>
      <c r="C471" s="229">
        <v>1</v>
      </c>
      <c r="D471"/>
    </row>
    <row r="472" spans="1:4" ht="12.75">
      <c r="A472" s="227" t="s">
        <v>1163</v>
      </c>
      <c r="B472" s="227" t="s">
        <v>1164</v>
      </c>
      <c r="C472" s="229">
        <v>1</v>
      </c>
      <c r="D472"/>
    </row>
    <row r="473" spans="1:4" ht="12.75">
      <c r="A473" s="227" t="s">
        <v>1165</v>
      </c>
      <c r="B473" s="227" t="s">
        <v>1166</v>
      </c>
      <c r="C473" s="229">
        <v>1</v>
      </c>
      <c r="D473"/>
    </row>
    <row r="474" spans="1:4" ht="12.75">
      <c r="A474" s="227" t="s">
        <v>1167</v>
      </c>
      <c r="B474" s="227" t="s">
        <v>1168</v>
      </c>
      <c r="C474" s="229">
        <v>1</v>
      </c>
      <c r="D474"/>
    </row>
    <row r="475" spans="1:4" ht="12.75">
      <c r="A475" s="227" t="s">
        <v>1213</v>
      </c>
      <c r="B475" s="227" t="s">
        <v>1214</v>
      </c>
      <c r="C475" s="229">
        <v>1</v>
      </c>
      <c r="D475"/>
    </row>
    <row r="476" spans="1:4" ht="15.75">
      <c r="A476" s="227" t="s">
        <v>1096</v>
      </c>
      <c r="B476" s="227" t="s">
        <v>1097</v>
      </c>
      <c r="C476" s="218">
        <v>1</v>
      </c>
      <c r="D476"/>
    </row>
    <row r="477" spans="1:4" ht="15.75">
      <c r="A477" s="230" t="s">
        <v>1098</v>
      </c>
      <c r="B477" s="230" t="s">
        <v>1099</v>
      </c>
      <c r="C477" s="228">
        <v>1</v>
      </c>
      <c r="D477"/>
    </row>
    <row r="478" spans="1:4" ht="15.75">
      <c r="A478" s="230" t="s">
        <v>1100</v>
      </c>
      <c r="B478" s="230" t="s">
        <v>1101</v>
      </c>
      <c r="C478" s="228">
        <v>1</v>
      </c>
      <c r="D478"/>
    </row>
    <row r="479" spans="1:4" ht="15.75">
      <c r="A479" s="230" t="s">
        <v>1102</v>
      </c>
      <c r="B479" s="230" t="s">
        <v>1103</v>
      </c>
      <c r="C479" s="228">
        <v>1</v>
      </c>
      <c r="D479"/>
    </row>
    <row r="480" spans="1:4" ht="15.75">
      <c r="A480" s="230" t="s">
        <v>1215</v>
      </c>
      <c r="B480" s="230" t="s">
        <v>1216</v>
      </c>
      <c r="C480" s="228">
        <v>1</v>
      </c>
      <c r="D480"/>
    </row>
    <row r="481" spans="1:4" ht="15.75">
      <c r="A481" s="230" t="s">
        <v>1217</v>
      </c>
      <c r="B481" s="230" t="s">
        <v>1218</v>
      </c>
      <c r="C481" s="228">
        <v>1</v>
      </c>
      <c r="D481"/>
    </row>
    <row r="482" spans="1:4" ht="15.75">
      <c r="A482" s="230" t="s">
        <v>1219</v>
      </c>
      <c r="B482" s="230" t="s">
        <v>1220</v>
      </c>
      <c r="C482" s="228">
        <v>1</v>
      </c>
      <c r="D482"/>
    </row>
    <row r="483" spans="1:4" ht="15.75">
      <c r="A483" s="230" t="s">
        <v>1221</v>
      </c>
      <c r="B483" s="230" t="s">
        <v>1222</v>
      </c>
      <c r="C483" s="228">
        <v>1</v>
      </c>
      <c r="D483"/>
    </row>
    <row r="484" spans="1:4" ht="15.75">
      <c r="A484" s="230" t="s">
        <v>1223</v>
      </c>
      <c r="B484" s="230" t="s">
        <v>1224</v>
      </c>
      <c r="C484" s="228">
        <v>1</v>
      </c>
      <c r="D484"/>
    </row>
    <row r="485" spans="1:4" ht="15.75">
      <c r="A485" s="230" t="s">
        <v>1225</v>
      </c>
      <c r="B485" s="230" t="s">
        <v>1226</v>
      </c>
      <c r="C485" s="228">
        <v>1</v>
      </c>
      <c r="D485"/>
    </row>
    <row r="486" spans="1:4" ht="15.75">
      <c r="A486" s="230" t="s">
        <v>1227</v>
      </c>
      <c r="B486" s="230" t="s">
        <v>1228</v>
      </c>
      <c r="C486" s="228">
        <v>1</v>
      </c>
      <c r="D486"/>
    </row>
    <row r="487" spans="1:4" ht="15.75">
      <c r="A487" s="230" t="s">
        <v>1229</v>
      </c>
      <c r="B487" s="230" t="s">
        <v>1230</v>
      </c>
      <c r="C487" s="228">
        <v>1</v>
      </c>
      <c r="D487"/>
    </row>
    <row r="488" spans="1:4" ht="15.75">
      <c r="A488" s="230" t="s">
        <v>1231</v>
      </c>
      <c r="B488" s="230" t="s">
        <v>1232</v>
      </c>
      <c r="C488" s="228">
        <v>1</v>
      </c>
      <c r="D488"/>
    </row>
    <row r="489" spans="1:4" ht="15.75">
      <c r="A489" s="230" t="s">
        <v>1233</v>
      </c>
      <c r="B489" s="230" t="s">
        <v>1234</v>
      </c>
      <c r="C489" s="228">
        <v>1</v>
      </c>
      <c r="D48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Alobaidi, Ruda [USA]</cp:lastModifiedBy>
  <cp:lastPrinted>2012-12-04T14:27:07Z</cp:lastPrinted>
  <dcterms:created xsi:type="dcterms:W3CDTF">2012-09-21T14:43:24Z</dcterms:created>
  <dcterms:modified xsi:type="dcterms:W3CDTF">2020-01-03T19:13:07Z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