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13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Cases'!$A$2:$L$2</definedName>
    <definedName name="_xlfn.COUNTIFS" hidden="1">#NAME?</definedName>
    <definedName name="_xlnm.Print_Area" localSheetId="4">'Appendix'!$A$1:$N$26</definedName>
    <definedName name="_xlnm.Print_Area" localSheetId="5">'Change Log'!$A$1:$D$14</definedName>
    <definedName name="_xlnm.Print_Area" localSheetId="0">'Dashboard'!$A$1:$C$42</definedName>
    <definedName name="_xlnm.Print_Area" localSheetId="2">'Instructions'!$A$1:$N$34</definedName>
    <definedName name="_xlnm.Print_Area" localSheetId="1">'Results'!$A$1:$P$7</definedName>
    <definedName name="_xlnm.Print_Area" localSheetId="3">'Test Cases'!$A$1:$J$31</definedName>
    <definedName name="_xlnm.Print_Titles" localSheetId="3">'Test Cases'!$2:$2</definedName>
  </definedNames>
  <calcPr fullCalcOnLoad="1"/>
</workbook>
</file>

<file path=xl/sharedStrings.xml><?xml version="1.0" encoding="utf-8"?>
<sst xmlns="http://schemas.openxmlformats.org/spreadsheetml/2006/main" count="475" uniqueCount="366">
  <si>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</si>
  <si>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</si>
  <si>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</si>
  <si>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</si>
  <si>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</si>
  <si>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</si>
  <si>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</si>
  <si>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</si>
  <si>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</si>
  <si>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</si>
  <si>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</si>
  <si>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</si>
  <si>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</si>
  <si>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</si>
  <si>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</si>
  <si>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</si>
  <si>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</si>
  <si>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</si>
  <si>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</si>
  <si>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</si>
  <si>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</si>
  <si>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</si>
  <si>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</si>
  <si>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</si>
  <si>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</si>
  <si>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</si>
  <si>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</si>
  <si>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</si>
  <si>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</si>
  <si>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</si>
  <si>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</si>
  <si>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</si>
  <si>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</si>
  <si>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</si>
  <si>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</si>
  <si>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</si>
  <si>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</si>
  <si>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</si>
  <si>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</si>
  <si>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</si>
  <si>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</si>
  <si>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</si>
  <si>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</si>
  <si>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</si>
  <si>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</si>
  <si>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</si>
  <si>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</si>
  <si>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</si>
  <si>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</si>
  <si>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</si>
  <si>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</si>
  <si>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</si>
  <si>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</si>
  <si>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</si>
  <si>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</si>
  <si>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</si>
  <si>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</si>
  <si>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</si>
  <si>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</si>
  <si>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</si>
  <si>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Author</t>
  </si>
  <si>
    <t>Agency Representatives and Contact Information</t>
  </si>
  <si>
    <t>This SCSEM was designed to comply with Section 508 of the Rehabilitation Act</t>
  </si>
  <si>
    <t>Testing Results</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</si>
  <si>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</si>
  <si>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</si>
  <si>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</si>
  <si>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</si>
  <si>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</si>
  <si>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</si>
  <si>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</si>
  <si>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</si>
  <si>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</si>
  <si>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</si>
  <si>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</si>
  <si>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</si>
  <si>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</si>
  <si>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</si>
  <si>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</si>
  <si>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</si>
  <si>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</si>
  <si>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</si>
  <si>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</si>
  <si>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</si>
  <si>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</si>
  <si>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</si>
  <si>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</si>
  <si>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</si>
  <si>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</si>
  <si>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</si>
  <si>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</si>
  <si>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</si>
  <si>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</si>
  <si>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</si>
  <si>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</si>
  <si>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</si>
  <si>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</si>
  <si>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</si>
  <si>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</si>
  <si>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</si>
  <si>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</si>
  <si>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</si>
  <si>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</si>
  <si>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</si>
  <si>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</si>
  <si>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</si>
  <si>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</si>
  <si>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</si>
  <si>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NIST Control Name</t>
  </si>
  <si>
    <t>Test Procedures</t>
  </si>
  <si>
    <t>SC-4</t>
  </si>
  <si>
    <t>IA-2</t>
  </si>
  <si>
    <t>AC-6</t>
  </si>
  <si>
    <t>IA-5</t>
  </si>
  <si>
    <t>AC-3</t>
  </si>
  <si>
    <t>AC-11</t>
  </si>
  <si>
    <t>CM-6</t>
  </si>
  <si>
    <t>AU-2</t>
  </si>
  <si>
    <t>AU-6</t>
  </si>
  <si>
    <t>Information in Shared Resources</t>
  </si>
  <si>
    <t>Authenticator Management</t>
  </si>
  <si>
    <t>Access Enforcement</t>
  </si>
  <si>
    <t>Session Lock</t>
  </si>
  <si>
    <t>Configuration Settings</t>
  </si>
  <si>
    <t>Auditable Events</t>
  </si>
  <si>
    <t>Booz Allen Hamilton</t>
  </si>
  <si>
    <t>▪ NIST Control Name</t>
  </si>
  <si>
    <t>This SCSEM is used by the IRS Office of Safeguards to evaluate compliance with IRS Publication 1075 for agencies that have implemented a multi-</t>
  </si>
  <si>
    <t>PE-17, PE-18, PM-4, PS-1, PS-2, PS-3, PS-4, PS-5, PS-6, PS-7, PS-8, SA-9, SI-12</t>
  </si>
  <si>
    <t>functional device (MFD) (e.g. printer/scanner/fax machine) that receives, stores, processes or transmits Federal Tax Information (FTI).</t>
  </si>
  <si>
    <t>MFD-01</t>
  </si>
  <si>
    <t>MFD-02</t>
  </si>
  <si>
    <t>MFD-03</t>
  </si>
  <si>
    <t>MFD-04</t>
  </si>
  <si>
    <t>MFD-05</t>
  </si>
  <si>
    <t>MFD-06</t>
  </si>
  <si>
    <t>MFD-07</t>
  </si>
  <si>
    <t>MFD-08</t>
  </si>
  <si>
    <t>MFD-09</t>
  </si>
  <si>
    <t>MFD-10</t>
  </si>
  <si>
    <t>MFD-11</t>
  </si>
  <si>
    <t>MFD-12</t>
  </si>
  <si>
    <t>MFD-13</t>
  </si>
  <si>
    <t>MFD-14</t>
  </si>
  <si>
    <t>MFD-15</t>
  </si>
  <si>
    <t>MFD-16</t>
  </si>
  <si>
    <t>MFD-17</t>
  </si>
  <si>
    <t>MFD-18</t>
  </si>
  <si>
    <t>MFD-19</t>
  </si>
  <si>
    <t>MFD-20</t>
  </si>
  <si>
    <t>MFD-21</t>
  </si>
  <si>
    <t>MFD-22</t>
  </si>
  <si>
    <t>MFD-23</t>
  </si>
  <si>
    <t>MFD-24</t>
  </si>
  <si>
    <t>MFD-25</t>
  </si>
  <si>
    <t>MFD-26</t>
  </si>
  <si>
    <t>MFD-27</t>
  </si>
  <si>
    <t>CM-7</t>
  </si>
  <si>
    <t>SC-7</t>
  </si>
  <si>
    <t>AC-17</t>
  </si>
  <si>
    <t>AU-3</t>
  </si>
  <si>
    <t>PL-1</t>
  </si>
  <si>
    <t>PE-5</t>
  </si>
  <si>
    <t>IA-6</t>
  </si>
  <si>
    <t>AC-7</t>
  </si>
  <si>
    <t>MFD-28</t>
  </si>
  <si>
    <t>MFD-29</t>
  </si>
  <si>
    <t>Examine</t>
  </si>
  <si>
    <t>Interview / Examine</t>
  </si>
  <si>
    <t>Examine / Test</t>
  </si>
  <si>
    <t>Reference</t>
  </si>
  <si>
    <t>MFD STIG_2.1, MFD01.001</t>
  </si>
  <si>
    <t>MFD STIG_2.1, MFD01.002</t>
  </si>
  <si>
    <t>MFD STIG_2.1, MFD01.003</t>
  </si>
  <si>
    <t>MFD STIG_2.1, MFD02.001</t>
  </si>
  <si>
    <t>MFD STIG_2.1, MFD02.002</t>
  </si>
  <si>
    <t>MFD STIG_2.1, MFD02.004</t>
  </si>
  <si>
    <t>MFD STIG_2.1, MFD02.003</t>
  </si>
  <si>
    <t>MFD STIG_2.1, MFD02.005</t>
  </si>
  <si>
    <t>MFD STIG_2.1, MFD03.001</t>
  </si>
  <si>
    <t>MFD STIG_2.1, MFD04.001</t>
  </si>
  <si>
    <t>MFD STIG_2.1, MFD05.001</t>
  </si>
  <si>
    <t>MFD STIG_2.1, MFD06.001</t>
  </si>
  <si>
    <t>Safeguards Custom (addition to MFD06.006)</t>
  </si>
  <si>
    <t>MFD STIG_2.1, MFD06.006</t>
  </si>
  <si>
    <t>MFD STIG_2.1, MFD06.002</t>
  </si>
  <si>
    <t>MFD STIG_2.1, MFD07.002</t>
  </si>
  <si>
    <t>MFD STIG_2.1, MFD07.003</t>
  </si>
  <si>
    <t>MFD STIG_2.1, MFD07.004</t>
  </si>
  <si>
    <t>MFD STIG_2.1, MFD07.005</t>
  </si>
  <si>
    <t>MFD STIG_2.1, MFD08.001</t>
  </si>
  <si>
    <t>MFD STIG_2.1, MFD08.002</t>
  </si>
  <si>
    <t>Safeguards Custom</t>
  </si>
  <si>
    <t>Test Objective</t>
  </si>
  <si>
    <t>Least Functionality</t>
  </si>
  <si>
    <t>Boundary Protection</t>
  </si>
  <si>
    <t>Remote Access</t>
  </si>
  <si>
    <t>Content of Audit Records</t>
  </si>
  <si>
    <t>Security Planning Policy and Procedures</t>
  </si>
  <si>
    <t>Authenticator Feedback</t>
  </si>
  <si>
    <t>Unsuccessful Login Attempts</t>
  </si>
  <si>
    <t>TCP/IP is the only network protocol enabled on the MFD.  All other network protocols are disabled.</t>
  </si>
  <si>
    <t>Examine the MFD configuration utility and verify that the only network protocol enabled is TCP/IP.</t>
  </si>
  <si>
    <t>TCP/IP is the only network protocol enabled on the MFD.  Record the enabled and any disabled protocols in the Actual Results.
Examples of additional network protocols not acceptable for use are
IPX/SPX, AppleTalk,
DLC/LLC, NetBIOS/ NetBEUI, NetBIOS/IP.</t>
  </si>
  <si>
    <t>The MFD is assigned a static IP address.</t>
  </si>
  <si>
    <r>
      <t xml:space="preserve">Interview the SA and verify how the agency assigns IP addresses to MFD equipment. Examine the MFD configuration utility and verify that the MFD is assigned a static IP address.
</t>
    </r>
    <r>
      <rPr>
        <i/>
        <sz val="11"/>
        <rFont val="Arial"/>
        <family val="2"/>
      </rPr>
      <t>The MFD may be configured to obtain an IP address from a DHCP server. However, the DHCP server must reserve a dedicated IP address for the MFD and the address can never be allocated to another device.</t>
    </r>
  </si>
  <si>
    <t>The MFD is assigned a static IP address.
If DHCP is in use, the Administrator must demonstrate that the DHCP server  reserves a dedicated IP address for the MFD.</t>
  </si>
  <si>
    <t>The firewall or router controlling network traffic to the MFD enforces rules to block all ingress and egress traffic from the network perimeter to the MFD.</t>
  </si>
  <si>
    <r>
      <t xml:space="preserve">Interview the SA and verify how network devices control network traffic to the MFD.  Examine network design documentation and verify that firewall or router rules are implemented to block all ingress and egress traffic from the network perimeter to the MFD.
</t>
    </r>
    <r>
      <rPr>
        <i/>
        <sz val="11"/>
        <rFont val="Arial"/>
        <family val="2"/>
      </rPr>
      <t>Results from this test should align with results from the Network Assessment, Firewall and Router/Switch SCSEMs.</t>
    </r>
  </si>
  <si>
    <t>Network firewall, router or switch device rules are enforced to block all ingress and egress traffic from the network perimeter to the MFD.</t>
  </si>
  <si>
    <t xml:space="preserve">Default passwords and SNMP community strings of management services have been replaced with complex passwords that meet Publication 1075, Exhibit 8 requirements.
</t>
  </si>
  <si>
    <t>Interview the SA and verify that the default passwords and SNMP community strings of all management services have been replaced with complex passwords.</t>
  </si>
  <si>
    <t>The default passwords and SNMP community strings of all management services have been replaced with complex passwords compliant with Publication 1075, Exhibit 8 requirements or stronger.</t>
  </si>
  <si>
    <t>The MFD maintains its configuration state (passwords, service settings etc) after a power down or reboot.</t>
  </si>
  <si>
    <t>Obtain a copy of the MFD administrator or user guide.  Interview the SA and review the MFD documentation to verify that the MFD will maintain its configuration state (passwords, service settings etc) after a power down or reboot.</t>
  </si>
  <si>
    <t>The MFD firmware uses the most current firmware available and is currently supported by the vendor.</t>
  </si>
  <si>
    <t>Obtain a copy of the MFD administrator or user guide.  Verify that the device is flash upgradeable. Examine the MFD configuration utility and verify the current firmware version with the vendor website (Common vendors provided below).
http://www.hp.com
http://www.xerox.com
http://www.kyocera.com
http://www.lexmark.com
http://www.epson.com
http://www.cannon.com</t>
  </si>
  <si>
    <t>If the MFD device has the capability to update firmware, the firmware is up to date. The product is currently still supported by the vendor.</t>
  </si>
  <si>
    <t>Only necessary protocols are enabled.  All other protocols are disabled except when necessary to upgrade firmware or configure the device.</t>
  </si>
  <si>
    <r>
      <t xml:space="preserve">Examine the MFD configuration utility and identify management protocols which are enabled and disabled.
</t>
    </r>
    <r>
      <rPr>
        <i/>
        <sz val="11"/>
        <rFont val="Arial"/>
        <family val="2"/>
      </rPr>
      <t>Note: These protocols may be
enabled temporarily if needed to upgrade firmware or configure the device, but they must be
disabled immediately when this activity is completed.</t>
    </r>
  </si>
  <si>
    <t>All management protocols are disabled, except for secure protocols (e.g. HTTPS).  All other services such as DHCP, SMTP, and BOOTP are disabled.  Record the protocols enabled and disabled in the Actual Results.
Example protocols not accepted are FTP, telnet, HTTP and SMTP.</t>
  </si>
  <si>
    <t>MFDs can only be remotely managed from specific IP addresses (e.g., SA workstations).</t>
  </si>
  <si>
    <r>
      <t xml:space="preserve">Examine the MFD configuration utility and verify that the MFD can only be remotely managed by SA from specific IPs (SA workstations or printer spooler). 
Examine the list that restricts the protocol used for administrative access to specific IP addresses.
</t>
    </r>
    <r>
      <rPr>
        <i/>
        <sz val="11"/>
        <rFont val="Arial"/>
        <family val="2"/>
      </rPr>
      <t>If the device lacks this functionality an ACL in a router, firewall or switch can be accepted as a compensating control to restrict the access.</t>
    </r>
  </si>
  <si>
    <t>Remote management of the MFD can only be performed using authorized IP addresses associated with SA staff.</t>
  </si>
  <si>
    <t>Print services for the MFD are restricted to Port 9100 and/or LPD (Port 515).</t>
  </si>
  <si>
    <r>
      <t xml:space="preserve">Examine the MFD configuration utility and verify that the MFD print services are restricted to LPD or port 9100.
</t>
    </r>
    <r>
      <rPr>
        <i/>
        <sz val="11"/>
        <rFont val="Arial"/>
        <family val="2"/>
      </rPr>
      <t xml:space="preserve">
For Windows based systems using a print spooler, Port 9100 should be in use. UNIX, Linux, and Mainframe systems employ LPD (port 515). Where both Windows and non-Windows clients need services from the same device, both Port 9100 and LPD can be enabled simultaneously.</t>
    </r>
  </si>
  <si>
    <t>Print services for a MFD are restricted to Port 9100 and/or LPD (Port 515). Where both Windows and non-Windows clients need services from the same device, both Port 9100 and LPD can be enabled simultaneously.
Internet Printing Protocol (IPP) and FTP should not be enabled.</t>
  </si>
  <si>
    <t>The MFD is configured to restrict jobs to those from print spoolers and does not accept jobs directly from users.</t>
  </si>
  <si>
    <r>
      <rPr>
        <i/>
        <sz val="11"/>
        <rFont val="Arial"/>
        <family val="2"/>
      </rPr>
      <t xml:space="preserve">If a print spooler is not in use, the results of this test should be N/A. </t>
    </r>
    <r>
      <rPr>
        <sz val="11"/>
        <rFont val="Arial"/>
        <family val="2"/>
      </rPr>
      <t xml:space="preserve">
Interview the SA and verify how the agency assigns restricts jobs on the MFD equipment.  Examine the MFD configuration utility and verify that MFDs are configured to restrict jobs to only print spoolers, not directly from users.
Access is restricting by IP, to those of the print spoolers and SAs. If supported, IP restriction is accomplished on the device or if not supported, by placing the device behind a firewall, switch or router with an appropriate discretionary access control list.</t>
    </r>
  </si>
  <si>
    <r>
      <t xml:space="preserve">The MFD is configured to restrict jobs to those only from print spoolers by restricting access, by IP, to those of the print spoolers. If supported, IP restriction is accomplished on the device.
</t>
    </r>
    <r>
      <rPr>
        <i/>
        <sz val="11"/>
        <rFont val="Arial"/>
        <family val="2"/>
      </rPr>
      <t>If a print spooler is not in use, the results of this test should be N/A.</t>
    </r>
  </si>
  <si>
    <t>Print spoolers are configured to restrict access to authorized users and restrict users to managing their own individual jobs.</t>
  </si>
  <si>
    <r>
      <rPr>
        <i/>
        <sz val="11"/>
        <rFont val="Arial"/>
        <family val="2"/>
      </rPr>
      <t xml:space="preserve">If a print spooler is not in use, the results of this test should be N/A. </t>
    </r>
    <r>
      <rPr>
        <sz val="11"/>
        <rFont val="Arial"/>
        <family val="2"/>
      </rPr>
      <t xml:space="preserve">
Examine the MFD configuration utility and verify that the print spoolers are configured to restrict access to authorized users and restrict users to managing their own individual jobs.</t>
    </r>
  </si>
  <si>
    <r>
      <t xml:space="preserve">If print spoolers are in use, they are configured to restrict access to authorized users and restrict users to managing their own individual jobs.
</t>
    </r>
    <r>
      <rPr>
        <i/>
        <sz val="11"/>
        <rFont val="Arial"/>
        <family val="2"/>
      </rPr>
      <t>If a print spooler is not in use, the results of this test should be N/A.</t>
    </r>
  </si>
  <si>
    <t>The MFD and/or its print spoolers have auditing enabled compliant with Publication 1075, Exhibit 9.</t>
  </si>
  <si>
    <r>
      <t xml:space="preserve">1. Examine the MFD configuration utility and verify that the MFD enables auditing capabilities. If a print spooler exists, auditing capabilities must be enabled on it.
2. At a minimum, the following events should be captured in the audit log:
- Administration
- Configuration changes
- User submitted jobs including: username, job type (fax, copy, print etc.)
</t>
    </r>
    <r>
      <rPr>
        <i/>
        <sz val="11"/>
        <rFont val="Arial"/>
        <family val="2"/>
      </rPr>
      <t>If a print spooler is implement, the reviewer should leverage the audit capability of the print servers when executing this test.</t>
    </r>
  </si>
  <si>
    <t xml:space="preserve">1. The devices and/or their spoolers do have auditing enabled.
If spoolers are not used, the test results should only include the MFD auditing capabilities.
2. The audit log is capturing security relevant events in accordance with Publication 1075 Exhibit 9, and at a minimum user, key operator and admin codes and passwords, enabled features and services. </t>
  </si>
  <si>
    <t>Audit log content recorded is compliant with Publication 1075, Exhibit 9.</t>
  </si>
  <si>
    <t xml:space="preserve">Examine the MFD and print spooler audit log to verify audit log content is in accordance with Publication 1075 Exhibit 9.  At a minimum, the following log content should be captured in the audit log:
- User
- Key operator
- Admin codes and passwords
- Enabled features and services. 
- Date &amp; Time.
Auditing should be fully enabled on the MFD.
</t>
  </si>
  <si>
    <t>The audit log is capturing security relevant events in accordance with Publication 1075 Exhibit 9, and at a minimum user, key operator and admin codes and passwords, enabled features and services. 
If spoolers are not used, the test results should only include the MFD auditing capabilities.</t>
  </si>
  <si>
    <t>The audits logs collected for the MFD device and print spoolers are reviewed by a security administrator.</t>
  </si>
  <si>
    <t>Interview the SA and verify that the MFD and/or print spooler logs are regularly reviewed for suspicious activity.</t>
  </si>
  <si>
    <t>The audits logs being collected for the MFD device and/or print spoolers is reviewed by a security administrator  at a frequency defined by the agency.
If spoolers are not used, the test results should only include the MFD auditing capabilities.</t>
  </si>
  <si>
    <t>A security policy is in place for secure configuration and operation of the MFD.</t>
  </si>
  <si>
    <t>Examine the MFD security policy to verify it contains the following requirements:
- Acceptable use of device storage and retransmission of data
- Verification that devices are not being shared on networks of different classification levels
- Procedures for scrubbing or disposing of hard disks when devices are sent out for repair or disposal
- Defined protocols for the maintenance, disposal, and purging of classified devices to include their non-volatile memory and storage devices
- Defined protocols for acceptable key operator codes, administration passwords, user codes, which personnel can change them, how often, format and storage of codes, and passwords.</t>
  </si>
  <si>
    <t>There is a security policy that meets the expected requirements.</t>
  </si>
  <si>
    <t>The MFD is configured to clear the local hard disk between jobs if scan to hard disk functionality is used. All stored files are erased on demand from the hard drive after the job is complete.</t>
  </si>
  <si>
    <t xml:space="preserve">Examine the MFD configuration utility and verify the device is configured to clear the local hard disk between jobs if "scan to hard disk" functionality is used.  </t>
  </si>
  <si>
    <t xml:space="preserve">A MFD device, with "scan to local hard disk" functionality used, is configured to clear the hard disk jobs.  All stored files are erased from the hard drive after the job is complete. </t>
  </si>
  <si>
    <t>File shares have the appropriate discretionary access control list in place if scan to a file share is enabled.</t>
  </si>
  <si>
    <t>Examine the MFD configuration utility and verify that file shares have the appropriate discretionary access control list in place if scan to a file share is enabled.</t>
  </si>
  <si>
    <t>If scanning to a file share is enabled, the file share has the appropriate discretionary access control list in place.</t>
  </si>
  <si>
    <t>Auditing of user access and fax log is enabled if fax from the network is enabled.</t>
  </si>
  <si>
    <t>Examine the MFD configuration utility and verify that auditing of user access and fax log is enabled if fax from the network is enabled.</t>
  </si>
  <si>
    <t>If fax from the network is enabled user access is logged and the fax log is enabled.</t>
  </si>
  <si>
    <t xml:space="preserve">The MFD does not allow scan to SMTP (email). </t>
  </si>
  <si>
    <t xml:space="preserve">Examine the MFD configuration utility and verify that devices do not allow scan to SMTP.
</t>
  </si>
  <si>
    <t>Devices do not allow scan to SMTP (email).
If email is used messages containing FTI must be attached and encrypted per Publication 1075.</t>
  </si>
  <si>
    <t>The MFD has a mechanism to lock and prevent access to the hard disk.</t>
  </si>
  <si>
    <t>Examine the MFD configuration utility and verify that the device has a mechanism to lock and prevent access to the hard disk.
If the hard drive can be easily removed, the drive must be encrypted.
If the hard drive is physically locked to the machine, encryption is not required.</t>
  </si>
  <si>
    <t>The MFD device has a mechanism to lock and prevent access to the hard drive.
Encryption of the hard drive is not required but it must maintain physical security protections.
If the hard drive is not physically locked to the machine, the drive must be encrypted.</t>
  </si>
  <si>
    <t>The MFD is configured to prevent non-printer administrators from altering the global configuration of the device.</t>
  </si>
  <si>
    <t>Examine the MFD configuration utility and verify that the device is configured to prevent non-printer administrators from altering the global configuration of the device.</t>
  </si>
  <si>
    <t>The device is configured to prevent non-printer administrators from altering the global configuration of the device.</t>
  </si>
  <si>
    <t>All FTI data in transit is encrypted when moving across a Wide Area Network (WAN) and within the agency’s Local Area Network (LAN)</t>
  </si>
  <si>
    <t>1. Examine configuration settings to verify HTTPS is used for connections to the MFD's embedded web server.
2. Verify all FTI data sent electronically from the MFD to a workstation or other device is encrypted white in transit across the LAN or WAN.</t>
  </si>
  <si>
    <t>1. HTTPS is used for connection to an embedded web server that provides web-based administration of the configuration through a browser.
2. FTI sent electronically from the MFD is encrypted with FIPS 140-2 validated encryption using a key length of at least 128 bits.</t>
  </si>
  <si>
    <t>The MFD's web-based administration capability requires unique user identification and authentication.</t>
  </si>
  <si>
    <t>Examine configuration settings to verify a user name and password is required to access the web-based administration utility.
Attempt to access the utility using a null password field.</t>
  </si>
  <si>
    <t>The utility requires a user name and password for access.
User names and passwords are not shared amongst multiple users.</t>
  </si>
  <si>
    <t>Passwords for the MFD's web-based administration capability are configured in accordance with Publication 1075.</t>
  </si>
  <si>
    <t>Examine configuration settings for web-based administration utility to verify the password settings for password age, minimum password length, password history and password complexity.</t>
  </si>
  <si>
    <t>Clear-text representation of passwords is suppressed when entered at the login screen.</t>
  </si>
  <si>
    <t>Test the user authentication screen to the web-based utility and ensure the display output obscures the password characters when entered.</t>
  </si>
  <si>
    <t>The password is replaced by another character (i.e., asterisk) when entered on screen.</t>
  </si>
  <si>
    <t>The MFD's web-based administration capability provides an account lockout feature.</t>
  </si>
  <si>
    <r>
      <t xml:space="preserve">Examine configuration settings to verify the account lockout feature is configured to lock accounts after three consecutive invalid login attempts.
</t>
    </r>
    <r>
      <rPr>
        <i/>
        <sz val="11"/>
        <rFont val="Arial"/>
        <family val="2"/>
      </rPr>
      <t>The test results may rely on Active Directory.</t>
    </r>
  </si>
  <si>
    <t>The MFD is configured to lock accounts after three consecutive invalid login attempts.</t>
  </si>
  <si>
    <t>The MFD's web-based administration capability provides an account inactivity logout feature.</t>
  </si>
  <si>
    <t>Examine configuration settings to verify the automatic logouts occur after 15 minutes of inactivity.</t>
  </si>
  <si>
    <t>The MFD automatically logs a user out after 15 minutes of inactivity.</t>
  </si>
  <si>
    <t xml:space="preserve">The MFD software implements a locking mechanism to limit access to privileged device management functions to authorized administrators. 
</t>
  </si>
  <si>
    <t>Examine configuration settings on the MFD to verify the device is locked to prevent anyone from making configuration changes.</t>
  </si>
  <si>
    <t>The MFD's configuration control panel is locked preventing access to privileged management functions.</t>
  </si>
  <si>
    <t>The MFD has a job retention function and documented procedures are in place for printing material containing FTI to ensure anyone aside from the user submitting a job does not have access to the printed documents.</t>
  </si>
  <si>
    <t>a. The MFD has a job retention function with a timeframe defined by the agency (preferably 24 hours or less). If a job is not printed within the timeframe, the data is erased from the hard drive.
b. The user is required to input a credential at the time of creating a fax or scan or retrieving a print job. The MFD will require the authentication credential at the control panel before it will perform the activity.  No other individuals other than the Administrator can access the job.</t>
  </si>
  <si>
    <r>
      <rPr>
        <b/>
        <sz val="11"/>
        <rFont val="Arial"/>
        <family val="2"/>
      </rPr>
      <t>NOTE</t>
    </r>
    <r>
      <rPr>
        <sz val="11"/>
        <rFont val="Arial"/>
        <family val="2"/>
      </rPr>
      <t>: This test may require additional coordination between the MFD and Network Administrators.</t>
    </r>
  </si>
  <si>
    <r>
      <t>Note:</t>
    </r>
    <r>
      <rPr>
        <sz val="11"/>
        <rFont val="Arial"/>
        <family val="2"/>
      </rPr>
      <t xml:space="preserve"> If this test results in a finding, coordinate the results with the DES.</t>
    </r>
  </si>
  <si>
    <t>Updates based on NIST 800-53 rev 3 release
Updated for new Publication 1075 version</t>
  </si>
  <si>
    <t>Clarified test cases regarding encryption of data in transit.</t>
  </si>
  <si>
    <t>▪ Update to test cases based on DISA MFD STIG Version 2.1
▪ Update to Safeguards specific requirements -
   - Requirement for print spooler is now optional.</t>
  </si>
  <si>
    <t>Template update.</t>
  </si>
  <si>
    <t xml:space="preserve"> ▪ SCSEM Subject: Multi-functional Device</t>
  </si>
  <si>
    <t>Full name which describes the NIST ID.</t>
  </si>
  <si>
    <t>Minor update to correct worksheet locking capabilities.  Added back NIST control name to Test Cases Tab.</t>
  </si>
  <si>
    <t>Audit Review, Analysis, and Reporting</t>
  </si>
  <si>
    <t>Access Control for Output Devices</t>
  </si>
  <si>
    <t>Identification and Authentication (Organizational Users)</t>
  </si>
  <si>
    <t>Least Privilege</t>
  </si>
  <si>
    <t>Transmission Integrity and Confidentiality</t>
  </si>
  <si>
    <t>SC-8
SC-9</t>
  </si>
  <si>
    <t>Please submit SCSEM feedback and suggestions to SafeguardReports@IRS.gov</t>
  </si>
  <si>
    <t>Obtain SCSEM updates online at http://www.irs.gov/uac/Safeguards-Program</t>
  </si>
  <si>
    <t>▪ IRS Publication 1075, Tax Information Security Guidelines for Federal, State and Local Agencies (January 2014)</t>
  </si>
  <si>
    <t>▪ NIST SP 800-53 Rev. 4, Security and Privacy Controls for Federal Information Systems and Organizations</t>
  </si>
  <si>
    <t>No major updates.  Template update.</t>
  </si>
  <si>
    <r>
      <rPr>
        <b/>
        <sz val="11"/>
        <rFont val="Arial"/>
        <family val="2"/>
      </rPr>
      <t>NOTE</t>
    </r>
    <r>
      <rPr>
        <sz val="11"/>
        <rFont val="Arial"/>
        <family val="2"/>
      </rPr>
      <t>: Identify in the test results if Active Directory controls password parameters.
3/3/14: Updated password history to 24.</t>
    </r>
  </si>
  <si>
    <t>The following password parameters are configured:
Password Expiration -
-90 days
Minimum Length - 
- 8 characters
-Password History -
- 24 passwords
Password Complexity - 
- Password contain alpha, numeric and special characters</t>
  </si>
  <si>
    <t>Agency Code:</t>
  </si>
  <si>
    <t>Closing Date:</t>
  </si>
  <si>
    <t>Shared Agencies:</t>
  </si>
  <si>
    <t>SA-22</t>
  </si>
  <si>
    <t>Unsupported System Components</t>
  </si>
  <si>
    <t xml:space="preserve"> ▪ SCSEM Version: 2.4</t>
  </si>
  <si>
    <t>Sections below are automatically calculated.</t>
  </si>
  <si>
    <t>▪ Criticality</t>
  </si>
  <si>
    <t>Criticality</t>
  </si>
  <si>
    <t>Issue Code Mapping</t>
  </si>
  <si>
    <t>Criticality Rating (Do Not Edit)</t>
  </si>
  <si>
    <t>Significant</t>
  </si>
  <si>
    <t>Critical</t>
  </si>
  <si>
    <t>HCM3</t>
  </si>
  <si>
    <t>HCM9</t>
  </si>
  <si>
    <t>Moderate</t>
  </si>
  <si>
    <t>HTC22</t>
  </si>
  <si>
    <t>HSC19</t>
  </si>
  <si>
    <t>HPW12</t>
  </si>
  <si>
    <t>HAC11</t>
  </si>
  <si>
    <t>HAU2</t>
  </si>
  <si>
    <t>HAU3</t>
  </si>
  <si>
    <t>Limited</t>
  </si>
  <si>
    <t>HMT16
HMT17
HMT18</t>
  </si>
  <si>
    <t>HAU5</t>
  </si>
  <si>
    <t>HSC13</t>
  </si>
  <si>
    <t>HSC1</t>
  </si>
  <si>
    <t>HAC21</t>
  </si>
  <si>
    <t>HPW8</t>
  </si>
  <si>
    <t>HAC15</t>
  </si>
  <si>
    <t>HAC2</t>
  </si>
  <si>
    <t xml:space="preserve">1. Examine the configuration settings to verify the following:
a. The MFD has documented job retention procedures.
b. The MFD is configured to require the user submitting a job to input an authentication credential (e.g. PIN, password) </t>
  </si>
  <si>
    <t>Device Weighted Score:</t>
  </si>
  <si>
    <t>Weight</t>
  </si>
  <si>
    <t>Risk Rating</t>
  </si>
  <si>
    <t>Weighted Score</t>
  </si>
  <si>
    <t>Totals</t>
  </si>
  <si>
    <t>Weighted Pass Rate</t>
  </si>
  <si>
    <t>Additional Information Requested</t>
  </si>
  <si>
    <t>Failed</t>
  </si>
  <si>
    <t>Passed</t>
  </si>
  <si>
    <t>Overall SCSEM Statistics</t>
  </si>
  <si>
    <r>
      <t xml:space="preserve">Final Test Results </t>
    </r>
    <r>
      <rPr>
        <sz val="10"/>
        <rFont val="Arial"/>
        <family val="2"/>
      </rPr>
      <t>(This table calculates all tests in the Test Cases tab)</t>
    </r>
  </si>
  <si>
    <t>All SCSEM Test Results</t>
  </si>
  <si>
    <t>Criticality Ratings</t>
  </si>
  <si>
    <t>HPW12
HCM11</t>
  </si>
  <si>
    <t>HTC22
HCM100</t>
  </si>
  <si>
    <t>HAU5
HAU6
HAU4
HAU100</t>
  </si>
  <si>
    <t>HSC10
HTC22</t>
  </si>
  <si>
    <t>HCM8</t>
  </si>
  <si>
    <t>HCM9
HAC11</t>
  </si>
  <si>
    <t>HSC10
HMT16</t>
  </si>
  <si>
    <t xml:space="preserve">Updated baseline Criticality Scores per risk management initiative and feedback </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</si>
  <si>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</si>
  <si>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xml:space="preserve"> ▪ SCSEM Release Date: January 29, 2015</t>
  </si>
  <si>
    <t>Possible</t>
  </si>
  <si>
    <t>Actual</t>
  </si>
  <si>
    <t>Total Number of Tests Performed</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</si>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</sst>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409]d\-mmm\-yy;@"/>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s>
  <fonts count="55">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u val="single"/>
      <sz val="10"/>
      <color indexed="12"/>
      <name val="Arial"/>
      <family val="2"/>
    </font>
    <font>
      <sz val="11"/>
      <name val="Arial"/>
      <family val="2"/>
    </font>
    <font>
      <b/>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AC0000"/>
      <name val="Arial"/>
      <family val="2"/>
    </font>
    <font>
      <sz val="10"/>
      <color rgb="FFFF0000"/>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tint="-0.24997000396251678"/>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right style="thin"/>
      <top style="thin">
        <color indexed="63"/>
      </top>
      <bottom/>
    </border>
    <border>
      <left>
        <color indexed="63"/>
      </left>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63"/>
      </left>
      <right style="thin"/>
      <top style="thin">
        <color indexed="63"/>
      </top>
      <bottom style="thin"/>
    </border>
    <border>
      <left style="thin">
        <color indexed="63"/>
      </left>
      <right style="thin">
        <color indexed="63"/>
      </right>
      <top style="thin">
        <color indexed="63"/>
      </top>
      <bottom style="thin"/>
    </border>
    <border>
      <left/>
      <right style="thin">
        <color indexed="63"/>
      </right>
      <top style="thin">
        <color indexed="63"/>
      </top>
      <bottom style="thin"/>
    </border>
    <border>
      <left style="thin"/>
      <right/>
      <top style="thin">
        <color indexed="63"/>
      </top>
      <bottom style="thin"/>
    </border>
    <border>
      <left style="thin">
        <color indexed="63"/>
      </left>
      <right style="thin"/>
      <top style="thin">
        <color indexed="63"/>
      </top>
      <bottom style="thin">
        <color indexed="63"/>
      </bottom>
    </border>
    <border>
      <left style="thin"/>
      <right/>
      <top style="thin">
        <color indexed="63"/>
      </top>
      <bottom style="thin">
        <color indexed="63"/>
      </bottom>
    </border>
    <border>
      <left style="thin">
        <color indexed="63"/>
      </left>
      <right style="thin"/>
      <top style="thin"/>
      <bottom style="thin"/>
    </border>
    <border>
      <left style="thin">
        <color indexed="63"/>
      </left>
      <right style="thin">
        <color indexed="63"/>
      </right>
      <top style="thin"/>
      <bottom style="thin"/>
    </border>
    <border>
      <left style="thin"/>
      <right style="thin">
        <color indexed="63"/>
      </right>
      <top style="thin"/>
      <bottom style="thin"/>
    </border>
    <border>
      <left/>
      <right style="thin"/>
      <top style="thin"/>
      <bottom style="thin">
        <color indexed="63"/>
      </bottom>
    </border>
    <border>
      <left/>
      <right/>
      <top style="thin"/>
      <bottom style="thin">
        <color indexed="63"/>
      </bottom>
    </border>
    <border>
      <left style="thin"/>
      <right/>
      <top style="thin"/>
      <bottom style="thin">
        <color indexed="63"/>
      </bottom>
    </border>
    <border>
      <left/>
      <right style="thin"/>
      <top/>
      <bottom style="thin">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6">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166" fontId="0" fillId="0" borderId="10" xfId="0" applyNumberFormat="1" applyBorder="1" applyAlignment="1">
      <alignment horizontal="left" vertical="top"/>
    </xf>
    <xf numFmtId="14" fontId="0" fillId="0" borderId="11" xfId="0" applyNumberFormat="1" applyBorder="1" applyAlignment="1">
      <alignment horizontal="left" vertical="top"/>
    </xf>
    <xf numFmtId="0" fontId="0" fillId="0" borderId="10" xfId="0" applyBorder="1" applyAlignment="1">
      <alignment horizontal="left" vertical="top"/>
    </xf>
    <xf numFmtId="14" fontId="0" fillId="0" borderId="10" xfId="0" applyNumberFormat="1" applyBorder="1" applyAlignment="1">
      <alignment horizontal="left" vertical="top"/>
    </xf>
    <xf numFmtId="14" fontId="0" fillId="0" borderId="0" xfId="0" applyNumberFormat="1" applyAlignment="1">
      <alignment/>
    </xf>
    <xf numFmtId="0" fontId="0" fillId="0" borderId="10" xfId="0" applyFont="1" applyBorder="1" applyAlignment="1" applyProtection="1">
      <alignment horizontal="left" vertical="top" wrapText="1"/>
      <protection locked="0"/>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21" xfId="0" applyFont="1" applyFill="1" applyBorder="1" applyAlignment="1">
      <alignment vertical="top"/>
    </xf>
    <xf numFmtId="0" fontId="3" fillId="34" borderId="10" xfId="0" applyFont="1" applyFill="1" applyBorder="1" applyAlignment="1">
      <alignment horizontal="left" vertical="center" wrapText="1"/>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0" fillId="34" borderId="21"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3" xfId="0" applyFill="1" applyBorder="1" applyAlignment="1">
      <alignment vertical="center"/>
    </xf>
    <xf numFmtId="0" fontId="0" fillId="0" borderId="10" xfId="0" applyFont="1" applyBorder="1" applyAlignment="1" applyProtection="1">
      <alignment vertical="top" wrapText="1"/>
      <protection locked="0"/>
    </xf>
    <xf numFmtId="0" fontId="0" fillId="35" borderId="15" xfId="0" applyFont="1" applyFill="1" applyBorder="1" applyAlignment="1" applyProtection="1">
      <alignment/>
      <protection/>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6" borderId="0" xfId="0" applyFill="1" applyBorder="1" applyAlignment="1" applyProtection="1">
      <alignment vertical="top"/>
      <protection/>
    </xf>
    <xf numFmtId="0" fontId="3" fillId="0" borderId="11" xfId="0" applyFont="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51" fillId="0" borderId="22" xfId="0" applyFont="1" applyBorder="1" applyAlignment="1" applyProtection="1">
      <alignment vertical="center" wrapText="1"/>
      <protection/>
    </xf>
    <xf numFmtId="165" fontId="51" fillId="0" borderId="22" xfId="0" applyNumberFormat="1" applyFont="1" applyBorder="1" applyAlignment="1" applyProtection="1">
      <alignment vertical="center" wrapText="1"/>
      <protection/>
    </xf>
    <xf numFmtId="0" fontId="0" fillId="34" borderId="22" xfId="0" applyFill="1" applyBorder="1" applyAlignment="1" applyProtection="1">
      <alignment vertical="center"/>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17"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52" fillId="0" borderId="15" xfId="0" applyFont="1" applyFill="1" applyBorder="1" applyAlignment="1" applyProtection="1">
      <alignment vertical="top"/>
      <protection/>
    </xf>
    <xf numFmtId="0" fontId="52" fillId="0" borderId="16" xfId="0" applyFont="1" applyFill="1" applyBorder="1" applyAlignment="1" applyProtection="1">
      <alignment vertical="top"/>
      <protection/>
    </xf>
    <xf numFmtId="0" fontId="52" fillId="0" borderId="0" xfId="0" applyFont="1" applyFill="1" applyAlignment="1" applyProtection="1">
      <alignment/>
      <protection/>
    </xf>
    <xf numFmtId="0" fontId="52" fillId="0" borderId="0" xfId="0" applyFont="1" applyFill="1" applyBorder="1" applyAlignment="1" applyProtection="1">
      <alignment vertical="top"/>
      <protection/>
    </xf>
    <xf numFmtId="0" fontId="52" fillId="0" borderId="18" xfId="0" applyFont="1" applyFill="1" applyBorder="1" applyAlignment="1" applyProtection="1">
      <alignment vertical="top"/>
      <protection/>
    </xf>
    <xf numFmtId="0" fontId="53" fillId="0" borderId="19" xfId="0" applyFont="1" applyFill="1" applyBorder="1" applyAlignment="1" applyProtection="1">
      <alignment vertical="top"/>
      <protection/>
    </xf>
    <xf numFmtId="0" fontId="53" fillId="0" borderId="20" xfId="0" applyFont="1" applyFill="1" applyBorder="1" applyAlignment="1" applyProtection="1">
      <alignment vertical="top"/>
      <protection/>
    </xf>
    <xf numFmtId="0" fontId="3" fillId="37" borderId="14"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6" fillId="36" borderId="0" xfId="0" applyFont="1" applyFill="1" applyAlignment="1" applyProtection="1">
      <alignment/>
      <protection/>
    </xf>
    <xf numFmtId="0" fontId="4" fillId="35" borderId="14" xfId="0" applyFont="1" applyFill="1" applyBorder="1" applyAlignment="1" applyProtection="1">
      <alignment/>
      <protection/>
    </xf>
    <xf numFmtId="0" fontId="4" fillId="35" borderId="17" xfId="0" applyFont="1" applyFill="1" applyBorder="1" applyAlignment="1" applyProtection="1">
      <alignment/>
      <protection/>
    </xf>
    <xf numFmtId="0" fontId="51" fillId="35" borderId="17" xfId="0" applyFont="1" applyFill="1" applyBorder="1" applyAlignment="1" applyProtection="1">
      <alignment/>
      <protection/>
    </xf>
    <xf numFmtId="0" fontId="0" fillId="0" borderId="23" xfId="0" applyFont="1" applyBorder="1" applyAlignment="1">
      <alignment horizontal="left" vertical="top" wrapText="1"/>
    </xf>
    <xf numFmtId="166" fontId="0" fillId="0" borderId="23" xfId="0" applyNumberFormat="1" applyFont="1" applyBorder="1" applyAlignment="1">
      <alignment horizontal="left" vertical="top"/>
    </xf>
    <xf numFmtId="14" fontId="0" fillId="0" borderId="23" xfId="0" applyNumberFormat="1" applyFont="1" applyBorder="1" applyAlignment="1">
      <alignment horizontal="left" vertical="top"/>
    </xf>
    <xf numFmtId="0" fontId="0" fillId="0" borderId="10" xfId="0" applyFont="1" applyBorder="1" applyAlignment="1">
      <alignment horizontal="left" vertical="top"/>
    </xf>
    <xf numFmtId="0" fontId="10" fillId="0" borderId="23" xfId="0" applyFont="1" applyFill="1" applyBorder="1" applyAlignment="1" applyProtection="1">
      <alignment horizontal="left" vertical="top" wrapText="1"/>
      <protection locked="0"/>
    </xf>
    <xf numFmtId="0" fontId="0" fillId="0" borderId="23" xfId="0" applyFont="1" applyBorder="1" applyAlignment="1">
      <alignment vertical="top" wrapText="1"/>
    </xf>
    <xf numFmtId="0" fontId="0" fillId="0" borderId="23" xfId="0" applyFont="1" applyFill="1" applyBorder="1" applyAlignment="1">
      <alignment vertical="top" wrapText="1"/>
    </xf>
    <xf numFmtId="0" fontId="0" fillId="0" borderId="10" xfId="0" applyFont="1" applyBorder="1" applyAlignment="1">
      <alignment horizontal="left" vertical="top" wrapText="1"/>
    </xf>
    <xf numFmtId="0" fontId="0" fillId="35" borderId="24" xfId="0" applyFont="1" applyFill="1" applyBorder="1" applyAlignment="1" applyProtection="1">
      <alignment/>
      <protection/>
    </xf>
    <xf numFmtId="0" fontId="8" fillId="35" borderId="25" xfId="0" applyFont="1" applyFill="1" applyBorder="1" applyAlignment="1" applyProtection="1">
      <alignment/>
      <protection/>
    </xf>
    <xf numFmtId="0" fontId="0" fillId="35" borderId="25" xfId="0" applyFont="1" applyFill="1" applyBorder="1" applyAlignment="1" applyProtection="1">
      <alignment/>
      <protection/>
    </xf>
    <xf numFmtId="0" fontId="0" fillId="35" borderId="25" xfId="0" applyFont="1" applyFill="1" applyBorder="1" applyAlignment="1" applyProtection="1">
      <alignment/>
      <protection/>
    </xf>
    <xf numFmtId="0" fontId="0" fillId="36" borderId="25" xfId="0" applyFill="1" applyBorder="1" applyAlignment="1" applyProtection="1">
      <alignment vertical="top"/>
      <protection/>
    </xf>
    <xf numFmtId="0" fontId="0" fillId="0" borderId="25" xfId="0" applyBorder="1" applyAlignment="1" applyProtection="1">
      <alignment/>
      <protection/>
    </xf>
    <xf numFmtId="0" fontId="51" fillId="0" borderId="22" xfId="0" applyFont="1" applyBorder="1" applyAlignment="1" applyProtection="1">
      <alignment vertical="center"/>
      <protection locked="0"/>
    </xf>
    <xf numFmtId="165" fontId="51" fillId="0" borderId="22" xfId="0" applyNumberFormat="1" applyFont="1" applyBorder="1" applyAlignment="1" applyProtection="1">
      <alignment vertical="center"/>
      <protection locked="0"/>
    </xf>
    <xf numFmtId="0" fontId="0" fillId="0" borderId="0" xfId="0" applyFont="1" applyAlignment="1">
      <alignment vertical="center"/>
    </xf>
    <xf numFmtId="0" fontId="54" fillId="37" borderId="26" xfId="0" applyFont="1" applyFill="1" applyBorder="1" applyAlignment="1" applyProtection="1">
      <alignment vertical="top"/>
      <protection/>
    </xf>
    <xf numFmtId="0" fontId="3" fillId="37" borderId="27"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29" xfId="0" applyFont="1" applyFill="1" applyBorder="1" applyAlignment="1" applyProtection="1">
      <alignment vertical="top"/>
      <protection/>
    </xf>
    <xf numFmtId="0" fontId="3" fillId="37" borderId="25" xfId="0" applyFont="1" applyFill="1" applyBorder="1" applyAlignment="1" applyProtection="1">
      <alignment vertical="top"/>
      <protection/>
    </xf>
    <xf numFmtId="0" fontId="3" fillId="37" borderId="30" xfId="0" applyFont="1" applyFill="1" applyBorder="1" applyAlignment="1" applyProtection="1">
      <alignment vertical="top"/>
      <protection/>
    </xf>
    <xf numFmtId="0" fontId="3" fillId="37" borderId="31" xfId="0" applyFont="1" applyFill="1" applyBorder="1" applyAlignment="1" applyProtection="1">
      <alignment vertical="top"/>
      <protection/>
    </xf>
    <xf numFmtId="0" fontId="3" fillId="37" borderId="32" xfId="0" applyFont="1" applyFill="1" applyBorder="1" applyAlignment="1" applyProtection="1">
      <alignment vertical="top"/>
      <protection/>
    </xf>
    <xf numFmtId="0" fontId="0" fillId="0" borderId="10" xfId="0" applyBorder="1" applyAlignment="1">
      <alignment horizontal="left" vertical="top" wrapText="1"/>
    </xf>
    <xf numFmtId="0" fontId="0" fillId="0" borderId="32" xfId="0" applyBorder="1" applyAlignment="1">
      <alignment/>
    </xf>
    <xf numFmtId="0" fontId="0" fillId="0" borderId="31" xfId="0" applyBorder="1" applyAlignment="1">
      <alignment/>
    </xf>
    <xf numFmtId="0" fontId="0" fillId="0" borderId="30" xfId="0" applyBorder="1" applyAlignment="1">
      <alignment/>
    </xf>
    <xf numFmtId="0" fontId="0" fillId="0" borderId="25" xfId="0" applyBorder="1" applyAlignment="1">
      <alignment/>
    </xf>
    <xf numFmtId="0" fontId="0" fillId="0" borderId="29" xfId="0" applyBorder="1" applyAlignment="1">
      <alignment/>
    </xf>
    <xf numFmtId="0" fontId="0" fillId="0" borderId="0" xfId="0" applyBorder="1" applyAlignment="1">
      <alignment/>
    </xf>
    <xf numFmtId="0" fontId="0" fillId="0" borderId="23" xfId="0" applyFont="1" applyBorder="1" applyAlignment="1">
      <alignment horizontal="center" vertical="center"/>
    </xf>
    <xf numFmtId="0" fontId="7" fillId="34" borderId="33" xfId="0" applyFont="1" applyFill="1" applyBorder="1" applyAlignment="1">
      <alignment horizontal="center" vertical="center"/>
    </xf>
    <xf numFmtId="0" fontId="3" fillId="36" borderId="34" xfId="0" applyFont="1" applyFill="1" applyBorder="1" applyAlignment="1">
      <alignment/>
    </xf>
    <xf numFmtId="0" fontId="3" fillId="36" borderId="35" xfId="0" applyFont="1" applyFill="1" applyBorder="1" applyAlignment="1">
      <alignment/>
    </xf>
    <xf numFmtId="0" fontId="3" fillId="36" borderId="36" xfId="0" applyFont="1" applyFill="1" applyBorder="1" applyAlignment="1">
      <alignment/>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0" fillId="0" borderId="23" xfId="0" applyFont="1" applyBorder="1" applyAlignment="1">
      <alignment horizontal="center"/>
    </xf>
    <xf numFmtId="0" fontId="7" fillId="34" borderId="41" xfId="0" applyFont="1" applyFill="1" applyBorder="1" applyAlignment="1">
      <alignment horizontal="center" vertical="center"/>
    </xf>
    <xf numFmtId="0" fontId="7" fillId="34" borderId="10" xfId="0" applyFont="1" applyFill="1" applyBorder="1" applyAlignment="1">
      <alignment horizontal="center" vertical="center"/>
    </xf>
    <xf numFmtId="0" fontId="0" fillId="34" borderId="42" xfId="0" applyFont="1" applyFill="1" applyBorder="1" applyAlignment="1">
      <alignment vertical="center"/>
    </xf>
    <xf numFmtId="0" fontId="7" fillId="34" borderId="43"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0" fillId="0" borderId="25" xfId="0" applyFill="1" applyBorder="1" applyAlignment="1">
      <alignment/>
    </xf>
    <xf numFmtId="0" fontId="3" fillId="36" borderId="46" xfId="0" applyFont="1" applyFill="1" applyBorder="1" applyAlignment="1">
      <alignment/>
    </xf>
    <xf numFmtId="0" fontId="3" fillId="36" borderId="47" xfId="0" applyFont="1" applyFill="1" applyBorder="1" applyAlignment="1">
      <alignment/>
    </xf>
    <xf numFmtId="0" fontId="3" fillId="36" borderId="48" xfId="0" applyFont="1" applyFill="1" applyBorder="1" applyAlignment="1">
      <alignment/>
    </xf>
    <xf numFmtId="0" fontId="0" fillId="38" borderId="34" xfId="0" applyFill="1" applyBorder="1" applyAlignment="1">
      <alignment/>
    </xf>
    <xf numFmtId="0" fontId="0" fillId="38" borderId="35" xfId="0" applyFill="1" applyBorder="1" applyAlignment="1">
      <alignment/>
    </xf>
    <xf numFmtId="0" fontId="0" fillId="0" borderId="29" xfId="0" applyFill="1" applyBorder="1" applyAlignment="1">
      <alignment/>
    </xf>
    <xf numFmtId="0" fontId="3" fillId="34" borderId="28" xfId="0" applyFont="1" applyFill="1" applyBorder="1" applyAlignment="1">
      <alignment/>
    </xf>
    <xf numFmtId="0" fontId="3" fillId="34" borderId="27" xfId="0" applyFont="1" applyFill="1" applyBorder="1" applyAlignment="1">
      <alignment/>
    </xf>
    <xf numFmtId="0" fontId="3" fillId="34" borderId="26" xfId="0" applyFont="1" applyFill="1" applyBorder="1" applyAlignment="1">
      <alignment/>
    </xf>
    <xf numFmtId="0" fontId="0" fillId="0" borderId="28" xfId="0" applyBorder="1" applyAlignment="1">
      <alignment/>
    </xf>
    <xf numFmtId="0" fontId="0" fillId="0" borderId="27" xfId="0" applyBorder="1" applyAlignment="1">
      <alignment/>
    </xf>
    <xf numFmtId="0" fontId="0" fillId="0" borderId="26" xfId="0" applyBorder="1" applyAlignment="1">
      <alignment/>
    </xf>
    <xf numFmtId="0" fontId="3" fillId="33" borderId="11" xfId="0" applyFont="1" applyFill="1" applyBorder="1" applyAlignment="1" applyProtection="1">
      <alignment/>
      <protection locked="0"/>
    </xf>
    <xf numFmtId="0" fontId="3" fillId="33" borderId="12" xfId="0" applyFont="1" applyFill="1" applyBorder="1" applyAlignment="1" applyProtection="1">
      <alignment/>
      <protection locked="0"/>
    </xf>
    <xf numFmtId="0" fontId="0" fillId="0" borderId="0" xfId="0" applyAlignment="1" applyProtection="1">
      <alignment/>
      <protection locked="0"/>
    </xf>
    <xf numFmtId="0" fontId="3" fillId="34" borderId="10" xfId="0" applyFont="1" applyFill="1" applyBorder="1" applyAlignment="1" applyProtection="1">
      <alignment vertical="top" wrapText="1"/>
      <protection locked="0"/>
    </xf>
    <xf numFmtId="0" fontId="0" fillId="0" borderId="23" xfId="0" applyFont="1" applyFill="1" applyBorder="1" applyAlignment="1" applyProtection="1">
      <alignment horizontal="left" vertical="top" wrapText="1"/>
      <protection locked="0"/>
    </xf>
    <xf numFmtId="0" fontId="10" fillId="0" borderId="23" xfId="0" applyFont="1" applyFill="1" applyBorder="1" applyAlignment="1" applyProtection="1">
      <alignment vertical="top" wrapText="1"/>
      <protection locked="0"/>
    </xf>
    <xf numFmtId="167" fontId="10" fillId="0" borderId="23" xfId="0" applyNumberFormat="1" applyFont="1" applyFill="1" applyBorder="1" applyAlignment="1" applyProtection="1">
      <alignment horizontal="left" vertical="top" wrapText="1"/>
      <protection locked="0"/>
    </xf>
    <xf numFmtId="167" fontId="12" fillId="0" borderId="23" xfId="0" applyNumberFormat="1" applyFont="1" applyFill="1" applyBorder="1" applyAlignment="1" applyProtection="1">
      <alignment horizontal="left" vertical="top" wrapText="1"/>
      <protection locked="0"/>
    </xf>
    <xf numFmtId="167" fontId="11" fillId="0" borderId="23" xfId="0" applyNumberFormat="1" applyFont="1" applyFill="1" applyBorder="1" applyAlignment="1" applyProtection="1">
      <alignment horizontal="left" vertical="top" wrapText="1"/>
      <protection locked="0"/>
    </xf>
    <xf numFmtId="0" fontId="6" fillId="36" borderId="0" xfId="0" applyFont="1" applyFill="1" applyAlignment="1" applyProtection="1">
      <alignment/>
      <protection locked="0"/>
    </xf>
    <xf numFmtId="0" fontId="6" fillId="36" borderId="16" xfId="0" applyFont="1" applyFill="1" applyBorder="1" applyAlignment="1" applyProtection="1">
      <alignment vertical="center"/>
      <protection locked="0"/>
    </xf>
    <xf numFmtId="0" fontId="6" fillId="36" borderId="0" xfId="0" applyFont="1" applyFill="1" applyBorder="1" applyAlignment="1" applyProtection="1">
      <alignment vertic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7" fillId="39" borderId="0" xfId="0" applyFont="1" applyFill="1" applyBorder="1" applyAlignment="1">
      <alignment horizontal="center" vertical="center"/>
    </xf>
    <xf numFmtId="0" fontId="0" fillId="39" borderId="36" xfId="0" applyFont="1" applyFill="1" applyBorder="1" applyAlignment="1">
      <alignment/>
    </xf>
    <xf numFmtId="0" fontId="0" fillId="0" borderId="35" xfId="0" applyFont="1" applyBorder="1" applyAlignment="1">
      <alignment/>
    </xf>
    <xf numFmtId="0" fontId="0" fillId="0" borderId="23" xfId="0" applyNumberFormat="1" applyFont="1" applyFill="1" applyBorder="1" applyAlignment="1">
      <alignment horizontal="center" vertical="top" wrapText="1"/>
    </xf>
    <xf numFmtId="0" fontId="0" fillId="0" borderId="23" xfId="57" applyNumberFormat="1" applyBorder="1" applyAlignment="1" applyProtection="1">
      <alignment horizontal="center" vertical="top"/>
      <protection/>
    </xf>
    <xf numFmtId="2" fontId="3" fillId="0" borderId="34" xfId="0" applyNumberFormat="1" applyFont="1" applyBorder="1" applyAlignment="1">
      <alignment horizontal="center"/>
    </xf>
    <xf numFmtId="0" fontId="0" fillId="0" borderId="26" xfId="0" applyFont="1" applyFill="1" applyBorder="1" applyAlignment="1" applyProtection="1">
      <alignment horizontal="left" vertical="top" wrapText="1"/>
      <protection/>
    </xf>
    <xf numFmtId="0" fontId="0" fillId="0" borderId="2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1" fontId="3" fillId="0" borderId="23" xfId="0" applyNumberFormat="1" applyFont="1" applyBorder="1" applyAlignment="1">
      <alignment horizontal="center"/>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0" borderId="23" xfId="0" applyFont="1" applyBorder="1" applyAlignment="1" applyProtection="1">
      <alignment vertical="center"/>
      <protection/>
    </xf>
    <xf numFmtId="0" fontId="0" fillId="0" borderId="0" xfId="0" applyBorder="1" applyAlignment="1" applyProtection="1">
      <alignment/>
      <protection/>
    </xf>
    <xf numFmtId="0" fontId="0" fillId="34" borderId="21" xfId="0" applyFill="1" applyBorder="1" applyAlignment="1" applyProtection="1">
      <alignment vertical="center"/>
      <protection/>
    </xf>
    <xf numFmtId="0" fontId="0" fillId="34" borderId="19" xfId="0" applyFill="1" applyBorder="1" applyAlignment="1" applyProtection="1">
      <alignment vertical="center"/>
      <protection/>
    </xf>
    <xf numFmtId="0" fontId="0" fillId="34" borderId="49" xfId="0" applyFill="1" applyBorder="1" applyAlignment="1" applyProtection="1">
      <alignment vertical="center"/>
      <protection/>
    </xf>
    <xf numFmtId="0" fontId="3" fillId="33" borderId="36"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0" fillId="35" borderId="17" xfId="0" applyFill="1" applyBorder="1" applyAlignment="1" applyProtection="1">
      <alignment/>
      <protection/>
    </xf>
    <xf numFmtId="0" fontId="3" fillId="36" borderId="26" xfId="0" applyFont="1" applyFill="1" applyBorder="1" applyAlignment="1" applyProtection="1">
      <alignment vertical="center"/>
      <protection/>
    </xf>
    <xf numFmtId="0" fontId="3" fillId="36" borderId="27" xfId="0" applyFont="1" applyFill="1" applyBorder="1" applyAlignment="1" applyProtection="1">
      <alignment vertical="center"/>
      <protection/>
    </xf>
    <xf numFmtId="0" fontId="3" fillId="36" borderId="28" xfId="0" applyFont="1" applyFill="1" applyBorder="1" applyAlignment="1" applyProtection="1">
      <alignment vertical="center"/>
      <protection/>
    </xf>
    <xf numFmtId="0" fontId="0" fillId="36" borderId="29" xfId="0" applyFont="1" applyFill="1" applyBorder="1" applyAlignment="1" applyProtection="1">
      <alignment vertical="top"/>
      <protection/>
    </xf>
    <xf numFmtId="0" fontId="0" fillId="36" borderId="30" xfId="0" applyFill="1" applyBorder="1" applyAlignment="1" applyProtection="1">
      <alignment vertical="top"/>
      <protection/>
    </xf>
    <xf numFmtId="0" fontId="0" fillId="36" borderId="31" xfId="0" applyFill="1" applyBorder="1" applyAlignment="1" applyProtection="1">
      <alignment vertical="top"/>
      <protection/>
    </xf>
    <xf numFmtId="0" fontId="0" fillId="36" borderId="32" xfId="0" applyFill="1" applyBorder="1" applyAlignment="1" applyProtection="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5934075</xdr:colOff>
      <xdr:row>0</xdr:row>
      <xdr:rowOff>76200</xdr:rowOff>
    </xdr:from>
    <xdr:to>
      <xdr:col>2</xdr:col>
      <xdr:colOff>6972300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153275"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showGridLines="0" tabSelected="1" zoomScale="80" zoomScaleNormal="80" zoomScalePageLayoutView="0" workbookViewId="0" topLeftCell="A1">
      <selection activeCell="C17" sqref="C17"/>
    </sheetView>
  </sheetViews>
  <sheetFormatPr defaultColWidth="9.140625" defaultRowHeight="12.75"/>
  <cols>
    <col min="1" max="2" width="9.140625" style="42" customWidth="1"/>
    <col min="3" max="3" width="106.8515625" style="42" customWidth="1"/>
    <col min="4" max="16384" width="9.140625" style="42" customWidth="1"/>
  </cols>
  <sheetData>
    <row r="1" spans="1:3" ht="15.75">
      <c r="A1" s="93" t="s">
        <v>101</v>
      </c>
      <c r="B1" s="41"/>
      <c r="C1" s="104"/>
    </row>
    <row r="2" spans="1:3" ht="15.75">
      <c r="A2" s="94" t="s">
        <v>100</v>
      </c>
      <c r="B2" s="43"/>
      <c r="C2" s="105"/>
    </row>
    <row r="3" spans="1:3" ht="12.75">
      <c r="A3" s="95"/>
      <c r="B3" s="44"/>
      <c r="C3" s="106"/>
    </row>
    <row r="4" spans="1:3" ht="12.75">
      <c r="A4" s="95" t="s">
        <v>291</v>
      </c>
      <c r="B4" s="45"/>
      <c r="C4" s="107"/>
    </row>
    <row r="5" spans="1:3" ht="12.75">
      <c r="A5" s="95" t="s">
        <v>312</v>
      </c>
      <c r="B5" s="45"/>
      <c r="C5" s="107"/>
    </row>
    <row r="6" spans="1:3" ht="12.75">
      <c r="A6" s="95" t="s">
        <v>361</v>
      </c>
      <c r="B6" s="45"/>
      <c r="C6" s="107"/>
    </row>
    <row r="7" spans="1:3" ht="12.75">
      <c r="A7" s="198"/>
      <c r="B7" s="44"/>
      <c r="C7" s="106"/>
    </row>
    <row r="8" spans="1:3" ht="18" customHeight="1">
      <c r="A8" s="199" t="s">
        <v>0</v>
      </c>
      <c r="B8" s="200"/>
      <c r="C8" s="201"/>
    </row>
    <row r="9" spans="1:3" ht="12.75" customHeight="1">
      <c r="A9" s="202" t="s">
        <v>102</v>
      </c>
      <c r="B9" s="46"/>
      <c r="C9" s="108"/>
    </row>
    <row r="10" spans="1:3" ht="12.75">
      <c r="A10" s="202" t="s">
        <v>103</v>
      </c>
      <c r="B10" s="46"/>
      <c r="C10" s="108"/>
    </row>
    <row r="11" spans="1:3" ht="12.75">
      <c r="A11" s="202" t="s">
        <v>104</v>
      </c>
      <c r="B11" s="46"/>
      <c r="C11" s="108"/>
    </row>
    <row r="12" spans="1:3" ht="12.75">
      <c r="A12" s="202" t="s">
        <v>105</v>
      </c>
      <c r="B12" s="46"/>
      <c r="C12" s="108"/>
    </row>
    <row r="13" spans="1:3" ht="12.75">
      <c r="A13" s="202" t="s">
        <v>106</v>
      </c>
      <c r="B13" s="46"/>
      <c r="C13" s="108"/>
    </row>
    <row r="14" spans="1:3" ht="12.75">
      <c r="A14" s="203"/>
      <c r="B14" s="204"/>
      <c r="C14" s="205"/>
    </row>
    <row r="15" ht="12.75">
      <c r="C15" s="109"/>
    </row>
    <row r="16" spans="1:3" ht="12.75">
      <c r="A16" s="187" t="s">
        <v>1</v>
      </c>
      <c r="B16" s="188"/>
      <c r="C16" s="189"/>
    </row>
    <row r="17" spans="1:3" ht="12.75">
      <c r="A17" s="190" t="s">
        <v>2</v>
      </c>
      <c r="B17" s="190"/>
      <c r="C17" s="190"/>
    </row>
    <row r="18" spans="1:3" ht="12.75">
      <c r="A18" s="190" t="s">
        <v>307</v>
      </c>
      <c r="B18" s="190"/>
      <c r="C18" s="190"/>
    </row>
    <row r="19" spans="1:3" ht="12.75">
      <c r="A19" s="190" t="s">
        <v>3</v>
      </c>
      <c r="B19" s="190"/>
      <c r="C19" s="190"/>
    </row>
    <row r="20" spans="1:3" ht="12.75">
      <c r="A20" s="190" t="s">
        <v>4</v>
      </c>
      <c r="B20" s="190"/>
      <c r="C20" s="190"/>
    </row>
    <row r="21" spans="1:3" ht="12.75">
      <c r="A21" s="190" t="s">
        <v>308</v>
      </c>
      <c r="B21" s="190"/>
      <c r="C21" s="190"/>
    </row>
    <row r="22" spans="1:3" ht="12.75">
      <c r="A22" s="190" t="s">
        <v>309</v>
      </c>
      <c r="B22" s="190"/>
      <c r="C22" s="190"/>
    </row>
    <row r="23" spans="1:3" ht="12.75">
      <c r="A23" s="190" t="s">
        <v>5</v>
      </c>
      <c r="B23" s="190"/>
      <c r="C23" s="190"/>
    </row>
    <row r="24" spans="1:3" ht="12.75">
      <c r="A24" s="190" t="s">
        <v>99</v>
      </c>
      <c r="B24" s="190"/>
      <c r="C24" s="190"/>
    </row>
    <row r="25" spans="2:3" ht="12.75">
      <c r="B25" s="191"/>
      <c r="C25" s="191"/>
    </row>
    <row r="26" spans="1:3" ht="12.75">
      <c r="A26" s="195" t="s">
        <v>61</v>
      </c>
      <c r="B26" s="196"/>
      <c r="C26" s="197"/>
    </row>
    <row r="27" spans="1:3" ht="12.75">
      <c r="A27" s="192"/>
      <c r="B27" s="193"/>
      <c r="C27" s="194"/>
    </row>
    <row r="28" spans="1:3" ht="12.75">
      <c r="A28" s="47" t="s">
        <v>9</v>
      </c>
      <c r="B28" s="50"/>
      <c r="C28" s="110"/>
    </row>
    <row r="29" spans="1:3" ht="12.75">
      <c r="A29" s="47" t="s">
        <v>10</v>
      </c>
      <c r="B29" s="50"/>
      <c r="C29" s="110"/>
    </row>
    <row r="30" spans="1:3" ht="12.75" customHeight="1">
      <c r="A30" s="47" t="s">
        <v>11</v>
      </c>
      <c r="B30" s="50"/>
      <c r="C30" s="110"/>
    </row>
    <row r="31" spans="1:3" ht="12.75" customHeight="1">
      <c r="A31" s="47" t="s">
        <v>12</v>
      </c>
      <c r="B31" s="51"/>
      <c r="C31" s="111"/>
    </row>
    <row r="32" spans="1:3" ht="12.75">
      <c r="A32" s="47" t="s">
        <v>13</v>
      </c>
      <c r="B32" s="50"/>
      <c r="C32" s="110"/>
    </row>
    <row r="33" spans="1:3" ht="12.75">
      <c r="A33" s="48"/>
      <c r="B33" s="49"/>
      <c r="C33" s="52"/>
    </row>
    <row r="34" spans="1:3" ht="12.75">
      <c r="A34" s="47" t="s">
        <v>9</v>
      </c>
      <c r="B34" s="50"/>
      <c r="C34" s="110"/>
    </row>
    <row r="35" spans="1:3" ht="12.75">
      <c r="A35" s="47" t="s">
        <v>10</v>
      </c>
      <c r="B35" s="50"/>
      <c r="C35" s="110"/>
    </row>
    <row r="36" spans="1:3" ht="12.75">
      <c r="A36" s="47" t="s">
        <v>11</v>
      </c>
      <c r="B36" s="50"/>
      <c r="C36" s="110"/>
    </row>
    <row r="37" spans="1:3" ht="12.75">
      <c r="A37" s="47" t="s">
        <v>12</v>
      </c>
      <c r="B37" s="51"/>
      <c r="C37" s="111"/>
    </row>
    <row r="38" spans="1:3" ht="12.75">
      <c r="A38" s="47" t="s">
        <v>13</v>
      </c>
      <c r="B38" s="50"/>
      <c r="C38" s="110"/>
    </row>
    <row r="40" ht="12.75">
      <c r="A40" s="112" t="s">
        <v>62</v>
      </c>
    </row>
    <row r="41" ht="12.75">
      <c r="A41" s="112" t="s">
        <v>300</v>
      </c>
    </row>
    <row r="42" ht="12.75">
      <c r="A42" s="112" t="s">
        <v>301</v>
      </c>
    </row>
    <row r="44" ht="12.75" customHeight="1" hidden="1">
      <c r="B44" s="42" t="s">
        <v>18</v>
      </c>
    </row>
    <row r="45" ht="12.75" customHeight="1" hidden="1">
      <c r="B45" s="42" t="s">
        <v>19</v>
      </c>
    </row>
    <row r="46" ht="12.75" customHeight="1" hidden="1">
      <c r="B46" s="42" t="s">
        <v>20</v>
      </c>
    </row>
  </sheetData>
  <sheetProtection sort="0" autoFilter="0"/>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showGridLines="0" zoomScale="90" zoomScaleNormal="90" zoomScalePageLayoutView="0" workbookViewId="0" topLeftCell="A1">
      <selection activeCell="F12" sqref="F12"/>
    </sheetView>
  </sheetViews>
  <sheetFormatPr defaultColWidth="9.140625" defaultRowHeight="12.75"/>
  <cols>
    <col min="2" max="2" width="11.140625" style="0" customWidth="1"/>
    <col min="3" max="3" width="10.7109375" style="0" bestFit="1" customWidth="1"/>
    <col min="4" max="4" width="12.421875" style="0" customWidth="1"/>
    <col min="5" max="5" width="11.00390625" style="0" customWidth="1"/>
    <col min="6" max="6" width="13.140625" style="0" customWidth="1"/>
    <col min="7" max="7" width="11.00390625" style="0" customWidth="1"/>
    <col min="8" max="9" width="14.140625" style="0" hidden="1" customWidth="1"/>
    <col min="14" max="14" width="9.140625" style="0" customWidth="1"/>
  </cols>
  <sheetData>
    <row r="1" spans="1:16" ht="12.75">
      <c r="A1" s="11" t="s">
        <v>63</v>
      </c>
      <c r="B1" s="12"/>
      <c r="C1" s="12"/>
      <c r="D1" s="12"/>
      <c r="E1" s="12"/>
      <c r="F1" s="12"/>
      <c r="G1" s="12"/>
      <c r="H1" s="12"/>
      <c r="I1" s="12"/>
      <c r="J1" s="12"/>
      <c r="K1" s="12"/>
      <c r="L1" s="12"/>
      <c r="M1" s="12"/>
      <c r="N1" s="12"/>
      <c r="O1" s="12"/>
      <c r="P1" s="13"/>
    </row>
    <row r="2" spans="1:16" s="1" customFormat="1" ht="18" customHeight="1">
      <c r="A2" s="14" t="s">
        <v>21</v>
      </c>
      <c r="B2" s="15"/>
      <c r="C2" s="15"/>
      <c r="D2" s="15"/>
      <c r="E2" s="15"/>
      <c r="F2" s="15"/>
      <c r="G2" s="15"/>
      <c r="H2" s="15"/>
      <c r="I2" s="15"/>
      <c r="J2" s="15"/>
      <c r="K2" s="15"/>
      <c r="L2" s="15"/>
      <c r="M2" s="15"/>
      <c r="N2" s="15"/>
      <c r="O2" s="15"/>
      <c r="P2" s="16"/>
    </row>
    <row r="3" spans="1:16" s="1" customFormat="1" ht="12.75" customHeight="1">
      <c r="A3" s="17" t="s">
        <v>313</v>
      </c>
      <c r="B3" s="18"/>
      <c r="C3" s="18"/>
      <c r="D3" s="18"/>
      <c r="E3" s="18"/>
      <c r="F3" s="18"/>
      <c r="G3" s="18"/>
      <c r="H3" s="18"/>
      <c r="I3" s="18"/>
      <c r="J3" s="18"/>
      <c r="K3" s="18"/>
      <c r="L3" s="18"/>
      <c r="M3" s="18"/>
      <c r="N3" s="18"/>
      <c r="O3" s="18"/>
      <c r="P3" s="19"/>
    </row>
    <row r="4" spans="1:16" s="1" customFormat="1" ht="12.75">
      <c r="A4" s="17"/>
      <c r="B4" s="18"/>
      <c r="C4" s="18"/>
      <c r="D4" s="18"/>
      <c r="E4" s="18"/>
      <c r="F4" s="18"/>
      <c r="G4" s="18"/>
      <c r="H4" s="18"/>
      <c r="I4" s="18"/>
      <c r="J4" s="18"/>
      <c r="K4" s="18"/>
      <c r="L4" s="18"/>
      <c r="M4" s="18"/>
      <c r="N4" s="18"/>
      <c r="O4" s="18"/>
      <c r="P4" s="19"/>
    </row>
    <row r="5" spans="1:16" s="1" customFormat="1" ht="12.75">
      <c r="A5" s="17" t="s">
        <v>95</v>
      </c>
      <c r="B5" s="18"/>
      <c r="C5" s="18"/>
      <c r="D5" s="18"/>
      <c r="E5" s="18"/>
      <c r="F5" s="18"/>
      <c r="G5" s="18"/>
      <c r="H5" s="18"/>
      <c r="I5" s="18"/>
      <c r="J5" s="18"/>
      <c r="K5" s="18"/>
      <c r="L5" s="18"/>
      <c r="M5" s="18"/>
      <c r="N5" s="18"/>
      <c r="O5" s="18"/>
      <c r="P5" s="19"/>
    </row>
    <row r="6" spans="1:16" s="1" customFormat="1" ht="12.75">
      <c r="A6" s="17" t="s">
        <v>96</v>
      </c>
      <c r="B6" s="18"/>
      <c r="C6" s="18"/>
      <c r="D6" s="18"/>
      <c r="E6" s="18"/>
      <c r="F6" s="18"/>
      <c r="G6" s="18"/>
      <c r="H6" s="18"/>
      <c r="I6" s="18"/>
      <c r="J6" s="18"/>
      <c r="K6" s="18"/>
      <c r="L6" s="18"/>
      <c r="M6" s="18"/>
      <c r="N6" s="18"/>
      <c r="O6" s="18"/>
      <c r="P6" s="19"/>
    </row>
    <row r="7" spans="1:16" s="1" customFormat="1" ht="12.75">
      <c r="A7" s="28"/>
      <c r="B7" s="20"/>
      <c r="C7" s="20"/>
      <c r="D7" s="20"/>
      <c r="E7" s="20"/>
      <c r="F7" s="20"/>
      <c r="G7" s="20"/>
      <c r="H7" s="20"/>
      <c r="I7" s="20"/>
      <c r="J7" s="20"/>
      <c r="K7" s="20"/>
      <c r="L7" s="20"/>
      <c r="M7" s="20"/>
      <c r="N7" s="20"/>
      <c r="O7" s="20"/>
      <c r="P7" s="21"/>
    </row>
    <row r="8" spans="1:16" ht="12.75">
      <c r="A8" s="156"/>
      <c r="B8" s="155"/>
      <c r="C8" s="155"/>
      <c r="D8" s="155"/>
      <c r="E8" s="155"/>
      <c r="F8" s="155"/>
      <c r="G8" s="155"/>
      <c r="H8" s="155"/>
      <c r="I8" s="155"/>
      <c r="J8" s="155"/>
      <c r="K8" s="155"/>
      <c r="L8" s="155"/>
      <c r="M8" s="155"/>
      <c r="N8" s="155"/>
      <c r="O8" s="155"/>
      <c r="P8" s="154"/>
    </row>
    <row r="9" spans="1:16" s="1" customFormat="1" ht="12.75" customHeight="1">
      <c r="A9" s="150"/>
      <c r="B9" s="153" t="s">
        <v>350</v>
      </c>
      <c r="C9" s="152"/>
      <c r="D9" s="152"/>
      <c r="E9" s="152"/>
      <c r="F9" s="152"/>
      <c r="G9" s="151"/>
      <c r="H9" s="3"/>
      <c r="I9" s="3"/>
      <c r="J9" s="3"/>
      <c r="K9" s="3"/>
      <c r="L9" s="3"/>
      <c r="M9" s="3"/>
      <c r="N9" s="3"/>
      <c r="O9" s="3"/>
      <c r="P9" s="144"/>
    </row>
    <row r="10" spans="1:16" s="1" customFormat="1" ht="12.75" customHeight="1">
      <c r="A10" s="150"/>
      <c r="B10" s="132" t="s">
        <v>349</v>
      </c>
      <c r="C10" s="149"/>
      <c r="D10" s="131"/>
      <c r="E10" s="131"/>
      <c r="F10" s="131"/>
      <c r="G10" s="148"/>
      <c r="H10" s="3"/>
      <c r="I10" s="3"/>
      <c r="J10" s="3"/>
      <c r="K10" s="147" t="s">
        <v>348</v>
      </c>
      <c r="L10" s="146"/>
      <c r="M10" s="146"/>
      <c r="N10" s="146"/>
      <c r="O10" s="145"/>
      <c r="P10" s="144"/>
    </row>
    <row r="11" spans="1:16" ht="36">
      <c r="A11" s="126"/>
      <c r="B11" s="143" t="s">
        <v>347</v>
      </c>
      <c r="C11" s="142" t="s">
        <v>346</v>
      </c>
      <c r="D11" s="142" t="s">
        <v>345</v>
      </c>
      <c r="E11" s="142" t="s">
        <v>22</v>
      </c>
      <c r="F11" s="142" t="s">
        <v>364</v>
      </c>
      <c r="G11" s="141" t="s">
        <v>344</v>
      </c>
      <c r="H11" s="2"/>
      <c r="I11" s="2"/>
      <c r="J11" s="2"/>
      <c r="K11" s="140" t="s">
        <v>29</v>
      </c>
      <c r="L11" s="39"/>
      <c r="M11" s="139" t="s">
        <v>28</v>
      </c>
      <c r="N11" s="139" t="s">
        <v>24</v>
      </c>
      <c r="O11" s="138" t="s">
        <v>25</v>
      </c>
      <c r="P11" s="125"/>
    </row>
    <row r="12" spans="1:16" ht="12.75" customHeight="1">
      <c r="A12" s="126"/>
      <c r="B12" s="137">
        <f>COUNTIF('Test Cases'!$I:$I,"Pass")</f>
        <v>0</v>
      </c>
      <c r="C12" s="137">
        <f>COUNTIF('Test Cases'!$I:$I,"Fail")</f>
        <v>0</v>
      </c>
      <c r="D12" s="137">
        <f>COUNTIF('Test Cases'!$I:$I,"Info")</f>
        <v>0</v>
      </c>
      <c r="E12" s="137">
        <f>COUNTIF('Test Cases'!$I:$I,"N/A")</f>
        <v>0</v>
      </c>
      <c r="F12" s="137">
        <f>B12+C12</f>
        <v>0</v>
      </c>
      <c r="G12" s="186">
        <f>D20</f>
        <v>0</v>
      </c>
      <c r="H12" s="2"/>
      <c r="I12" s="2"/>
      <c r="J12" s="2"/>
      <c r="K12" s="136" t="s">
        <v>343</v>
      </c>
      <c r="L12" s="135"/>
      <c r="M12" s="134">
        <f>COUNTA('Test Cases'!I3:I311)</f>
        <v>0</v>
      </c>
      <c r="N12" s="134">
        <f>O12-M12</f>
        <v>29</v>
      </c>
      <c r="O12" s="133">
        <f>COUNTA('Test Cases'!A3:A311)</f>
        <v>29</v>
      </c>
      <c r="P12" s="125"/>
    </row>
    <row r="13" spans="1:16" ht="12.75" customHeight="1">
      <c r="A13" s="126"/>
      <c r="B13" s="2"/>
      <c r="C13" s="2"/>
      <c r="D13" s="2"/>
      <c r="E13" s="2"/>
      <c r="F13" s="2"/>
      <c r="G13" s="2"/>
      <c r="H13" s="2"/>
      <c r="I13" s="2"/>
      <c r="J13" s="2"/>
      <c r="K13" s="2"/>
      <c r="L13" s="2"/>
      <c r="M13" s="2"/>
      <c r="N13" s="2"/>
      <c r="O13" s="2"/>
      <c r="P13" s="125"/>
    </row>
    <row r="14" spans="1:16" ht="12.75" customHeight="1">
      <c r="A14" s="126"/>
      <c r="B14" s="132" t="s">
        <v>342</v>
      </c>
      <c r="C14" s="131"/>
      <c r="D14" s="131"/>
      <c r="E14" s="131"/>
      <c r="F14" s="131"/>
      <c r="G14" s="130"/>
      <c r="H14" s="2"/>
      <c r="I14" s="2"/>
      <c r="J14" s="2"/>
      <c r="K14" s="2"/>
      <c r="L14" s="2"/>
      <c r="M14" s="2"/>
      <c r="N14" s="2"/>
      <c r="O14" s="4"/>
      <c r="P14" s="125"/>
    </row>
    <row r="15" spans="1:16" ht="12.75" customHeight="1">
      <c r="A15" s="126"/>
      <c r="B15" s="129" t="s">
        <v>341</v>
      </c>
      <c r="C15" s="129" t="s">
        <v>46</v>
      </c>
      <c r="D15" s="129" t="s">
        <v>7</v>
      </c>
      <c r="E15" s="129" t="s">
        <v>8</v>
      </c>
      <c r="F15" s="129" t="s">
        <v>22</v>
      </c>
      <c r="G15" s="129" t="s">
        <v>340</v>
      </c>
      <c r="H15" s="171" t="s">
        <v>362</v>
      </c>
      <c r="I15" s="171" t="s">
        <v>363</v>
      </c>
      <c r="J15" s="2"/>
      <c r="K15" s="2"/>
      <c r="L15" s="2"/>
      <c r="M15" s="2"/>
      <c r="N15" s="2"/>
      <c r="O15" s="22"/>
      <c r="P15" s="125"/>
    </row>
    <row r="16" spans="1:16" ht="12.75" customHeight="1">
      <c r="A16" s="126"/>
      <c r="B16" s="128">
        <v>4</v>
      </c>
      <c r="C16" s="128">
        <f>COUNTIF('Test Cases'!AA:AA,B16)</f>
        <v>1</v>
      </c>
      <c r="D16" s="128">
        <f>_xlfn.COUNTIFS('Test Cases'!AA:AA,B16,'Test Cases'!I:I,$D$15)</f>
        <v>0</v>
      </c>
      <c r="E16" s="128">
        <f>_xlfn.COUNTIFS('Test Cases'!AA:AA,B16,'Test Cases'!I:I,$E$15)</f>
        <v>0</v>
      </c>
      <c r="F16" s="128">
        <f>_xlfn.COUNTIFS('Test Cases'!AA:AA,B16,'Test Cases'!I:I,$F$15)</f>
        <v>0</v>
      </c>
      <c r="G16" s="174" t="s">
        <v>365</v>
      </c>
      <c r="J16" s="2"/>
      <c r="K16" s="2"/>
      <c r="L16" s="2"/>
      <c r="M16" s="2"/>
      <c r="N16" s="2"/>
      <c r="O16" s="22"/>
      <c r="P16" s="125"/>
    </row>
    <row r="17" spans="1:16" ht="12.75" customHeight="1">
      <c r="A17" s="126"/>
      <c r="B17" s="128">
        <v>3</v>
      </c>
      <c r="C17" s="128">
        <f>COUNTIF('Test Cases'!AA:AA,B17)</f>
        <v>17</v>
      </c>
      <c r="D17" s="128">
        <f>_xlfn.COUNTIFS('Test Cases'!AA:AA,B17,'Test Cases'!I:I,$D$15)</f>
        <v>0</v>
      </c>
      <c r="E17" s="128">
        <f>_xlfn.COUNTIFS('Test Cases'!AA:AA,B17,'Test Cases'!I:I,$E$15)</f>
        <v>0</v>
      </c>
      <c r="F17" s="128">
        <f>_xlfn.COUNTIFS('Test Cases'!AA:AA,B17,'Test Cases'!I:I,$F$15)</f>
        <v>0</v>
      </c>
      <c r="G17" s="174">
        <v>10</v>
      </c>
      <c r="H17">
        <f>(C17-F17)*(G17)</f>
        <v>170</v>
      </c>
      <c r="I17">
        <f>D17*G17</f>
        <v>0</v>
      </c>
      <c r="J17" s="2"/>
      <c r="K17" s="2"/>
      <c r="L17" s="2"/>
      <c r="M17" s="2"/>
      <c r="N17" s="2"/>
      <c r="O17" s="127"/>
      <c r="P17" s="125"/>
    </row>
    <row r="18" spans="1:16" ht="12.75" customHeight="1">
      <c r="A18" s="126"/>
      <c r="B18" s="128">
        <v>2</v>
      </c>
      <c r="C18" s="128">
        <f>COUNTIF('Test Cases'!AA:AA,B18)</f>
        <v>10</v>
      </c>
      <c r="D18" s="128">
        <f>_xlfn.COUNTIFS('Test Cases'!AA:AA,B18,'Test Cases'!I:I,$D$15)</f>
        <v>0</v>
      </c>
      <c r="E18" s="128">
        <f>_xlfn.COUNTIFS('Test Cases'!AA:AA,B18,'Test Cases'!I:I,$E$15)</f>
        <v>0</v>
      </c>
      <c r="F18" s="128">
        <f>_xlfn.COUNTIFS('Test Cases'!AA:AA,B18,'Test Cases'!I:I,$F$15)</f>
        <v>0</v>
      </c>
      <c r="G18" s="174">
        <v>2.5</v>
      </c>
      <c r="H18">
        <f>(C18-F18)*(G18)</f>
        <v>25</v>
      </c>
      <c r="I18">
        <f>D18*G18</f>
        <v>0</v>
      </c>
      <c r="J18" s="2"/>
      <c r="K18" s="2"/>
      <c r="L18" s="2"/>
      <c r="M18" s="2"/>
      <c r="N18" s="2"/>
      <c r="O18" s="127"/>
      <c r="P18" s="125"/>
    </row>
    <row r="19" spans="1:16" ht="12.75" customHeight="1">
      <c r="A19" s="126"/>
      <c r="B19" s="128">
        <v>1</v>
      </c>
      <c r="C19" s="128">
        <f>COUNTIF('Test Cases'!AA:AA,B19)</f>
        <v>1</v>
      </c>
      <c r="D19" s="128">
        <f>_xlfn.COUNTIFS('Test Cases'!AA:AA,B19,'Test Cases'!I:I,$D$15)</f>
        <v>0</v>
      </c>
      <c r="E19" s="128">
        <f>_xlfn.COUNTIFS('Test Cases'!AA:AA,B19,'Test Cases'!I:I,$E$15)</f>
        <v>0</v>
      </c>
      <c r="F19" s="128">
        <f>_xlfn.COUNTIFS('Test Cases'!AA:AA,B19,'Test Cases'!I:I,$F$15)</f>
        <v>0</v>
      </c>
      <c r="G19" s="174">
        <v>1</v>
      </c>
      <c r="H19">
        <f>(C19-F19)*(G19)</f>
        <v>1</v>
      </c>
      <c r="I19">
        <f>D19*G19</f>
        <v>0</v>
      </c>
      <c r="J19" s="2"/>
      <c r="K19" s="2"/>
      <c r="L19" s="2"/>
      <c r="M19" s="2"/>
      <c r="N19" s="2"/>
      <c r="O19" s="127"/>
      <c r="P19" s="125"/>
    </row>
    <row r="20" spans="1:16" ht="12.75" hidden="1">
      <c r="A20" s="126"/>
      <c r="B20" s="172" t="s">
        <v>339</v>
      </c>
      <c r="C20" s="173"/>
      <c r="D20" s="176">
        <f>IF(E16&gt;0,((SUM(I17:I19)/SUM(H17:H19))*100)*(0.5),SUM(I17:I19)/SUM(H17:H19)*100)</f>
        <v>0</v>
      </c>
      <c r="E20" s="2"/>
      <c r="F20" s="2"/>
      <c r="G20" s="2"/>
      <c r="H20" s="2"/>
      <c r="I20" s="2"/>
      <c r="J20" s="4"/>
      <c r="K20" s="4"/>
      <c r="L20" s="4"/>
      <c r="M20" s="4"/>
      <c r="N20" s="4"/>
      <c r="O20" s="2"/>
      <c r="P20" s="125"/>
    </row>
    <row r="21" spans="1:16" ht="12.75">
      <c r="A21" s="124"/>
      <c r="B21" s="123"/>
      <c r="C21" s="123"/>
      <c r="D21" s="123"/>
      <c r="E21" s="123"/>
      <c r="F21" s="123"/>
      <c r="G21" s="123"/>
      <c r="H21" s="123"/>
      <c r="I21" s="123"/>
      <c r="J21" s="123"/>
      <c r="K21" s="123"/>
      <c r="L21" s="123"/>
      <c r="M21" s="123"/>
      <c r="N21" s="123"/>
      <c r="O21" s="123"/>
      <c r="P21" s="122"/>
    </row>
    <row r="24" ht="12.75" customHeight="1" hidden="1">
      <c r="A24" t="s">
        <v>18</v>
      </c>
    </row>
    <row r="25" ht="12.75" customHeight="1" hidden="1">
      <c r="A25" t="s">
        <v>26</v>
      </c>
    </row>
    <row r="26" ht="12.75" customHeight="1" hidden="1">
      <c r="A26" t="s">
        <v>27</v>
      </c>
    </row>
  </sheetData>
  <sheetProtection sheet="1" sort="0" autoFilter="0"/>
  <conditionalFormatting sqref="N12">
    <cfRule type="cellIs" priority="1" dxfId="3"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6"/>
  <sheetViews>
    <sheetView showGridLines="0" zoomScale="80" zoomScaleNormal="80" zoomScalePageLayoutView="0" workbookViewId="0" topLeftCell="A1">
      <pane ySplit="1" topLeftCell="A2" activePane="bottomLeft" state="frozen"/>
      <selection pane="topLeft" activeCell="A1" sqref="A1"/>
      <selection pane="bottomLeft" activeCell="C34" sqref="C34"/>
    </sheetView>
  </sheetViews>
  <sheetFormatPr defaultColWidth="9.140625" defaultRowHeight="12.75"/>
  <cols>
    <col min="1" max="14" width="9.140625" style="60" customWidth="1"/>
    <col min="15" max="16384" width="9.140625" style="60" customWidth="1"/>
  </cols>
  <sheetData>
    <row r="1" spans="1:14" ht="12.75">
      <c r="A1" s="61" t="s">
        <v>32</v>
      </c>
      <c r="B1" s="53"/>
      <c r="C1" s="53"/>
      <c r="D1" s="53"/>
      <c r="E1" s="53"/>
      <c r="F1" s="53"/>
      <c r="G1" s="53"/>
      <c r="H1" s="53"/>
      <c r="I1" s="53"/>
      <c r="J1" s="53"/>
      <c r="K1" s="53"/>
      <c r="L1" s="53"/>
      <c r="M1" s="53"/>
      <c r="N1" s="54"/>
    </row>
    <row r="2" spans="1:14" s="65" customFormat="1" ht="12.75" customHeight="1">
      <c r="A2" s="62" t="s">
        <v>67</v>
      </c>
      <c r="B2" s="63"/>
      <c r="C2" s="63"/>
      <c r="D2" s="63"/>
      <c r="E2" s="63"/>
      <c r="F2" s="63"/>
      <c r="G2" s="63"/>
      <c r="H2" s="63"/>
      <c r="I2" s="63"/>
      <c r="J2" s="63"/>
      <c r="K2" s="63"/>
      <c r="L2" s="63"/>
      <c r="M2" s="63"/>
      <c r="N2" s="64"/>
    </row>
    <row r="3" spans="1:14" s="68" customFormat="1" ht="12.75" customHeight="1">
      <c r="A3" s="76" t="s">
        <v>127</v>
      </c>
      <c r="B3" s="66"/>
      <c r="C3" s="66"/>
      <c r="D3" s="66"/>
      <c r="E3" s="66"/>
      <c r="F3" s="66"/>
      <c r="G3" s="66"/>
      <c r="H3" s="66"/>
      <c r="I3" s="66"/>
      <c r="J3" s="66"/>
      <c r="K3" s="66"/>
      <c r="L3" s="66"/>
      <c r="M3" s="66"/>
      <c r="N3" s="67"/>
    </row>
    <row r="4" spans="1:14" s="68" customFormat="1" ht="12.75">
      <c r="A4" s="55" t="s">
        <v>129</v>
      </c>
      <c r="B4" s="69"/>
      <c r="C4" s="69"/>
      <c r="D4" s="69"/>
      <c r="E4" s="69"/>
      <c r="F4" s="69"/>
      <c r="G4" s="69"/>
      <c r="H4" s="69"/>
      <c r="I4" s="69"/>
      <c r="J4" s="69"/>
      <c r="K4" s="69"/>
      <c r="L4" s="69"/>
      <c r="M4" s="69"/>
      <c r="N4" s="70"/>
    </row>
    <row r="5" spans="1:14" s="68" customFormat="1" ht="12.75">
      <c r="A5" s="55"/>
      <c r="B5" s="69"/>
      <c r="C5" s="69"/>
      <c r="D5" s="69"/>
      <c r="E5" s="69"/>
      <c r="F5" s="69"/>
      <c r="G5" s="69"/>
      <c r="H5" s="69"/>
      <c r="I5" s="69"/>
      <c r="J5" s="69"/>
      <c r="K5" s="69"/>
      <c r="L5" s="69"/>
      <c r="M5" s="69"/>
      <c r="N5" s="70"/>
    </row>
    <row r="6" spans="1:14" s="68" customFormat="1" ht="12.75">
      <c r="A6" s="55" t="s">
        <v>64</v>
      </c>
      <c r="B6" s="69"/>
      <c r="C6" s="69"/>
      <c r="D6" s="69"/>
      <c r="E6" s="69"/>
      <c r="F6" s="69"/>
      <c r="G6" s="69"/>
      <c r="H6" s="69"/>
      <c r="I6" s="69"/>
      <c r="J6" s="69"/>
      <c r="K6" s="69"/>
      <c r="L6" s="69"/>
      <c r="M6" s="69"/>
      <c r="N6" s="70"/>
    </row>
    <row r="7" spans="1:14" s="68" customFormat="1" ht="12.75">
      <c r="A7" s="55" t="s">
        <v>65</v>
      </c>
      <c r="B7" s="69"/>
      <c r="C7" s="69"/>
      <c r="D7" s="69"/>
      <c r="E7" s="69"/>
      <c r="F7" s="69"/>
      <c r="G7" s="69"/>
      <c r="H7" s="69"/>
      <c r="I7" s="69"/>
      <c r="J7" s="69"/>
      <c r="K7" s="69"/>
      <c r="L7" s="69"/>
      <c r="M7" s="69"/>
      <c r="N7" s="70"/>
    </row>
    <row r="8" spans="1:14" s="68" customFormat="1" ht="12.75">
      <c r="A8" s="55" t="s">
        <v>66</v>
      </c>
      <c r="B8" s="69"/>
      <c r="C8" s="69"/>
      <c r="D8" s="69"/>
      <c r="E8" s="69"/>
      <c r="F8" s="69"/>
      <c r="G8" s="69"/>
      <c r="H8" s="69"/>
      <c r="I8" s="69"/>
      <c r="J8" s="69"/>
      <c r="K8" s="69"/>
      <c r="L8" s="69"/>
      <c r="M8" s="69"/>
      <c r="N8" s="70"/>
    </row>
    <row r="9" spans="1:14" s="65" customFormat="1" ht="12.75">
      <c r="A9" s="82"/>
      <c r="B9" s="71"/>
      <c r="C9" s="71"/>
      <c r="D9" s="71"/>
      <c r="E9" s="71"/>
      <c r="F9" s="71"/>
      <c r="G9" s="71"/>
      <c r="H9" s="71"/>
      <c r="I9" s="71"/>
      <c r="J9" s="71"/>
      <c r="K9" s="71"/>
      <c r="L9" s="71"/>
      <c r="M9" s="71"/>
      <c r="N9" s="72"/>
    </row>
    <row r="11" spans="1:14" ht="12.75" customHeight="1">
      <c r="A11" s="62" t="s">
        <v>33</v>
      </c>
      <c r="B11" s="63"/>
      <c r="C11" s="63"/>
      <c r="D11" s="63"/>
      <c r="E11" s="63"/>
      <c r="F11" s="63"/>
      <c r="G11" s="63"/>
      <c r="H11" s="63"/>
      <c r="I11" s="63"/>
      <c r="J11" s="63"/>
      <c r="K11" s="63"/>
      <c r="L11" s="63"/>
      <c r="M11" s="63"/>
      <c r="N11" s="64"/>
    </row>
    <row r="12" spans="1:14" ht="12.75" customHeight="1">
      <c r="A12" s="73" t="s">
        <v>54</v>
      </c>
      <c r="B12" s="74"/>
      <c r="C12" s="75"/>
      <c r="D12" s="76" t="s">
        <v>68</v>
      </c>
      <c r="E12" s="77"/>
      <c r="F12" s="77"/>
      <c r="G12" s="77"/>
      <c r="H12" s="77"/>
      <c r="I12" s="77"/>
      <c r="J12" s="77"/>
      <c r="K12" s="77"/>
      <c r="L12" s="77"/>
      <c r="M12" s="77"/>
      <c r="N12" s="78"/>
    </row>
    <row r="13" spans="1:14" ht="12.75">
      <c r="A13" s="79"/>
      <c r="B13" s="80"/>
      <c r="C13" s="81"/>
      <c r="D13" s="82" t="s">
        <v>69</v>
      </c>
      <c r="E13" s="58"/>
      <c r="F13" s="58"/>
      <c r="G13" s="58"/>
      <c r="H13" s="58"/>
      <c r="I13" s="58"/>
      <c r="J13" s="58"/>
      <c r="K13" s="58"/>
      <c r="L13" s="58"/>
      <c r="M13" s="58"/>
      <c r="N13" s="59"/>
    </row>
    <row r="14" spans="1:14" ht="12.75" customHeight="1">
      <c r="A14" s="83" t="s">
        <v>55</v>
      </c>
      <c r="B14" s="84"/>
      <c r="C14" s="85"/>
      <c r="D14" s="86" t="s">
        <v>49</v>
      </c>
      <c r="E14" s="87"/>
      <c r="F14" s="87"/>
      <c r="G14" s="87"/>
      <c r="H14" s="87"/>
      <c r="I14" s="87"/>
      <c r="J14" s="87"/>
      <c r="K14" s="87"/>
      <c r="L14" s="87"/>
      <c r="M14" s="87"/>
      <c r="N14" s="88"/>
    </row>
    <row r="15" spans="1:14" ht="12.75" customHeight="1">
      <c r="A15" s="73" t="s">
        <v>126</v>
      </c>
      <c r="B15" s="74"/>
      <c r="C15" s="75"/>
      <c r="D15" s="76" t="s">
        <v>292</v>
      </c>
      <c r="E15" s="77"/>
      <c r="F15" s="77"/>
      <c r="G15" s="77"/>
      <c r="H15" s="77"/>
      <c r="I15" s="77"/>
      <c r="J15" s="77"/>
      <c r="K15" s="77"/>
      <c r="L15" s="77"/>
      <c r="M15" s="77"/>
      <c r="N15" s="78"/>
    </row>
    <row r="16" spans="1:14" ht="12.75" customHeight="1">
      <c r="A16" s="73" t="s">
        <v>50</v>
      </c>
      <c r="B16" s="74"/>
      <c r="C16" s="75"/>
      <c r="D16" s="76" t="s">
        <v>70</v>
      </c>
      <c r="E16" s="77"/>
      <c r="F16" s="77"/>
      <c r="G16" s="77"/>
      <c r="H16" s="77"/>
      <c r="I16" s="77"/>
      <c r="J16" s="77"/>
      <c r="K16" s="77"/>
      <c r="L16" s="77"/>
      <c r="M16" s="77"/>
      <c r="N16" s="78"/>
    </row>
    <row r="17" spans="1:14" ht="12.75">
      <c r="A17" s="89"/>
      <c r="B17" s="90"/>
      <c r="C17" s="91"/>
      <c r="D17" s="55" t="s">
        <v>71</v>
      </c>
      <c r="E17" s="56"/>
      <c r="F17" s="56"/>
      <c r="G17" s="56"/>
      <c r="H17" s="56"/>
      <c r="I17" s="56"/>
      <c r="J17" s="56"/>
      <c r="K17" s="56"/>
      <c r="L17" s="56"/>
      <c r="M17" s="56"/>
      <c r="N17" s="57"/>
    </row>
    <row r="18" spans="1:14" ht="12.75" customHeight="1">
      <c r="A18" s="79"/>
      <c r="B18" s="80"/>
      <c r="C18" s="81"/>
      <c r="D18" s="82" t="s">
        <v>72</v>
      </c>
      <c r="E18" s="58"/>
      <c r="F18" s="58"/>
      <c r="G18" s="58"/>
      <c r="H18" s="58"/>
      <c r="I18" s="58"/>
      <c r="J18" s="58"/>
      <c r="K18" s="58"/>
      <c r="L18" s="58"/>
      <c r="M18" s="58"/>
      <c r="N18" s="59"/>
    </row>
    <row r="19" spans="1:14" ht="12.75" customHeight="1">
      <c r="A19" s="73" t="s">
        <v>51</v>
      </c>
      <c r="B19" s="74"/>
      <c r="C19" s="75"/>
      <c r="D19" s="76" t="s">
        <v>73</v>
      </c>
      <c r="E19" s="77"/>
      <c r="F19" s="77"/>
      <c r="G19" s="77"/>
      <c r="H19" s="77"/>
      <c r="I19" s="77"/>
      <c r="J19" s="77"/>
      <c r="K19" s="77"/>
      <c r="L19" s="77"/>
      <c r="M19" s="77"/>
      <c r="N19" s="78"/>
    </row>
    <row r="20" spans="1:14" ht="12.75">
      <c r="A20" s="79"/>
      <c r="B20" s="80"/>
      <c r="C20" s="81"/>
      <c r="D20" s="82" t="s">
        <v>74</v>
      </c>
      <c r="E20" s="58"/>
      <c r="F20" s="58"/>
      <c r="G20" s="58"/>
      <c r="H20" s="58"/>
      <c r="I20" s="58"/>
      <c r="J20" s="58"/>
      <c r="K20" s="58"/>
      <c r="L20" s="58"/>
      <c r="M20" s="58"/>
      <c r="N20" s="59"/>
    </row>
    <row r="21" spans="1:14" ht="12.75" customHeight="1">
      <c r="A21" s="73" t="s">
        <v>56</v>
      </c>
      <c r="B21" s="74"/>
      <c r="C21" s="75"/>
      <c r="D21" s="76" t="s">
        <v>75</v>
      </c>
      <c r="E21" s="77"/>
      <c r="F21" s="77"/>
      <c r="G21" s="77"/>
      <c r="H21" s="77"/>
      <c r="I21" s="77"/>
      <c r="J21" s="77"/>
      <c r="K21" s="77"/>
      <c r="L21" s="77"/>
      <c r="M21" s="77"/>
      <c r="N21" s="78"/>
    </row>
    <row r="22" spans="1:14" ht="12.75">
      <c r="A22" s="79"/>
      <c r="B22" s="80"/>
      <c r="C22" s="81"/>
      <c r="D22" s="82" t="s">
        <v>76</v>
      </c>
      <c r="E22" s="58"/>
      <c r="F22" s="58"/>
      <c r="G22" s="58"/>
      <c r="H22" s="58"/>
      <c r="I22" s="58"/>
      <c r="J22" s="58"/>
      <c r="K22" s="58"/>
      <c r="L22" s="58"/>
      <c r="M22" s="58"/>
      <c r="N22" s="59"/>
    </row>
    <row r="23" spans="1:14" ht="12.75" customHeight="1">
      <c r="A23" s="83" t="s">
        <v>97</v>
      </c>
      <c r="B23" s="84"/>
      <c r="C23" s="85"/>
      <c r="D23" s="86" t="s">
        <v>57</v>
      </c>
      <c r="E23" s="87"/>
      <c r="F23" s="87"/>
      <c r="G23" s="87"/>
      <c r="H23" s="87"/>
      <c r="I23" s="87"/>
      <c r="J23" s="87"/>
      <c r="K23" s="87"/>
      <c r="L23" s="87"/>
      <c r="M23" s="87"/>
      <c r="N23" s="88"/>
    </row>
    <row r="24" spans="1:14" ht="12.75" customHeight="1">
      <c r="A24" s="73" t="s">
        <v>98</v>
      </c>
      <c r="B24" s="74"/>
      <c r="C24" s="75"/>
      <c r="D24" s="76" t="s">
        <v>77</v>
      </c>
      <c r="E24" s="77"/>
      <c r="F24" s="77"/>
      <c r="G24" s="77"/>
      <c r="H24" s="77"/>
      <c r="I24" s="77"/>
      <c r="J24" s="77"/>
      <c r="K24" s="77"/>
      <c r="L24" s="77"/>
      <c r="M24" s="77"/>
      <c r="N24" s="78"/>
    </row>
    <row r="25" spans="1:14" ht="12.75">
      <c r="A25" s="79"/>
      <c r="B25" s="80"/>
      <c r="C25" s="81"/>
      <c r="D25" s="82" t="s">
        <v>78</v>
      </c>
      <c r="E25" s="58"/>
      <c r="F25" s="58"/>
      <c r="G25" s="58"/>
      <c r="H25" s="58"/>
      <c r="I25" s="58"/>
      <c r="J25" s="58"/>
      <c r="K25" s="58"/>
      <c r="L25" s="58"/>
      <c r="M25" s="58"/>
      <c r="N25" s="59"/>
    </row>
    <row r="26" spans="1:14" ht="12.75" customHeight="1">
      <c r="A26" s="73" t="s">
        <v>53</v>
      </c>
      <c r="B26" s="74"/>
      <c r="C26" s="75"/>
      <c r="D26" s="76" t="s">
        <v>79</v>
      </c>
      <c r="E26" s="77"/>
      <c r="F26" s="77"/>
      <c r="G26" s="77"/>
      <c r="H26" s="77"/>
      <c r="I26" s="77"/>
      <c r="J26" s="77"/>
      <c r="K26" s="77"/>
      <c r="L26" s="77"/>
      <c r="M26" s="77"/>
      <c r="N26" s="78"/>
    </row>
    <row r="27" spans="1:14" ht="12.75">
      <c r="A27" s="89"/>
      <c r="B27" s="90"/>
      <c r="C27" s="91"/>
      <c r="D27" s="55" t="s">
        <v>80</v>
      </c>
      <c r="E27" s="56"/>
      <c r="F27" s="56"/>
      <c r="G27" s="56"/>
      <c r="H27" s="56"/>
      <c r="I27" s="56"/>
      <c r="J27" s="56"/>
      <c r="K27" s="56"/>
      <c r="L27" s="56"/>
      <c r="M27" s="56"/>
      <c r="N27" s="57"/>
    </row>
    <row r="28" spans="1:14" ht="12.75">
      <c r="A28" s="89"/>
      <c r="B28" s="90"/>
      <c r="C28" s="91"/>
      <c r="D28" s="55" t="s">
        <v>83</v>
      </c>
      <c r="E28" s="56"/>
      <c r="F28" s="56"/>
      <c r="G28" s="56"/>
      <c r="H28" s="56"/>
      <c r="I28" s="56"/>
      <c r="J28" s="56"/>
      <c r="K28" s="56"/>
      <c r="L28" s="56"/>
      <c r="M28" s="56"/>
      <c r="N28" s="57"/>
    </row>
    <row r="29" spans="1:14" ht="12.75">
      <c r="A29" s="89"/>
      <c r="B29" s="90"/>
      <c r="C29" s="91"/>
      <c r="D29" s="55" t="s">
        <v>81</v>
      </c>
      <c r="E29" s="56"/>
      <c r="F29" s="56"/>
      <c r="G29" s="56"/>
      <c r="H29" s="56"/>
      <c r="I29" s="56"/>
      <c r="J29" s="56"/>
      <c r="K29" s="56"/>
      <c r="L29" s="56"/>
      <c r="M29" s="56"/>
      <c r="N29" s="57"/>
    </row>
    <row r="30" spans="1:14" ht="12.75">
      <c r="A30" s="79"/>
      <c r="B30" s="80"/>
      <c r="C30" s="81"/>
      <c r="D30" s="82" t="s">
        <v>82</v>
      </c>
      <c r="E30" s="58"/>
      <c r="F30" s="58"/>
      <c r="G30" s="58"/>
      <c r="H30" s="58"/>
      <c r="I30" s="58"/>
      <c r="J30" s="58"/>
      <c r="K30" s="58"/>
      <c r="L30" s="58"/>
      <c r="M30" s="58"/>
      <c r="N30" s="59"/>
    </row>
    <row r="31" spans="1:14" ht="12.75" customHeight="1">
      <c r="A31" s="73" t="s">
        <v>59</v>
      </c>
      <c r="B31" s="74"/>
      <c r="C31" s="75"/>
      <c r="D31" s="76" t="s">
        <v>84</v>
      </c>
      <c r="E31" s="77"/>
      <c r="F31" s="77"/>
      <c r="G31" s="77"/>
      <c r="H31" s="77"/>
      <c r="I31" s="77"/>
      <c r="J31" s="77"/>
      <c r="K31" s="77"/>
      <c r="L31" s="77"/>
      <c r="M31" s="77"/>
      <c r="N31" s="78"/>
    </row>
    <row r="32" spans="1:14" ht="12.75">
      <c r="A32" s="79"/>
      <c r="B32" s="80"/>
      <c r="C32" s="81"/>
      <c r="D32" s="82" t="s">
        <v>85</v>
      </c>
      <c r="E32" s="58"/>
      <c r="F32" s="58"/>
      <c r="G32" s="58"/>
      <c r="H32" s="58"/>
      <c r="I32" s="58"/>
      <c r="J32" s="58"/>
      <c r="K32" s="58"/>
      <c r="L32" s="58"/>
      <c r="M32" s="58"/>
      <c r="N32" s="59"/>
    </row>
    <row r="33" spans="1:14" ht="12.75">
      <c r="A33" s="83" t="s">
        <v>58</v>
      </c>
      <c r="B33" s="84"/>
      <c r="C33" s="85"/>
      <c r="D33" s="86" t="s">
        <v>52</v>
      </c>
      <c r="E33" s="87"/>
      <c r="F33" s="87"/>
      <c r="G33" s="87"/>
      <c r="H33" s="87"/>
      <c r="I33" s="87"/>
      <c r="J33" s="87"/>
      <c r="K33" s="87"/>
      <c r="L33" s="87"/>
      <c r="M33" s="87"/>
      <c r="N33" s="88"/>
    </row>
    <row r="34" spans="1:14" ht="12.75" customHeight="1">
      <c r="A34" s="113" t="s">
        <v>314</v>
      </c>
      <c r="B34" s="114"/>
      <c r="C34" s="115"/>
      <c r="D34" s="177" t="s">
        <v>360</v>
      </c>
      <c r="E34" s="178"/>
      <c r="F34" s="178"/>
      <c r="G34" s="178"/>
      <c r="H34" s="178"/>
      <c r="I34" s="178"/>
      <c r="J34" s="178"/>
      <c r="K34" s="178"/>
      <c r="L34" s="178"/>
      <c r="M34" s="178"/>
      <c r="N34" s="179"/>
    </row>
    <row r="35" spans="1:14" ht="12.75">
      <c r="A35" s="116"/>
      <c r="B35" s="90"/>
      <c r="C35" s="117"/>
      <c r="D35" s="180"/>
      <c r="E35" s="181"/>
      <c r="F35" s="181"/>
      <c r="G35" s="181"/>
      <c r="H35" s="181"/>
      <c r="I35" s="181"/>
      <c r="J35" s="181"/>
      <c r="K35" s="181"/>
      <c r="L35" s="181"/>
      <c r="M35" s="181"/>
      <c r="N35" s="182"/>
    </row>
    <row r="36" spans="1:14" ht="12.75">
      <c r="A36" s="118"/>
      <c r="B36" s="119"/>
      <c r="C36" s="120"/>
      <c r="D36" s="183"/>
      <c r="E36" s="184"/>
      <c r="F36" s="184"/>
      <c r="G36" s="184"/>
      <c r="H36" s="184"/>
      <c r="I36" s="184"/>
      <c r="J36" s="184"/>
      <c r="K36" s="184"/>
      <c r="L36" s="184"/>
      <c r="M36" s="184"/>
      <c r="N36" s="185"/>
    </row>
  </sheetData>
  <sheetProtection sort="0" autoFilter="0"/>
  <mergeCells count="1">
    <mergeCell ref="D34:N36"/>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47"/>
  <sheetViews>
    <sheetView showGridLines="0" zoomScale="80" zoomScaleNormal="80" zoomScalePageLayoutView="0" workbookViewId="0" topLeftCell="A1">
      <pane ySplit="2" topLeftCell="A3" activePane="bottomLeft" state="frozen"/>
      <selection pane="topLeft" activeCell="A1" sqref="A1"/>
      <selection pane="bottomLeft" activeCell="I3" sqref="I3"/>
    </sheetView>
  </sheetViews>
  <sheetFormatPr defaultColWidth="9.140625" defaultRowHeight="12.75"/>
  <cols>
    <col min="1" max="1" width="10.140625" style="159" customWidth="1"/>
    <col min="2" max="2" width="8.7109375" style="159" customWidth="1"/>
    <col min="3" max="3" width="15.7109375" style="159" customWidth="1"/>
    <col min="4" max="4" width="12.28125" style="159" customWidth="1"/>
    <col min="5" max="5" width="29.140625" style="159" customWidth="1"/>
    <col min="6" max="6" width="32.28125" style="159" customWidth="1"/>
    <col min="7" max="7" width="30.7109375" style="159" customWidth="1"/>
    <col min="8" max="8" width="22.00390625" style="159" customWidth="1"/>
    <col min="9" max="9" width="9.140625" style="159" customWidth="1"/>
    <col min="10" max="10" width="20.7109375" style="159" customWidth="1"/>
    <col min="11" max="12" width="13.28125" style="159" customWidth="1"/>
    <col min="13" max="13" width="13.28125" style="159" hidden="1" customWidth="1"/>
    <col min="14" max="14" width="9.140625" style="159" customWidth="1"/>
    <col min="15" max="15" width="9.7109375" style="159" customWidth="1"/>
    <col min="17" max="26" width="9.140625" style="159" customWidth="1"/>
    <col min="27" max="27" width="15.00390625" style="42" hidden="1" customWidth="1"/>
    <col min="28" max="16384" width="9.140625" style="159" customWidth="1"/>
  </cols>
  <sheetData>
    <row r="1" spans="1:27" ht="12.75">
      <c r="A1" s="157" t="s">
        <v>46</v>
      </c>
      <c r="B1" s="158"/>
      <c r="C1" s="158"/>
      <c r="D1" s="158"/>
      <c r="E1" s="158"/>
      <c r="F1" s="158"/>
      <c r="G1" s="158"/>
      <c r="H1" s="158"/>
      <c r="I1" s="158"/>
      <c r="J1" s="158"/>
      <c r="K1" s="158"/>
      <c r="L1" s="158"/>
      <c r="M1" s="158"/>
      <c r="AA1" s="53"/>
    </row>
    <row r="2" spans="1:27" ht="39" customHeight="1">
      <c r="A2" s="160" t="s">
        <v>14</v>
      </c>
      <c r="B2" s="160" t="s">
        <v>30</v>
      </c>
      <c r="C2" s="160" t="s">
        <v>108</v>
      </c>
      <c r="D2" s="160" t="s">
        <v>15</v>
      </c>
      <c r="E2" s="160" t="s">
        <v>193</v>
      </c>
      <c r="F2" s="160" t="s">
        <v>109</v>
      </c>
      <c r="G2" s="160" t="s">
        <v>16</v>
      </c>
      <c r="H2" s="160" t="s">
        <v>17</v>
      </c>
      <c r="I2" s="160" t="s">
        <v>6</v>
      </c>
      <c r="J2" s="160" t="s">
        <v>34</v>
      </c>
      <c r="K2" s="160" t="s">
        <v>170</v>
      </c>
      <c r="L2" s="160" t="s">
        <v>315</v>
      </c>
      <c r="M2" s="160" t="s">
        <v>316</v>
      </c>
      <c r="AA2" s="160" t="s">
        <v>317</v>
      </c>
    </row>
    <row r="3" spans="1:27" ht="213.75">
      <c r="A3" s="10" t="s">
        <v>130</v>
      </c>
      <c r="B3" s="161" t="s">
        <v>310</v>
      </c>
      <c r="C3" s="161" t="s">
        <v>311</v>
      </c>
      <c r="D3" s="10" t="s">
        <v>167</v>
      </c>
      <c r="E3" s="162" t="s">
        <v>215</v>
      </c>
      <c r="F3" s="162" t="s">
        <v>216</v>
      </c>
      <c r="G3" s="162" t="s">
        <v>217</v>
      </c>
      <c r="H3" s="10"/>
      <c r="I3" s="40"/>
      <c r="J3" s="163"/>
      <c r="K3" s="10" t="s">
        <v>176</v>
      </c>
      <c r="L3" s="10" t="s">
        <v>319</v>
      </c>
      <c r="M3" s="10" t="s">
        <v>320</v>
      </c>
      <c r="AA3" s="175">
        <f>IF(L3="Critical",4,IF(L3="Significant",3,IF(L3="Moderate",2,IF(L3="Limited",1))))</f>
        <v>4</v>
      </c>
    </row>
    <row r="4" spans="1:27" ht="171">
      <c r="A4" s="10" t="s">
        <v>131</v>
      </c>
      <c r="B4" s="10" t="s">
        <v>157</v>
      </c>
      <c r="C4" s="100" t="s">
        <v>194</v>
      </c>
      <c r="D4" s="10" t="s">
        <v>167</v>
      </c>
      <c r="E4" s="162" t="s">
        <v>201</v>
      </c>
      <c r="F4" s="162" t="s">
        <v>202</v>
      </c>
      <c r="G4" s="162" t="s">
        <v>203</v>
      </c>
      <c r="H4" s="10"/>
      <c r="I4" s="40"/>
      <c r="J4" s="163"/>
      <c r="K4" s="10" t="s">
        <v>171</v>
      </c>
      <c r="L4" s="10" t="s">
        <v>318</v>
      </c>
      <c r="M4" s="10" t="s">
        <v>321</v>
      </c>
      <c r="AA4" s="175">
        <f aca="true" t="shared" si="0" ref="AA4:AA31">IF(L4="Critical",4,IF(L4="Significant",3,IF(L4="Moderate",2,IF(L4="Limited",1))))</f>
        <v>3</v>
      </c>
    </row>
    <row r="5" spans="1:27" ht="199.5">
      <c r="A5" s="10" t="s">
        <v>132</v>
      </c>
      <c r="B5" s="10" t="s">
        <v>157</v>
      </c>
      <c r="C5" s="100" t="s">
        <v>194</v>
      </c>
      <c r="D5" s="10" t="s">
        <v>168</v>
      </c>
      <c r="E5" s="162" t="s">
        <v>204</v>
      </c>
      <c r="F5" s="162" t="s">
        <v>205</v>
      </c>
      <c r="G5" s="162" t="s">
        <v>206</v>
      </c>
      <c r="H5" s="10"/>
      <c r="I5" s="40"/>
      <c r="J5" s="163"/>
      <c r="K5" s="10" t="s">
        <v>172</v>
      </c>
      <c r="L5" s="10" t="s">
        <v>322</v>
      </c>
      <c r="M5" s="10" t="s">
        <v>323</v>
      </c>
      <c r="AA5" s="175">
        <f t="shared" si="0"/>
        <v>2</v>
      </c>
    </row>
    <row r="6" spans="1:27" ht="199.5">
      <c r="A6" s="10" t="s">
        <v>133</v>
      </c>
      <c r="B6" s="10" t="s">
        <v>158</v>
      </c>
      <c r="C6" s="100" t="s">
        <v>195</v>
      </c>
      <c r="D6" s="10" t="s">
        <v>168</v>
      </c>
      <c r="E6" s="162" t="s">
        <v>207</v>
      </c>
      <c r="F6" s="162" t="s">
        <v>208</v>
      </c>
      <c r="G6" s="162" t="s">
        <v>209</v>
      </c>
      <c r="H6" s="10"/>
      <c r="I6" s="40"/>
      <c r="J6" s="163" t="s">
        <v>285</v>
      </c>
      <c r="K6" s="10" t="s">
        <v>173</v>
      </c>
      <c r="L6" s="10" t="s">
        <v>318</v>
      </c>
      <c r="M6" s="10" t="s">
        <v>324</v>
      </c>
      <c r="AA6" s="175">
        <f t="shared" si="0"/>
        <v>3</v>
      </c>
    </row>
    <row r="7" spans="1:27" ht="128.25">
      <c r="A7" s="10" t="s">
        <v>134</v>
      </c>
      <c r="B7" s="10" t="s">
        <v>113</v>
      </c>
      <c r="C7" s="100" t="s">
        <v>120</v>
      </c>
      <c r="D7" s="10" t="s">
        <v>168</v>
      </c>
      <c r="E7" s="162" t="s">
        <v>210</v>
      </c>
      <c r="F7" s="162" t="s">
        <v>211</v>
      </c>
      <c r="G7" s="162" t="s">
        <v>212</v>
      </c>
      <c r="H7" s="10"/>
      <c r="I7" s="40"/>
      <c r="J7" s="163"/>
      <c r="K7" s="10" t="s">
        <v>174</v>
      </c>
      <c r="L7" s="10" t="s">
        <v>318</v>
      </c>
      <c r="M7" s="10" t="s">
        <v>352</v>
      </c>
      <c r="AA7" s="175">
        <f t="shared" si="0"/>
        <v>3</v>
      </c>
    </row>
    <row r="8" spans="1:27" ht="114">
      <c r="A8" s="10" t="s">
        <v>135</v>
      </c>
      <c r="B8" s="10" t="s">
        <v>116</v>
      </c>
      <c r="C8" s="100" t="s">
        <v>123</v>
      </c>
      <c r="D8" s="10" t="s">
        <v>168</v>
      </c>
      <c r="E8" s="162" t="s">
        <v>213</v>
      </c>
      <c r="F8" s="162" t="s">
        <v>214</v>
      </c>
      <c r="G8" s="162" t="s">
        <v>213</v>
      </c>
      <c r="H8" s="10"/>
      <c r="I8" s="40"/>
      <c r="J8" s="163"/>
      <c r="K8" s="10" t="s">
        <v>175</v>
      </c>
      <c r="L8" s="10" t="s">
        <v>322</v>
      </c>
      <c r="M8" s="10" t="s">
        <v>353</v>
      </c>
      <c r="AA8" s="175">
        <f t="shared" si="0"/>
        <v>2</v>
      </c>
    </row>
    <row r="9" spans="1:27" ht="171">
      <c r="A9" s="10" t="s">
        <v>136</v>
      </c>
      <c r="B9" s="10" t="s">
        <v>157</v>
      </c>
      <c r="C9" s="100" t="s">
        <v>194</v>
      </c>
      <c r="D9" s="10" t="s">
        <v>167</v>
      </c>
      <c r="E9" s="162" t="s">
        <v>218</v>
      </c>
      <c r="F9" s="162" t="s">
        <v>219</v>
      </c>
      <c r="G9" s="162" t="s">
        <v>220</v>
      </c>
      <c r="H9" s="10"/>
      <c r="I9" s="40"/>
      <c r="J9" s="163"/>
      <c r="K9" s="10" t="s">
        <v>177</v>
      </c>
      <c r="L9" s="10" t="s">
        <v>318</v>
      </c>
      <c r="M9" s="10" t="s">
        <v>321</v>
      </c>
      <c r="AA9" s="175">
        <f t="shared" si="0"/>
        <v>3</v>
      </c>
    </row>
    <row r="10" spans="1:27" ht="213.75">
      <c r="A10" s="10" t="s">
        <v>137</v>
      </c>
      <c r="B10" s="10" t="s">
        <v>159</v>
      </c>
      <c r="C10" s="100" t="s">
        <v>196</v>
      </c>
      <c r="D10" s="10" t="s">
        <v>167</v>
      </c>
      <c r="E10" s="162" t="s">
        <v>221</v>
      </c>
      <c r="F10" s="162" t="s">
        <v>222</v>
      </c>
      <c r="G10" s="162" t="s">
        <v>223</v>
      </c>
      <c r="H10" s="10"/>
      <c r="I10" s="40"/>
      <c r="J10" s="163"/>
      <c r="K10" s="10" t="s">
        <v>178</v>
      </c>
      <c r="L10" s="10" t="s">
        <v>318</v>
      </c>
      <c r="M10" s="10" t="s">
        <v>326</v>
      </c>
      <c r="AA10" s="175">
        <f t="shared" si="0"/>
        <v>3</v>
      </c>
    </row>
    <row r="11" spans="1:27" ht="213.75">
      <c r="A11" s="10" t="s">
        <v>138</v>
      </c>
      <c r="B11" s="10" t="s">
        <v>116</v>
      </c>
      <c r="C11" s="100" t="s">
        <v>123</v>
      </c>
      <c r="D11" s="10" t="s">
        <v>167</v>
      </c>
      <c r="E11" s="162" t="s">
        <v>224</v>
      </c>
      <c r="F11" s="162" t="s">
        <v>225</v>
      </c>
      <c r="G11" s="162" t="s">
        <v>226</v>
      </c>
      <c r="H11" s="10"/>
      <c r="I11" s="40"/>
      <c r="J11" s="163"/>
      <c r="K11" s="10" t="s">
        <v>179</v>
      </c>
      <c r="L11" s="10" t="s">
        <v>318</v>
      </c>
      <c r="M11" s="10" t="s">
        <v>321</v>
      </c>
      <c r="AA11" s="175">
        <f t="shared" si="0"/>
        <v>3</v>
      </c>
    </row>
    <row r="12" spans="1:27" ht="299.25">
      <c r="A12" s="10" t="s">
        <v>139</v>
      </c>
      <c r="B12" s="10" t="s">
        <v>114</v>
      </c>
      <c r="C12" s="100" t="s">
        <v>121</v>
      </c>
      <c r="D12" s="10" t="s">
        <v>168</v>
      </c>
      <c r="E12" s="162" t="s">
        <v>227</v>
      </c>
      <c r="F12" s="162" t="s">
        <v>228</v>
      </c>
      <c r="G12" s="162" t="s">
        <v>229</v>
      </c>
      <c r="H12" s="10"/>
      <c r="I12" s="40"/>
      <c r="J12" s="163"/>
      <c r="K12" s="10" t="s">
        <v>180</v>
      </c>
      <c r="L12" s="10" t="s">
        <v>318</v>
      </c>
      <c r="M12" s="10" t="s">
        <v>321</v>
      </c>
      <c r="AA12" s="175">
        <f t="shared" si="0"/>
        <v>3</v>
      </c>
    </row>
    <row r="13" spans="1:27" ht="156.75">
      <c r="A13" s="10" t="s">
        <v>140</v>
      </c>
      <c r="B13" s="10" t="s">
        <v>114</v>
      </c>
      <c r="C13" s="100" t="s">
        <v>121</v>
      </c>
      <c r="D13" s="10" t="s">
        <v>167</v>
      </c>
      <c r="E13" s="162" t="s">
        <v>230</v>
      </c>
      <c r="F13" s="162" t="s">
        <v>231</v>
      </c>
      <c r="G13" s="162" t="s">
        <v>232</v>
      </c>
      <c r="H13" s="10"/>
      <c r="I13" s="40"/>
      <c r="J13" s="163"/>
      <c r="K13" s="10" t="s">
        <v>181</v>
      </c>
      <c r="L13" s="10" t="s">
        <v>318</v>
      </c>
      <c r="M13" s="10" t="s">
        <v>326</v>
      </c>
      <c r="AA13" s="175">
        <f t="shared" si="0"/>
        <v>3</v>
      </c>
    </row>
    <row r="14" spans="1:27" ht="313.5">
      <c r="A14" s="10" t="s">
        <v>141</v>
      </c>
      <c r="B14" s="10" t="s">
        <v>117</v>
      </c>
      <c r="C14" s="100" t="s">
        <v>124</v>
      </c>
      <c r="D14" s="10" t="s">
        <v>168</v>
      </c>
      <c r="E14" s="162" t="s">
        <v>233</v>
      </c>
      <c r="F14" s="162" t="s">
        <v>234</v>
      </c>
      <c r="G14" s="162" t="s">
        <v>235</v>
      </c>
      <c r="H14" s="10"/>
      <c r="I14" s="40"/>
      <c r="J14" s="163"/>
      <c r="K14" s="10" t="s">
        <v>182</v>
      </c>
      <c r="L14" s="10" t="s">
        <v>318</v>
      </c>
      <c r="M14" s="10" t="s">
        <v>327</v>
      </c>
      <c r="AA14" s="175">
        <f t="shared" si="0"/>
        <v>3</v>
      </c>
    </row>
    <row r="15" spans="1:27" ht="242.25">
      <c r="A15" s="10" t="s">
        <v>142</v>
      </c>
      <c r="B15" s="10" t="s">
        <v>160</v>
      </c>
      <c r="C15" s="100" t="s">
        <v>197</v>
      </c>
      <c r="D15" s="10" t="s">
        <v>167</v>
      </c>
      <c r="E15" s="162" t="s">
        <v>236</v>
      </c>
      <c r="F15" s="162" t="s">
        <v>237</v>
      </c>
      <c r="G15" s="162" t="s">
        <v>238</v>
      </c>
      <c r="H15" s="10"/>
      <c r="I15" s="40"/>
      <c r="J15" s="163"/>
      <c r="K15" s="10" t="s">
        <v>183</v>
      </c>
      <c r="L15" s="10" t="s">
        <v>322</v>
      </c>
      <c r="M15" s="10" t="s">
        <v>354</v>
      </c>
      <c r="AA15" s="175">
        <f t="shared" si="0"/>
        <v>2</v>
      </c>
    </row>
    <row r="16" spans="1:27" ht="142.5">
      <c r="A16" s="10" t="s">
        <v>143</v>
      </c>
      <c r="B16" s="10" t="s">
        <v>118</v>
      </c>
      <c r="C16" s="100" t="s">
        <v>294</v>
      </c>
      <c r="D16" s="10" t="s">
        <v>168</v>
      </c>
      <c r="E16" s="162" t="s">
        <v>239</v>
      </c>
      <c r="F16" s="162" t="s">
        <v>240</v>
      </c>
      <c r="G16" s="162" t="s">
        <v>241</v>
      </c>
      <c r="H16" s="10"/>
      <c r="I16" s="40"/>
      <c r="J16" s="163"/>
      <c r="K16" s="10" t="s">
        <v>184</v>
      </c>
      <c r="L16" s="10" t="s">
        <v>322</v>
      </c>
      <c r="M16" s="10" t="s">
        <v>328</v>
      </c>
      <c r="AA16" s="175">
        <f t="shared" si="0"/>
        <v>2</v>
      </c>
    </row>
    <row r="17" spans="1:27" ht="370.5">
      <c r="A17" s="10" t="s">
        <v>144</v>
      </c>
      <c r="B17" s="10" t="s">
        <v>161</v>
      </c>
      <c r="C17" s="100" t="s">
        <v>198</v>
      </c>
      <c r="D17" s="10" t="s">
        <v>167</v>
      </c>
      <c r="E17" s="162" t="s">
        <v>242</v>
      </c>
      <c r="F17" s="162" t="s">
        <v>243</v>
      </c>
      <c r="G17" s="162" t="s">
        <v>244</v>
      </c>
      <c r="H17" s="10"/>
      <c r="I17" s="40"/>
      <c r="J17" s="163"/>
      <c r="K17" s="10" t="s">
        <v>185</v>
      </c>
      <c r="L17" s="10" t="s">
        <v>329</v>
      </c>
      <c r="M17" s="10" t="s">
        <v>330</v>
      </c>
      <c r="AA17" s="175">
        <f t="shared" si="0"/>
        <v>1</v>
      </c>
    </row>
    <row r="18" spans="1:27" ht="99.75">
      <c r="A18" s="10" t="s">
        <v>145</v>
      </c>
      <c r="B18" s="10" t="s">
        <v>110</v>
      </c>
      <c r="C18" s="100" t="s">
        <v>119</v>
      </c>
      <c r="D18" s="10" t="s">
        <v>168</v>
      </c>
      <c r="E18" s="162" t="s">
        <v>245</v>
      </c>
      <c r="F18" s="162" t="s">
        <v>246</v>
      </c>
      <c r="G18" s="162" t="s">
        <v>247</v>
      </c>
      <c r="H18" s="10"/>
      <c r="I18" s="40"/>
      <c r="J18" s="164"/>
      <c r="K18" s="10" t="s">
        <v>186</v>
      </c>
      <c r="L18" s="10" t="s">
        <v>318</v>
      </c>
      <c r="M18" s="10" t="s">
        <v>355</v>
      </c>
      <c r="AA18" s="175">
        <f t="shared" si="0"/>
        <v>3</v>
      </c>
    </row>
    <row r="19" spans="1:27" ht="85.5">
      <c r="A19" s="10" t="s">
        <v>146</v>
      </c>
      <c r="B19" s="10" t="s">
        <v>114</v>
      </c>
      <c r="C19" s="100" t="s">
        <v>121</v>
      </c>
      <c r="D19" s="10" t="s">
        <v>168</v>
      </c>
      <c r="E19" s="162" t="s">
        <v>248</v>
      </c>
      <c r="F19" s="162" t="s">
        <v>249</v>
      </c>
      <c r="G19" s="162" t="s">
        <v>250</v>
      </c>
      <c r="H19" s="10"/>
      <c r="I19" s="40"/>
      <c r="J19" s="163"/>
      <c r="K19" s="10" t="s">
        <v>187</v>
      </c>
      <c r="L19" s="10" t="s">
        <v>318</v>
      </c>
      <c r="M19" s="10" t="s">
        <v>326</v>
      </c>
      <c r="AA19" s="175">
        <f t="shared" si="0"/>
        <v>3</v>
      </c>
    </row>
    <row r="20" spans="1:27" ht="71.25">
      <c r="A20" s="10" t="s">
        <v>147</v>
      </c>
      <c r="B20" s="10" t="s">
        <v>117</v>
      </c>
      <c r="C20" s="100" t="s">
        <v>124</v>
      </c>
      <c r="D20" s="10" t="s">
        <v>168</v>
      </c>
      <c r="E20" s="162" t="s">
        <v>251</v>
      </c>
      <c r="F20" s="162" t="s">
        <v>252</v>
      </c>
      <c r="G20" s="162" t="s">
        <v>253</v>
      </c>
      <c r="H20" s="10"/>
      <c r="I20" s="40"/>
      <c r="J20" s="163"/>
      <c r="K20" s="10" t="s">
        <v>188</v>
      </c>
      <c r="L20" s="10" t="s">
        <v>322</v>
      </c>
      <c r="M20" s="10" t="s">
        <v>331</v>
      </c>
      <c r="AA20" s="175">
        <f t="shared" si="0"/>
        <v>2</v>
      </c>
    </row>
    <row r="21" spans="1:27" ht="99.75">
      <c r="A21" s="10" t="s">
        <v>148</v>
      </c>
      <c r="B21" s="10" t="s">
        <v>157</v>
      </c>
      <c r="C21" s="100" t="s">
        <v>194</v>
      </c>
      <c r="D21" s="10" t="s">
        <v>168</v>
      </c>
      <c r="E21" s="162" t="s">
        <v>254</v>
      </c>
      <c r="F21" s="162" t="s">
        <v>255</v>
      </c>
      <c r="G21" s="162" t="s">
        <v>256</v>
      </c>
      <c r="H21" s="10"/>
      <c r="I21" s="40"/>
      <c r="J21" s="163"/>
      <c r="K21" s="10" t="s">
        <v>189</v>
      </c>
      <c r="L21" s="10" t="s">
        <v>318</v>
      </c>
      <c r="M21" s="10" t="s">
        <v>332</v>
      </c>
      <c r="AA21" s="175">
        <f t="shared" si="0"/>
        <v>3</v>
      </c>
    </row>
    <row r="22" spans="1:27" ht="185.25">
      <c r="A22" s="10" t="s">
        <v>149</v>
      </c>
      <c r="B22" s="10" t="s">
        <v>162</v>
      </c>
      <c r="C22" s="100" t="s">
        <v>295</v>
      </c>
      <c r="D22" s="10" t="s">
        <v>168</v>
      </c>
      <c r="E22" s="162" t="s">
        <v>257</v>
      </c>
      <c r="F22" s="162" t="s">
        <v>258</v>
      </c>
      <c r="G22" s="162" t="s">
        <v>259</v>
      </c>
      <c r="H22" s="10"/>
      <c r="I22" s="40"/>
      <c r="J22" s="165" t="s">
        <v>286</v>
      </c>
      <c r="K22" s="10" t="s">
        <v>190</v>
      </c>
      <c r="L22" s="10" t="s">
        <v>322</v>
      </c>
      <c r="M22" s="10" t="s">
        <v>323</v>
      </c>
      <c r="AA22" s="175">
        <f t="shared" si="0"/>
        <v>2</v>
      </c>
    </row>
    <row r="23" spans="1:27" ht="85.5">
      <c r="A23" s="10" t="s">
        <v>150</v>
      </c>
      <c r="B23" s="10" t="s">
        <v>114</v>
      </c>
      <c r="C23" s="100" t="s">
        <v>121</v>
      </c>
      <c r="D23" s="10" t="s">
        <v>168</v>
      </c>
      <c r="E23" s="162" t="s">
        <v>260</v>
      </c>
      <c r="F23" s="162" t="s">
        <v>261</v>
      </c>
      <c r="G23" s="162" t="s">
        <v>262</v>
      </c>
      <c r="H23" s="10"/>
      <c r="I23" s="40"/>
      <c r="J23" s="163"/>
      <c r="K23" s="10" t="s">
        <v>191</v>
      </c>
      <c r="L23" s="10" t="s">
        <v>322</v>
      </c>
      <c r="M23" s="10" t="s">
        <v>356</v>
      </c>
      <c r="AA23" s="175">
        <f t="shared" si="0"/>
        <v>2</v>
      </c>
    </row>
    <row r="24" spans="1:27" ht="171">
      <c r="A24" s="10" t="s">
        <v>151</v>
      </c>
      <c r="B24" s="10" t="s">
        <v>299</v>
      </c>
      <c r="C24" s="100" t="s">
        <v>298</v>
      </c>
      <c r="D24" s="10" t="s">
        <v>167</v>
      </c>
      <c r="E24" s="162" t="s">
        <v>263</v>
      </c>
      <c r="F24" s="162" t="s">
        <v>264</v>
      </c>
      <c r="G24" s="162" t="s">
        <v>265</v>
      </c>
      <c r="H24" s="10"/>
      <c r="I24" s="40"/>
      <c r="J24" s="163"/>
      <c r="K24" s="10" t="s">
        <v>192</v>
      </c>
      <c r="L24" s="10" t="s">
        <v>318</v>
      </c>
      <c r="M24" s="10" t="s">
        <v>333</v>
      </c>
      <c r="AA24" s="175">
        <f t="shared" si="0"/>
        <v>3</v>
      </c>
    </row>
    <row r="25" spans="1:27" ht="114">
      <c r="A25" s="10" t="s">
        <v>152</v>
      </c>
      <c r="B25" s="10" t="s">
        <v>111</v>
      </c>
      <c r="C25" s="100" t="s">
        <v>296</v>
      </c>
      <c r="D25" s="10" t="s">
        <v>169</v>
      </c>
      <c r="E25" s="162" t="s">
        <v>266</v>
      </c>
      <c r="F25" s="162" t="s">
        <v>267</v>
      </c>
      <c r="G25" s="162" t="s">
        <v>268</v>
      </c>
      <c r="H25" s="10"/>
      <c r="I25" s="40"/>
      <c r="J25" s="163"/>
      <c r="K25" s="10" t="s">
        <v>192</v>
      </c>
      <c r="L25" s="10" t="s">
        <v>318</v>
      </c>
      <c r="M25" s="10" t="s">
        <v>334</v>
      </c>
      <c r="AA25" s="175">
        <f t="shared" si="0"/>
        <v>3</v>
      </c>
    </row>
    <row r="26" spans="1:27" ht="185.25">
      <c r="A26" s="10" t="s">
        <v>153</v>
      </c>
      <c r="B26" s="10" t="s">
        <v>113</v>
      </c>
      <c r="C26" s="100" t="s">
        <v>120</v>
      </c>
      <c r="D26" s="10" t="s">
        <v>167</v>
      </c>
      <c r="E26" s="162" t="s">
        <v>269</v>
      </c>
      <c r="F26" s="162" t="s">
        <v>270</v>
      </c>
      <c r="G26" s="162" t="s">
        <v>306</v>
      </c>
      <c r="H26" s="10"/>
      <c r="I26" s="40"/>
      <c r="J26" s="163" t="s">
        <v>305</v>
      </c>
      <c r="K26" s="10" t="s">
        <v>192</v>
      </c>
      <c r="L26" s="10" t="s">
        <v>322</v>
      </c>
      <c r="M26" s="10" t="s">
        <v>325</v>
      </c>
      <c r="AA26" s="175">
        <f t="shared" si="0"/>
        <v>2</v>
      </c>
    </row>
    <row r="27" spans="1:27" ht="71.25">
      <c r="A27" s="10" t="s">
        <v>154</v>
      </c>
      <c r="B27" s="10" t="s">
        <v>163</v>
      </c>
      <c r="C27" s="100" t="s">
        <v>199</v>
      </c>
      <c r="D27" s="10" t="s">
        <v>169</v>
      </c>
      <c r="E27" s="162" t="s">
        <v>271</v>
      </c>
      <c r="F27" s="162" t="s">
        <v>272</v>
      </c>
      <c r="G27" s="162" t="s">
        <v>273</v>
      </c>
      <c r="H27" s="10"/>
      <c r="I27" s="40"/>
      <c r="J27" s="163"/>
      <c r="K27" s="10" t="s">
        <v>192</v>
      </c>
      <c r="L27" s="10" t="s">
        <v>318</v>
      </c>
      <c r="M27" s="10" t="s">
        <v>335</v>
      </c>
      <c r="AA27" s="175">
        <f t="shared" si="0"/>
        <v>3</v>
      </c>
    </row>
    <row r="28" spans="1:27" ht="114">
      <c r="A28" s="10" t="s">
        <v>155</v>
      </c>
      <c r="B28" s="10" t="s">
        <v>164</v>
      </c>
      <c r="C28" s="100" t="s">
        <v>200</v>
      </c>
      <c r="D28" s="10" t="s">
        <v>167</v>
      </c>
      <c r="E28" s="162" t="s">
        <v>274</v>
      </c>
      <c r="F28" s="162" t="s">
        <v>275</v>
      </c>
      <c r="G28" s="162" t="s">
        <v>276</v>
      </c>
      <c r="H28" s="10"/>
      <c r="I28" s="40"/>
      <c r="J28" s="163"/>
      <c r="K28" s="10" t="s">
        <v>192</v>
      </c>
      <c r="L28" s="10" t="s">
        <v>322</v>
      </c>
      <c r="M28" s="10" t="s">
        <v>336</v>
      </c>
      <c r="AA28" s="175">
        <f t="shared" si="0"/>
        <v>2</v>
      </c>
    </row>
    <row r="29" spans="1:27" ht="57">
      <c r="A29" s="10" t="s">
        <v>156</v>
      </c>
      <c r="B29" s="10" t="s">
        <v>112</v>
      </c>
      <c r="C29" s="100" t="s">
        <v>297</v>
      </c>
      <c r="D29" s="10" t="s">
        <v>169</v>
      </c>
      <c r="E29" s="162" t="s">
        <v>277</v>
      </c>
      <c r="F29" s="162" t="s">
        <v>278</v>
      </c>
      <c r="G29" s="162" t="s">
        <v>279</v>
      </c>
      <c r="H29" s="10"/>
      <c r="I29" s="40"/>
      <c r="J29" s="163"/>
      <c r="K29" s="10" t="s">
        <v>192</v>
      </c>
      <c r="L29" s="10" t="s">
        <v>322</v>
      </c>
      <c r="M29" s="10" t="s">
        <v>337</v>
      </c>
      <c r="AA29" s="175">
        <f t="shared" si="0"/>
        <v>2</v>
      </c>
    </row>
    <row r="30" spans="1:27" ht="99.75">
      <c r="A30" s="10" t="s">
        <v>165</v>
      </c>
      <c r="B30" s="10" t="s">
        <v>115</v>
      </c>
      <c r="C30" s="100" t="s">
        <v>122</v>
      </c>
      <c r="D30" s="10" t="s">
        <v>169</v>
      </c>
      <c r="E30" s="162" t="s">
        <v>280</v>
      </c>
      <c r="F30" s="162" t="s">
        <v>281</v>
      </c>
      <c r="G30" s="162" t="s">
        <v>282</v>
      </c>
      <c r="H30" s="10"/>
      <c r="I30" s="40"/>
      <c r="J30" s="163"/>
      <c r="K30" s="10" t="s">
        <v>192</v>
      </c>
      <c r="L30" s="10" t="s">
        <v>318</v>
      </c>
      <c r="M30" s="10" t="s">
        <v>357</v>
      </c>
      <c r="AA30" s="175">
        <f t="shared" si="0"/>
        <v>3</v>
      </c>
    </row>
    <row r="31" spans="1:27" ht="242.25">
      <c r="A31" s="10" t="s">
        <v>166</v>
      </c>
      <c r="B31" s="10" t="s">
        <v>114</v>
      </c>
      <c r="C31" s="100" t="s">
        <v>121</v>
      </c>
      <c r="D31" s="10" t="s">
        <v>167</v>
      </c>
      <c r="E31" s="162" t="s">
        <v>283</v>
      </c>
      <c r="F31" s="162" t="s">
        <v>338</v>
      </c>
      <c r="G31" s="162" t="s">
        <v>284</v>
      </c>
      <c r="H31" s="10"/>
      <c r="I31" s="40"/>
      <c r="J31" s="163"/>
      <c r="K31" s="10" t="s">
        <v>192</v>
      </c>
      <c r="L31" s="10" t="s">
        <v>318</v>
      </c>
      <c r="M31" s="10" t="s">
        <v>358</v>
      </c>
      <c r="AA31" s="175">
        <f t="shared" si="0"/>
        <v>3</v>
      </c>
    </row>
    <row r="32" spans="1:27" ht="12.75">
      <c r="A32" s="166"/>
      <c r="B32" s="167" t="s">
        <v>47</v>
      </c>
      <c r="C32" s="168"/>
      <c r="D32" s="166"/>
      <c r="E32" s="166"/>
      <c r="F32" s="166"/>
      <c r="G32" s="166"/>
      <c r="H32" s="166"/>
      <c r="I32" s="166"/>
      <c r="J32" s="166"/>
      <c r="K32" s="166"/>
      <c r="L32" s="166"/>
      <c r="M32" s="166"/>
      <c r="AA32" s="92"/>
    </row>
    <row r="33" ht="12.75" hidden="1"/>
    <row r="34" ht="12.75" hidden="1"/>
    <row r="35" ht="12.75" hidden="1">
      <c r="H35" s="159" t="s">
        <v>31</v>
      </c>
    </row>
    <row r="36" ht="12.75" hidden="1">
      <c r="H36" s="159" t="s">
        <v>7</v>
      </c>
    </row>
    <row r="37" ht="12.75" hidden="1">
      <c r="H37" s="159" t="s">
        <v>8</v>
      </c>
    </row>
    <row r="38" ht="12.75" hidden="1">
      <c r="H38" s="159" t="s">
        <v>22</v>
      </c>
    </row>
    <row r="39" ht="12.75" hidden="1">
      <c r="H39" s="159" t="s">
        <v>23</v>
      </c>
    </row>
    <row r="40" ht="12.75" hidden="1">
      <c r="H40" s="169" t="s">
        <v>26</v>
      </c>
    </row>
    <row r="41" ht="12.75" hidden="1">
      <c r="H41" s="169" t="s">
        <v>27</v>
      </c>
    </row>
    <row r="42" ht="12.75" hidden="1"/>
    <row r="43" ht="12.75" hidden="1">
      <c r="H43" s="159" t="s">
        <v>351</v>
      </c>
    </row>
    <row r="44" ht="12.75" hidden="1">
      <c r="H44" s="170" t="s">
        <v>319</v>
      </c>
    </row>
    <row r="45" ht="12.75" hidden="1">
      <c r="H45" s="159" t="s">
        <v>318</v>
      </c>
    </row>
    <row r="46" ht="12.75" hidden="1">
      <c r="H46" s="159" t="s">
        <v>322</v>
      </c>
    </row>
    <row r="47" ht="12.75" hidden="1">
      <c r="H47" s="159" t="s">
        <v>329</v>
      </c>
    </row>
  </sheetData>
  <sheetProtection formatColumns="0" formatRows="0" sort="0" autoFilter="0"/>
  <protectedRanges>
    <protectedRange password="E1A2" sqref="AA2" name="Range1"/>
    <protectedRange password="E1A2" sqref="AA3:AA31" name="Range1_1"/>
  </protectedRanges>
  <autoFilter ref="A2:L2"/>
  <conditionalFormatting sqref="I3:I31">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3">
    <dataValidation type="list" allowBlank="1" showInputMessage="1" showErrorMessage="1" sqref="I3:I31">
      <formula1>$H$36:$H$39</formula1>
    </dataValidation>
    <dataValidation type="list" allowBlank="1" showInputMessage="1" showErrorMessage="1" sqref="D3:D31">
      <formula1>$H$40:$H$41</formula1>
    </dataValidation>
    <dataValidation type="list" allowBlank="1" showInputMessage="1" showErrorMessage="1" sqref="L3:L31">
      <formula1>$H$44:$H$47</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6"/>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23" customWidth="1"/>
    <col min="14" max="14" width="10.140625" style="23" customWidth="1"/>
    <col min="15" max="16384" width="9.140625" style="23" customWidth="1"/>
  </cols>
  <sheetData>
    <row r="1" spans="1:14" ht="12.75">
      <c r="A1" s="11" t="s">
        <v>35</v>
      </c>
      <c r="B1" s="12"/>
      <c r="C1" s="12"/>
      <c r="D1" s="12"/>
      <c r="E1" s="12"/>
      <c r="F1" s="12"/>
      <c r="G1" s="12"/>
      <c r="H1" s="12"/>
      <c r="I1" s="12"/>
      <c r="J1" s="12"/>
      <c r="K1" s="12"/>
      <c r="L1" s="12"/>
      <c r="M1" s="12"/>
      <c r="N1" s="13"/>
    </row>
    <row r="2" spans="1:14" s="24" customFormat="1" ht="12.75" customHeight="1">
      <c r="A2" s="30" t="s">
        <v>36</v>
      </c>
      <c r="B2" s="31"/>
      <c r="C2" s="31"/>
      <c r="D2" s="31"/>
      <c r="E2" s="31"/>
      <c r="F2" s="31"/>
      <c r="G2" s="31"/>
      <c r="H2" s="31"/>
      <c r="I2" s="31"/>
      <c r="J2" s="31"/>
      <c r="K2" s="31"/>
      <c r="L2" s="31"/>
      <c r="M2" s="31"/>
      <c r="N2" s="32"/>
    </row>
    <row r="3" spans="1:14" s="24" customFormat="1" ht="12.75" customHeight="1">
      <c r="A3" s="25" t="s">
        <v>86</v>
      </c>
      <c r="B3" s="26"/>
      <c r="C3" s="26"/>
      <c r="D3" s="26"/>
      <c r="E3" s="26"/>
      <c r="F3" s="26"/>
      <c r="G3" s="26"/>
      <c r="H3" s="26"/>
      <c r="I3" s="26"/>
      <c r="J3" s="26"/>
      <c r="K3" s="26"/>
      <c r="L3" s="26"/>
      <c r="M3" s="26"/>
      <c r="N3" s="27"/>
    </row>
    <row r="4" spans="1:14" s="24" customFormat="1" ht="12.75">
      <c r="A4" s="17" t="s">
        <v>302</v>
      </c>
      <c r="B4" s="18"/>
      <c r="C4" s="18"/>
      <c r="D4" s="18"/>
      <c r="E4" s="18"/>
      <c r="F4" s="18"/>
      <c r="G4" s="18"/>
      <c r="H4" s="18"/>
      <c r="I4" s="18"/>
      <c r="J4" s="18"/>
      <c r="K4" s="18"/>
      <c r="L4" s="18"/>
      <c r="M4" s="18"/>
      <c r="N4" s="19"/>
    </row>
    <row r="5" spans="1:14" s="24" customFormat="1" ht="12.75">
      <c r="A5" s="17" t="s">
        <v>303</v>
      </c>
      <c r="B5" s="18"/>
      <c r="C5" s="18"/>
      <c r="D5" s="18"/>
      <c r="E5" s="18"/>
      <c r="F5" s="18"/>
      <c r="G5" s="18"/>
      <c r="H5" s="18"/>
      <c r="I5" s="18"/>
      <c r="J5" s="18"/>
      <c r="K5" s="18"/>
      <c r="L5" s="18"/>
      <c r="M5" s="18"/>
      <c r="N5" s="19"/>
    </row>
    <row r="6" spans="1:14" s="24" customFormat="1" ht="12.75">
      <c r="A6" s="28"/>
      <c r="B6" s="20"/>
      <c r="C6" s="20"/>
      <c r="D6" s="20"/>
      <c r="E6" s="20"/>
      <c r="F6" s="20"/>
      <c r="G6" s="20"/>
      <c r="H6" s="20"/>
      <c r="I6" s="20"/>
      <c r="J6" s="20"/>
      <c r="K6" s="20"/>
      <c r="L6" s="20"/>
      <c r="M6" s="20"/>
      <c r="N6" s="21"/>
    </row>
    <row r="8" spans="1:14" ht="12.75" customHeight="1">
      <c r="A8" s="33" t="s">
        <v>107</v>
      </c>
      <c r="B8" s="34"/>
      <c r="C8" s="34"/>
      <c r="D8" s="34"/>
      <c r="E8" s="34"/>
      <c r="F8" s="34"/>
      <c r="G8" s="34"/>
      <c r="H8" s="34"/>
      <c r="I8" s="34"/>
      <c r="J8" s="34"/>
      <c r="K8" s="34"/>
      <c r="L8" s="34"/>
      <c r="M8" s="34"/>
      <c r="N8" s="35"/>
    </row>
    <row r="9" spans="1:14" ht="12.75" customHeight="1">
      <c r="A9" s="36" t="s">
        <v>41</v>
      </c>
      <c r="B9" s="37"/>
      <c r="C9" s="37"/>
      <c r="D9" s="37"/>
      <c r="E9" s="37"/>
      <c r="F9" s="37"/>
      <c r="G9" s="37"/>
      <c r="H9" s="37"/>
      <c r="I9" s="37"/>
      <c r="J9" s="37"/>
      <c r="K9" s="37"/>
      <c r="L9" s="37"/>
      <c r="M9" s="37"/>
      <c r="N9" s="38"/>
    </row>
    <row r="10" spans="1:14" ht="12.75" customHeight="1">
      <c r="A10" s="25" t="s">
        <v>87</v>
      </c>
      <c r="B10" s="26"/>
      <c r="C10" s="26"/>
      <c r="D10" s="26"/>
      <c r="E10" s="26"/>
      <c r="F10" s="26"/>
      <c r="G10" s="26"/>
      <c r="H10" s="26"/>
      <c r="I10" s="26"/>
      <c r="J10" s="26"/>
      <c r="K10" s="26"/>
      <c r="L10" s="26"/>
      <c r="M10" s="26"/>
      <c r="N10" s="27"/>
    </row>
    <row r="11" spans="1:14" ht="12.75">
      <c r="A11" s="17" t="s">
        <v>88</v>
      </c>
      <c r="B11" s="18"/>
      <c r="C11" s="18"/>
      <c r="D11" s="18"/>
      <c r="E11" s="18"/>
      <c r="F11" s="18"/>
      <c r="G11" s="18"/>
      <c r="H11" s="18"/>
      <c r="I11" s="18"/>
      <c r="J11" s="18"/>
      <c r="K11" s="18"/>
      <c r="L11" s="18"/>
      <c r="M11" s="18"/>
      <c r="N11" s="19"/>
    </row>
    <row r="12" spans="1:14" ht="12.75">
      <c r="A12" s="28" t="s">
        <v>89</v>
      </c>
      <c r="B12" s="20"/>
      <c r="C12" s="20"/>
      <c r="D12" s="20"/>
      <c r="E12" s="20"/>
      <c r="F12" s="20"/>
      <c r="G12" s="20"/>
      <c r="H12" s="20"/>
      <c r="I12" s="20"/>
      <c r="J12" s="20"/>
      <c r="K12" s="20"/>
      <c r="L12" s="20"/>
      <c r="M12" s="20"/>
      <c r="N12" s="21"/>
    </row>
    <row r="14" spans="1:14" ht="12.75" customHeight="1">
      <c r="A14" s="33" t="s">
        <v>40</v>
      </c>
      <c r="B14" s="34"/>
      <c r="C14" s="34"/>
      <c r="D14" s="34"/>
      <c r="E14" s="34"/>
      <c r="F14" s="34"/>
      <c r="G14" s="34"/>
      <c r="H14" s="34"/>
      <c r="I14" s="34"/>
      <c r="J14" s="34"/>
      <c r="K14" s="34"/>
      <c r="L14" s="34"/>
      <c r="M14" s="34"/>
      <c r="N14" s="35"/>
    </row>
    <row r="15" spans="1:14" ht="12.75" customHeight="1">
      <c r="A15" s="36" t="s">
        <v>39</v>
      </c>
      <c r="B15" s="37"/>
      <c r="C15" s="37"/>
      <c r="D15" s="37"/>
      <c r="E15" s="37"/>
      <c r="F15" s="37"/>
      <c r="G15" s="37"/>
      <c r="H15" s="37"/>
      <c r="I15" s="37"/>
      <c r="J15" s="37"/>
      <c r="K15" s="37"/>
      <c r="L15" s="37"/>
      <c r="M15" s="37"/>
      <c r="N15" s="38"/>
    </row>
    <row r="16" spans="1:14" ht="12.75" customHeight="1">
      <c r="A16" s="25" t="s">
        <v>90</v>
      </c>
      <c r="B16" s="26"/>
      <c r="C16" s="26"/>
      <c r="D16" s="26"/>
      <c r="E16" s="26"/>
      <c r="F16" s="26"/>
      <c r="G16" s="26"/>
      <c r="H16" s="26"/>
      <c r="I16" s="26"/>
      <c r="J16" s="26"/>
      <c r="K16" s="26"/>
      <c r="L16" s="26"/>
      <c r="M16" s="26"/>
      <c r="N16" s="27"/>
    </row>
    <row r="17" spans="1:14" ht="12.75">
      <c r="A17" s="17" t="s">
        <v>91</v>
      </c>
      <c r="B17" s="18"/>
      <c r="C17" s="18"/>
      <c r="D17" s="18"/>
      <c r="E17" s="18"/>
      <c r="F17" s="18"/>
      <c r="G17" s="18"/>
      <c r="H17" s="18"/>
      <c r="I17" s="18"/>
      <c r="J17" s="18"/>
      <c r="K17" s="18"/>
      <c r="L17" s="18"/>
      <c r="M17" s="18"/>
      <c r="N17" s="19"/>
    </row>
    <row r="18" spans="1:14" ht="12.75">
      <c r="A18" s="17" t="s">
        <v>92</v>
      </c>
      <c r="B18" s="18"/>
      <c r="C18" s="18"/>
      <c r="D18" s="18"/>
      <c r="E18" s="18"/>
      <c r="F18" s="18"/>
      <c r="G18" s="18"/>
      <c r="H18" s="18"/>
      <c r="I18" s="18"/>
      <c r="J18" s="18"/>
      <c r="K18" s="18"/>
      <c r="L18" s="18"/>
      <c r="M18" s="18"/>
      <c r="N18" s="19"/>
    </row>
    <row r="19" spans="1:14" ht="12.75">
      <c r="A19" s="17" t="s">
        <v>93</v>
      </c>
      <c r="B19" s="18"/>
      <c r="C19" s="18"/>
      <c r="D19" s="18"/>
      <c r="E19" s="18"/>
      <c r="F19" s="18"/>
      <c r="G19" s="18"/>
      <c r="H19" s="18"/>
      <c r="I19" s="18"/>
      <c r="J19" s="18"/>
      <c r="K19" s="18"/>
      <c r="L19" s="18"/>
      <c r="M19" s="18"/>
      <c r="N19" s="19"/>
    </row>
    <row r="20" spans="1:14" ht="12.75">
      <c r="A20" s="28"/>
      <c r="B20" s="20"/>
      <c r="C20" s="20"/>
      <c r="D20" s="20"/>
      <c r="E20" s="20"/>
      <c r="F20" s="20"/>
      <c r="G20" s="20"/>
      <c r="H20" s="20"/>
      <c r="I20" s="20"/>
      <c r="J20" s="20"/>
      <c r="K20" s="20"/>
      <c r="L20" s="20"/>
      <c r="M20" s="20"/>
      <c r="N20" s="21"/>
    </row>
    <row r="22" spans="1:14" ht="12.75" customHeight="1">
      <c r="A22" s="33" t="s">
        <v>37</v>
      </c>
      <c r="B22" s="34"/>
      <c r="C22" s="34"/>
      <c r="D22" s="34"/>
      <c r="E22" s="34"/>
      <c r="F22" s="34"/>
      <c r="G22" s="34"/>
      <c r="H22" s="34"/>
      <c r="I22" s="34"/>
      <c r="J22" s="34"/>
      <c r="K22" s="34"/>
      <c r="L22" s="34"/>
      <c r="M22" s="34"/>
      <c r="N22" s="35"/>
    </row>
    <row r="23" spans="1:14" ht="12.75" customHeight="1">
      <c r="A23" s="36" t="s">
        <v>38</v>
      </c>
      <c r="B23" s="37"/>
      <c r="C23" s="37"/>
      <c r="D23" s="37"/>
      <c r="E23" s="37"/>
      <c r="F23" s="37"/>
      <c r="G23" s="37"/>
      <c r="H23" s="37"/>
      <c r="I23" s="37"/>
      <c r="J23" s="37"/>
      <c r="K23" s="37"/>
      <c r="L23" s="37"/>
      <c r="M23" s="37"/>
      <c r="N23" s="38"/>
    </row>
    <row r="24" spans="1:14" ht="12.75" customHeight="1">
      <c r="A24" s="25" t="s">
        <v>94</v>
      </c>
      <c r="B24" s="26"/>
      <c r="C24" s="26"/>
      <c r="D24" s="26"/>
      <c r="E24" s="26"/>
      <c r="F24" s="26"/>
      <c r="G24" s="26"/>
      <c r="H24" s="26"/>
      <c r="I24" s="26"/>
      <c r="J24" s="26"/>
      <c r="K24" s="26"/>
      <c r="L24" s="26"/>
      <c r="M24" s="26"/>
      <c r="N24" s="27"/>
    </row>
    <row r="25" spans="1:14" ht="12.75">
      <c r="A25" s="17" t="s">
        <v>128</v>
      </c>
      <c r="B25" s="18"/>
      <c r="C25" s="18"/>
      <c r="D25" s="18"/>
      <c r="E25" s="18"/>
      <c r="F25" s="18"/>
      <c r="G25" s="18"/>
      <c r="H25" s="18"/>
      <c r="I25" s="18"/>
      <c r="J25" s="18"/>
      <c r="K25" s="18"/>
      <c r="L25" s="18"/>
      <c r="M25" s="18"/>
      <c r="N25" s="19"/>
    </row>
    <row r="26" spans="1:14" ht="12.75">
      <c r="A26" s="28"/>
      <c r="B26" s="20"/>
      <c r="C26" s="20"/>
      <c r="D26" s="20"/>
      <c r="E26" s="20"/>
      <c r="F26" s="20"/>
      <c r="G26" s="20"/>
      <c r="H26" s="20"/>
      <c r="I26" s="20"/>
      <c r="J26" s="20"/>
      <c r="K26" s="20"/>
      <c r="L26" s="20"/>
      <c r="M26" s="20"/>
      <c r="N26" s="21"/>
    </row>
  </sheetData>
  <sheetProtection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A11" sqref="A11"/>
    </sheetView>
  </sheetViews>
  <sheetFormatPr defaultColWidth="9.140625" defaultRowHeight="12.75"/>
  <cols>
    <col min="2" max="2" width="13.140625" style="0" customWidth="1"/>
    <col min="3" max="3" width="84.421875" style="0" customWidth="1"/>
    <col min="4" max="4" width="22.421875" style="0" customWidth="1"/>
  </cols>
  <sheetData>
    <row r="1" spans="1:4" ht="12.75">
      <c r="A1" s="11" t="s">
        <v>45</v>
      </c>
      <c r="B1" s="12"/>
      <c r="C1" s="12"/>
      <c r="D1" s="12"/>
    </row>
    <row r="2" spans="1:4" s="1" customFormat="1" ht="12.75" customHeight="1">
      <c r="A2" s="29" t="s">
        <v>42</v>
      </c>
      <c r="B2" s="29" t="s">
        <v>43</v>
      </c>
      <c r="C2" s="29" t="s">
        <v>44</v>
      </c>
      <c r="D2" s="29" t="s">
        <v>60</v>
      </c>
    </row>
    <row r="3" spans="1:4" ht="12.75">
      <c r="A3" s="97">
        <v>0.1</v>
      </c>
      <c r="B3" s="98">
        <v>40128</v>
      </c>
      <c r="C3" s="101" t="s">
        <v>48</v>
      </c>
      <c r="D3" s="101" t="s">
        <v>125</v>
      </c>
    </row>
    <row r="4" spans="1:4" ht="25.5">
      <c r="A4" s="97">
        <v>0.2</v>
      </c>
      <c r="B4" s="98">
        <v>40389</v>
      </c>
      <c r="C4" s="101" t="s">
        <v>287</v>
      </c>
      <c r="D4" s="101" t="s">
        <v>125</v>
      </c>
    </row>
    <row r="5" spans="1:4" ht="12.75">
      <c r="A5" s="97">
        <v>1</v>
      </c>
      <c r="B5" s="98">
        <v>40814</v>
      </c>
      <c r="C5" s="101" t="s">
        <v>288</v>
      </c>
      <c r="D5" s="101" t="s">
        <v>125</v>
      </c>
    </row>
    <row r="6" spans="1:4" ht="38.25">
      <c r="A6" s="97">
        <v>2</v>
      </c>
      <c r="B6" s="98">
        <v>41061</v>
      </c>
      <c r="C6" s="102" t="s">
        <v>289</v>
      </c>
      <c r="D6" s="101" t="s">
        <v>125</v>
      </c>
    </row>
    <row r="7" spans="1:4" ht="12.75">
      <c r="A7" s="97">
        <v>2.1</v>
      </c>
      <c r="B7" s="98">
        <v>41183</v>
      </c>
      <c r="C7" s="96" t="s">
        <v>290</v>
      </c>
      <c r="D7" s="96" t="s">
        <v>125</v>
      </c>
    </row>
    <row r="8" spans="1:4" ht="25.5">
      <c r="A8" s="5">
        <v>2.2</v>
      </c>
      <c r="B8" s="6">
        <v>41317</v>
      </c>
      <c r="C8" s="103" t="s">
        <v>293</v>
      </c>
      <c r="D8" s="99" t="s">
        <v>125</v>
      </c>
    </row>
    <row r="9" spans="1:4" ht="12.75">
      <c r="A9" s="5">
        <v>2.3</v>
      </c>
      <c r="B9" s="6">
        <v>41740</v>
      </c>
      <c r="C9" s="103" t="s">
        <v>304</v>
      </c>
      <c r="D9" s="99" t="s">
        <v>125</v>
      </c>
    </row>
    <row r="10" spans="1:4" ht="12.75">
      <c r="A10" s="5">
        <v>2.4</v>
      </c>
      <c r="B10" s="8">
        <v>42033</v>
      </c>
      <c r="C10" s="99" t="s">
        <v>359</v>
      </c>
      <c r="D10" s="121" t="s">
        <v>125</v>
      </c>
    </row>
    <row r="11" spans="1:4" ht="12.75">
      <c r="A11" s="5"/>
      <c r="B11" s="8"/>
      <c r="C11" s="99"/>
      <c r="D11" s="121"/>
    </row>
    <row r="12" spans="1:4" ht="12.75">
      <c r="A12" s="5"/>
      <c r="B12" s="8"/>
      <c r="C12" s="7"/>
      <c r="D12" s="7"/>
    </row>
    <row r="13" spans="1:4" ht="12.75">
      <c r="A13" s="5"/>
      <c r="B13" s="8"/>
      <c r="C13" s="7"/>
      <c r="D13" s="7"/>
    </row>
    <row r="14" spans="1:4" ht="12.75">
      <c r="A14" s="5"/>
      <c r="B14" s="8"/>
      <c r="C14" s="7"/>
      <c r="D14" s="7"/>
    </row>
    <row r="18" ht="12.75">
      <c r="B18" s="9"/>
    </row>
    <row r="19" ht="12.75">
      <c r="B19" s="9"/>
    </row>
    <row r="20" ht="12.75">
      <c r="B20" s="9"/>
    </row>
    <row r="21" ht="12.75">
      <c r="B21" s="9"/>
    </row>
    <row r="22" ht="12.75">
      <c r="B22" s="9"/>
    </row>
    <row r="23" ht="12.75">
      <c r="B23" s="9"/>
    </row>
    <row r="24" ht="12.75">
      <c r="B24" s="9"/>
    </row>
    <row r="25" ht="12.75">
      <c r="B25" s="9"/>
    </row>
  </sheetData>
  <sheetProtection sort="0" autoFilter="0"/>
  <printOptions horizontalCentered="1"/>
  <pageMargins left="0.25" right="0.25" top="0.5" bottom="0.5" header="0.25" footer="0.25"/>
  <pageSetup fitToHeight="1" fitToWidth="1" horizontalDpi="1200" verticalDpi="1200" orientation="landscape" scale="71"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2012-12-04T14:27:07Z</cp:lastPrinted>
  <dcterms:created xsi:type="dcterms:W3CDTF">2012-09-21T14:43:24Z</dcterms:created>
  <dcterms:modified xsi:type="dcterms:W3CDTF">2015-03-25T19:18:09Z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