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F764F1EC-D08D-4C97-8D85-9FF754EE341B}" xr6:coauthVersionLast="47" xr6:coauthVersionMax="47" xr10:uidLastSave="{00000000-0000-0000-0000-000000000000}"/>
  <bookViews>
    <workbookView xWindow="-110" yWindow="-110" windowWidth="19420" windowHeight="10420" tabRatio="732" activeTab="1" xr2:uid="{00000000-000D-0000-FFFF-FFFF00000000}"/>
  </bookViews>
  <sheets>
    <sheet name="Dashboard" sheetId="5" r:id="rId1"/>
    <sheet name="Results" sheetId="4" r:id="rId2"/>
    <sheet name="Instructions" sheetId="6" r:id="rId3"/>
    <sheet name="Gen Test Cases" sheetId="20" r:id="rId4"/>
    <sheet name="Kubernetes" sheetId="19" r:id="rId5"/>
    <sheet name="Docker" sheetId="23" r:id="rId6"/>
    <sheet name="RedHat OpenShift" sheetId="21" r:id="rId7"/>
    <sheet name="Change Log" sheetId="7" r:id="rId8"/>
    <sheet name="New Release Changes" sheetId="24" r:id="rId9"/>
    <sheet name="Issue Code Table" sheetId="16" r:id="rId10"/>
  </sheets>
  <definedNames>
    <definedName name="_xlnm._FilterDatabase" localSheetId="5" hidden="1">Docker!$A$2:$AA$77</definedName>
    <definedName name="_xlnm._FilterDatabase" localSheetId="3" hidden="1">'Gen Test Cases'!$A$2:$AA$20</definedName>
    <definedName name="_xlnm._FilterDatabase" localSheetId="9" hidden="1">'Issue Code Table'!$A$1:$D$489</definedName>
    <definedName name="_xlnm._FilterDatabase" localSheetId="4" hidden="1">Kubernetes!$A$2:$O$88</definedName>
    <definedName name="_xlnm._FilterDatabase" localSheetId="6" hidden="1">'RedHat OpenShift'!$A$2:$AA$2</definedName>
    <definedName name="_xlnm.Print_Area" localSheetId="8">'New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4" l="1"/>
  <c r="M32" i="4"/>
  <c r="E32" i="4"/>
  <c r="D32" i="4"/>
  <c r="C32" i="4"/>
  <c r="B32" i="4"/>
  <c r="AA4" i="21"/>
  <c r="AA5" i="21"/>
  <c r="AA6"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33" i="21"/>
  <c r="AA34" i="21"/>
  <c r="AA35" i="21"/>
  <c r="AA36" i="21"/>
  <c r="AA37" i="21"/>
  <c r="AA38" i="21"/>
  <c r="AA39" i="21"/>
  <c r="AA40" i="21"/>
  <c r="AA41" i="21"/>
  <c r="O51" i="4" l="1"/>
  <c r="M51" i="4"/>
  <c r="E51" i="4"/>
  <c r="D51" i="4"/>
  <c r="C51" i="4"/>
  <c r="B51" i="4"/>
  <c r="AA4" i="23"/>
  <c r="AA5" i="23"/>
  <c r="AA6" i="23"/>
  <c r="AA7" i="23"/>
  <c r="AA8" i="23"/>
  <c r="AA9" i="23"/>
  <c r="AA10" i="23"/>
  <c r="AA11" i="23"/>
  <c r="AA12" i="23"/>
  <c r="AA13" i="23"/>
  <c r="AA14" i="23"/>
  <c r="AA15" i="23"/>
  <c r="AA16" i="23"/>
  <c r="AA17" i="23"/>
  <c r="AA18" i="23"/>
  <c r="AA19" i="23"/>
  <c r="AA20" i="23"/>
  <c r="AA21" i="23"/>
  <c r="AA22" i="23"/>
  <c r="AA23" i="23"/>
  <c r="AA24" i="23"/>
  <c r="AA25" i="23"/>
  <c r="AA26" i="23"/>
  <c r="AA27" i="23"/>
  <c r="AA28" i="23"/>
  <c r="AA29" i="23"/>
  <c r="AA30" i="23"/>
  <c r="AA31" i="23"/>
  <c r="AA32" i="23"/>
  <c r="AA33" i="23"/>
  <c r="AA34" i="23"/>
  <c r="AA35" i="23"/>
  <c r="AA36" i="23"/>
  <c r="AA37" i="23"/>
  <c r="AA38" i="23"/>
  <c r="AA39" i="23"/>
  <c r="AA40" i="23"/>
  <c r="AA41" i="23"/>
  <c r="AA42" i="23"/>
  <c r="AA43" i="23"/>
  <c r="AA44" i="23"/>
  <c r="AA45" i="23"/>
  <c r="AA46" i="23"/>
  <c r="AA47" i="23"/>
  <c r="AA48" i="23"/>
  <c r="AA49" i="23"/>
  <c r="AA50" i="23"/>
  <c r="AA51" i="23"/>
  <c r="AA52" i="23"/>
  <c r="AA53" i="23"/>
  <c r="AA54" i="23"/>
  <c r="AA55" i="23"/>
  <c r="AA56" i="23"/>
  <c r="AA57" i="23"/>
  <c r="AA58" i="23"/>
  <c r="AA59" i="23"/>
  <c r="AA60" i="23"/>
  <c r="AA61" i="23"/>
  <c r="AA62" i="23"/>
  <c r="AA63" i="23"/>
  <c r="AA64" i="23"/>
  <c r="AA65" i="23"/>
  <c r="AA66" i="23"/>
  <c r="AA67" i="23"/>
  <c r="AA68" i="23"/>
  <c r="AA69" i="23"/>
  <c r="AA70" i="23"/>
  <c r="AA71" i="23"/>
  <c r="AA72" i="23"/>
  <c r="AA73" i="23"/>
  <c r="AA74" i="23"/>
  <c r="AA75" i="23"/>
  <c r="AA76" i="23"/>
  <c r="AA77" i="23"/>
  <c r="E63" i="4"/>
  <c r="K60" i="4"/>
  <c r="K59" i="4"/>
  <c r="K56" i="4"/>
  <c r="K55" i="4"/>
  <c r="E44" i="4"/>
  <c r="K41" i="4"/>
  <c r="K40" i="4"/>
  <c r="K37" i="4"/>
  <c r="K36" i="4"/>
  <c r="N32" i="4"/>
  <c r="F32" i="4"/>
  <c r="AA3" i="23"/>
  <c r="AA3" i="21"/>
  <c r="N51" i="4" l="1"/>
  <c r="J55" i="4" s="1"/>
  <c r="F51" i="4"/>
  <c r="J36" i="4"/>
  <c r="M13" i="4"/>
  <c r="O13" i="4"/>
  <c r="N13" i="4" l="1"/>
  <c r="AA4" i="20"/>
  <c r="AA5" i="20"/>
  <c r="AA6" i="20"/>
  <c r="AA7" i="20"/>
  <c r="AA8" i="20"/>
  <c r="AA9" i="20"/>
  <c r="AA10" i="20"/>
  <c r="AA11" i="20"/>
  <c r="AA12" i="20"/>
  <c r="AA13" i="20"/>
  <c r="AA14" i="20"/>
  <c r="AA15" i="20"/>
  <c r="AA16" i="20"/>
  <c r="AA17" i="20"/>
  <c r="AA18" i="20"/>
  <c r="AA19" i="20"/>
  <c r="AA20" i="20"/>
  <c r="AA3" i="20"/>
  <c r="E55" i="4" l="1"/>
  <c r="D36" i="4"/>
  <c r="I36" i="4" s="1"/>
  <c r="E43" i="4"/>
  <c r="E36" i="4"/>
  <c r="D40" i="4"/>
  <c r="I40" i="4" s="1"/>
  <c r="D42" i="4"/>
  <c r="I42" i="4" s="1"/>
  <c r="F55" i="4"/>
  <c r="D43" i="4"/>
  <c r="I43" i="4" s="1"/>
  <c r="F43" i="4"/>
  <c r="E41" i="4"/>
  <c r="F38" i="4"/>
  <c r="C38" i="4"/>
  <c r="E42" i="4"/>
  <c r="D38" i="4"/>
  <c r="I38" i="4" s="1"/>
  <c r="C37" i="4"/>
  <c r="F40" i="4"/>
  <c r="D39" i="4"/>
  <c r="I39" i="4" s="1"/>
  <c r="D37" i="4"/>
  <c r="I37" i="4" s="1"/>
  <c r="C40" i="4"/>
  <c r="F41" i="4"/>
  <c r="E37" i="4"/>
  <c r="F36" i="4"/>
  <c r="E40" i="4"/>
  <c r="E38" i="4"/>
  <c r="C42" i="4"/>
  <c r="C39" i="4"/>
  <c r="C41" i="4"/>
  <c r="E39" i="4"/>
  <c r="D41" i="4"/>
  <c r="I41" i="4" s="1"/>
  <c r="F39" i="4"/>
  <c r="F37" i="4"/>
  <c r="F42" i="4"/>
  <c r="C36" i="4"/>
  <c r="C43" i="4"/>
  <c r="E56" i="4"/>
  <c r="D57" i="4"/>
  <c r="I57" i="4" s="1"/>
  <c r="C58" i="4"/>
  <c r="C60" i="4"/>
  <c r="D60" i="4"/>
  <c r="I60" i="4" s="1"/>
  <c r="C55" i="4"/>
  <c r="E57" i="4"/>
  <c r="D58" i="4"/>
  <c r="I58" i="4" s="1"/>
  <c r="C59" i="4"/>
  <c r="E58" i="4"/>
  <c r="D59" i="4"/>
  <c r="I59" i="4" s="1"/>
  <c r="E59" i="4"/>
  <c r="C61" i="4"/>
  <c r="C56" i="4"/>
  <c r="E62" i="4"/>
  <c r="D56" i="4"/>
  <c r="I56" i="4" s="1"/>
  <c r="C57" i="4"/>
  <c r="E60" i="4"/>
  <c r="D61" i="4"/>
  <c r="I61" i="4" s="1"/>
  <c r="C62" i="4"/>
  <c r="E61" i="4"/>
  <c r="D62" i="4"/>
  <c r="I62" i="4" s="1"/>
  <c r="D55" i="4"/>
  <c r="I55" i="4" s="1"/>
  <c r="E13" i="4"/>
  <c r="D13" i="4"/>
  <c r="B13" i="4"/>
  <c r="H55" i="4" l="1"/>
  <c r="H43" i="4"/>
  <c r="H41" i="4"/>
  <c r="H37" i="4"/>
  <c r="H38" i="4"/>
  <c r="H40" i="4"/>
  <c r="H39" i="4"/>
  <c r="H36" i="4"/>
  <c r="H42" i="4"/>
  <c r="C13" i="4"/>
  <c r="D44" i="4" l="1"/>
  <c r="G32" i="4" s="1"/>
  <c r="AA4" i="19"/>
  <c r="AA5" i="19"/>
  <c r="AA6"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A80" i="19"/>
  <c r="AA81" i="19"/>
  <c r="AA82" i="19"/>
  <c r="AA83" i="19"/>
  <c r="AA84" i="19"/>
  <c r="AA85" i="19"/>
  <c r="AA86" i="19"/>
  <c r="AA87" i="19"/>
  <c r="AA88" i="19"/>
  <c r="AA3" i="19"/>
  <c r="F57" i="4" l="1"/>
  <c r="H57" i="4" s="1"/>
  <c r="F62" i="4"/>
  <c r="H62" i="4" s="1"/>
  <c r="F56" i="4"/>
  <c r="H56" i="4" s="1"/>
  <c r="F60" i="4"/>
  <c r="H60" i="4" s="1"/>
  <c r="F61" i="4"/>
  <c r="H61" i="4" s="1"/>
  <c r="F58" i="4"/>
  <c r="H58" i="4" s="1"/>
  <c r="F59" i="4"/>
  <c r="H59" i="4" s="1"/>
  <c r="D19" i="4"/>
  <c r="D23" i="4"/>
  <c r="E20" i="4"/>
  <c r="E24" i="4"/>
  <c r="F21" i="4"/>
  <c r="F17" i="4"/>
  <c r="D20" i="4"/>
  <c r="D24" i="4"/>
  <c r="E21" i="4"/>
  <c r="F18" i="4"/>
  <c r="F22" i="4"/>
  <c r="E17" i="4"/>
  <c r="C20" i="4"/>
  <c r="C24" i="4"/>
  <c r="C21" i="4"/>
  <c r="C17" i="4"/>
  <c r="C18" i="4"/>
  <c r="C22" i="4"/>
  <c r="C19" i="4"/>
  <c r="C23" i="4"/>
  <c r="D21" i="4"/>
  <c r="E18" i="4"/>
  <c r="E22" i="4"/>
  <c r="F19" i="4"/>
  <c r="F23" i="4"/>
  <c r="D17" i="4"/>
  <c r="D18" i="4"/>
  <c r="D22" i="4"/>
  <c r="E19" i="4"/>
  <c r="E23" i="4"/>
  <c r="F20" i="4"/>
  <c r="F24" i="4"/>
  <c r="K22" i="4"/>
  <c r="K21" i="4"/>
  <c r="K18" i="4"/>
  <c r="K17" i="4"/>
  <c r="D63" i="4" l="1"/>
  <c r="G51" i="4" s="1"/>
  <c r="F13" i="4"/>
  <c r="J17" i="4"/>
  <c r="I20" i="4"/>
  <c r="I19" i="4"/>
  <c r="I22" i="4"/>
  <c r="E25" i="4"/>
  <c r="I24" i="4"/>
  <c r="I17" i="4"/>
  <c r="I18" i="4"/>
  <c r="I23" i="4"/>
  <c r="I21" i="4"/>
  <c r="H21" i="4" l="1"/>
  <c r="H22" i="4"/>
  <c r="H18" i="4"/>
  <c r="H24" i="4"/>
  <c r="H17" i="4"/>
  <c r="H20" i="4"/>
  <c r="H23" i="4"/>
  <c r="H19" i="4"/>
  <c r="D25" i="4" l="1"/>
  <c r="G13" i="4" s="1"/>
</calcChain>
</file>

<file path=xl/sharedStrings.xml><?xml version="1.0" encoding="utf-8"?>
<sst xmlns="http://schemas.openxmlformats.org/spreadsheetml/2006/main" count="5173" uniqueCount="3470">
  <si>
    <t>Internal Revenue Service</t>
  </si>
  <si>
    <t>Office of Safeguards</t>
  </si>
  <si>
    <t xml:space="preserve"> ▪ SCSEM Subject: Containers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</si>
  <si>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</si>
  <si>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</si>
  <si>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</si>
  <si>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</si>
  <si>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</si>
  <si>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</si>
  <si>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</si>
  <si>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</si>
  <si>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</si>
  <si>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</si>
  <si>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</si>
  <si>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</si>
  <si>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</si>
  <si>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</si>
  <si>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</si>
  <si>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</si>
  <si>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</si>
  <si>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</si>
  <si>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</si>
  <si>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</si>
  <si>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</si>
  <si>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</si>
  <si>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</si>
  <si>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</si>
  <si>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</si>
  <si>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</si>
  <si>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</si>
  <si>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</si>
  <si>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</si>
  <si>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</si>
  <si>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</si>
  <si>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</si>
  <si>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</si>
  <si>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</si>
  <si>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</si>
  <si>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Kubernetes Container Test Results</t>
  </si>
  <si>
    <t xml:space="preserve">       Use this box if Kubernetes Container SCSEM tests were conducted.</t>
  </si>
  <si>
    <t>Final Test Results</t>
  </si>
  <si>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</si>
  <si>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</si>
  <si>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</si>
  <si>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</si>
  <si>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</si>
  <si>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</si>
  <si>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</si>
  <si>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</si>
  <si>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</si>
  <si>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</si>
  <si>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</si>
  <si>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</si>
  <si>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</si>
  <si>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</si>
  <si>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</si>
  <si>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</si>
  <si>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</si>
  <si>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</si>
  <si>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</si>
  <si>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</si>
  <si>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</si>
  <si>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RedHat OpenShift Container Test Results</t>
  </si>
  <si>
    <t>3. Docker Container Test Results</t>
  </si>
  <si>
    <t>Instructions</t>
  </si>
  <si>
    <t>Introduction and Purpose:</t>
  </si>
  <si>
    <t xml:space="preserve">This SCSEM is used by the IRS Office of Safeguards to evaluate compliance with IRS Publication 1075 for agencies that have implemented Red Hat Linux operating systems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These selected set of security controls satisfy the minimum general requirements of IRS Publication 1075.  Agencies must always assess the performance of these security controls to ensure that they were implemented correctly, operate correctly, and satisfy all minimum requirements of IRS Publication 1075 requirements.  Technology specific controls are specified in their respective tabs.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</si>
  <si>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</si>
  <si>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</si>
  <si>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</si>
  <si>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</si>
  <si>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</si>
  <si>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</si>
  <si>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</si>
  <si>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</si>
  <si>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</si>
  <si>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</si>
  <si>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</si>
  <si>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Section title conveys the intent of the recommendation.</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</si>
  <si>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</si>
  <si>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</si>
  <si>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</si>
  <si>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</si>
  <si>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</si>
  <si>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</si>
  <si>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</si>
  <si>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</si>
  <si>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</si>
  <si>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</si>
  <si>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</si>
  <si>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</si>
  <si>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</si>
  <si>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</si>
  <si>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</si>
  <si>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</si>
  <si>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</si>
  <si>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</si>
  <si>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</si>
  <si>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</si>
  <si>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</si>
  <si>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</si>
  <si>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</si>
  <si>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</si>
  <si>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</si>
  <si>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</si>
  <si>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</si>
  <si>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</si>
  <si>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</si>
  <si>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</si>
  <si>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</si>
  <si>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</si>
  <si>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Test ID</t>
  </si>
  <si>
    <t>NIST ID</t>
  </si>
  <si>
    <t>NIST Control Name</t>
  </si>
  <si>
    <t>Test Method</t>
  </si>
  <si>
    <t>Description</t>
  </si>
  <si>
    <t>Test Procedures</t>
  </si>
  <si>
    <t>Expected Results</t>
  </si>
  <si>
    <t>Actual Results</t>
  </si>
  <si>
    <t>Status</t>
  </si>
  <si>
    <t>Notes/Evidence</t>
  </si>
  <si>
    <t>Criticality Rating</t>
  </si>
  <si>
    <t>Issue Code</t>
  </si>
  <si>
    <r>
      <t xml:space="preserve">Issue Code Mapping (Select </t>
    </r>
    <r>
      <rPr>
        <b/>
        <u/>
        <sz val="10"/>
        <rFont val="Arial"/>
        <family val="2"/>
      </rPr>
      <t>one</t>
    </r>
    <r>
      <rPr>
        <b/>
        <sz val="10"/>
        <rFont val="Arial"/>
        <family val="2"/>
      </rPr>
      <t xml:space="preserve"> to enter in column L)</t>
    </r>
  </si>
  <si>
    <t>Risk Rating (Do Not Edit)</t>
  </si>
  <si>
    <t>Gen-Container01</t>
  </si>
  <si>
    <t>SA-22</t>
  </si>
  <si>
    <t>Unsupported System Components</t>
  </si>
  <si>
    <t>Test (Manual)</t>
  </si>
  <si>
    <t>Verify that system maintenance is in place and the container platform is supported by the vendor.</t>
  </si>
  <si>
    <t xml:space="preserve">1. Review container platform registry documentation and platform configuration to determine if organization-defined images contain a supported vendor software version. </t>
  </si>
  <si>
    <t xml:space="preserve">Support for the installed version has not expired.  Security updates or hot fixes are available to address any security flaws discovered.  </t>
  </si>
  <si>
    <t>Critical</t>
  </si>
  <si>
    <t>HSA7
HSA10
HSA11</t>
  </si>
  <si>
    <t>HSA7: The external facing system is no longer supported by the vendor
HSA10: The internally hosted software's major release is no longer supported by the vendor
HSA11: The internally hosted software's minor release is no longer supported by the vendor</t>
  </si>
  <si>
    <t>Gen-Container02</t>
  </si>
  <si>
    <t>SI-2</t>
  </si>
  <si>
    <t>Flaw Remediation</t>
  </si>
  <si>
    <t>The container platform is running the latest supported version, and old components are removed from the system after updated versions have been applied.</t>
  </si>
  <si>
    <t>1. Review container platform registry documentation and configuration to determine if organization-defined images contains latest approved vendor software image version. 
2. Review container platform registry documentation and configuration to determine if organization-defined images are removed after updated versions have been installed.</t>
  </si>
  <si>
    <t>1. The container platform registry is configured to update organization-defined images with current approved vendor version.
2. Obsolete images are removed after updated versions have been installed.
(Note - This should be updated to critical if critical updates are missing. Check https://nvd.nist.gov and search for the product/version.</t>
  </si>
  <si>
    <t>Significant</t>
  </si>
  <si>
    <t>HSI2
KSI27</t>
  </si>
  <si>
    <t>HSI2: System patch level is insufficient
HSI27: Critical security patches have not been applied</t>
  </si>
  <si>
    <t>Gen-Container03</t>
  </si>
  <si>
    <t>AC-2</t>
  </si>
  <si>
    <t>Account Management</t>
  </si>
  <si>
    <t xml:space="preserve">The container platform has a defined account management process and uses a centralized user management solution to support account management functions.
</t>
  </si>
  <si>
    <t xml:space="preserve">1. Interview the administrator to verify account management processes exist and are implemented for user and system account creation, termination, and expiration.
2, Review the container platform to determine if it is using a centralized user management system for user management functions. 
</t>
  </si>
  <si>
    <t xml:space="preserve">An account management process exists and has been implemented for approving and managing account access to the container under the agency defined authentication method. </t>
  </si>
  <si>
    <t>HAC37</t>
  </si>
  <si>
    <t>HAC37: Account management procedures are not implemented</t>
  </si>
  <si>
    <t>Gen-Container04</t>
  </si>
  <si>
    <t>IA-2</t>
  </si>
  <si>
    <t>Identification and Authentication</t>
  </si>
  <si>
    <t>Ensure identification and authentication controls are implemented.</t>
  </si>
  <si>
    <t xml:space="preserve">1. Determine if access attempts to the container platform require the user or service to be identified and authenticated prior to access being granted.
2. Determine if there are any automated processes that access the container platform and verify the identification and authentication mechanism in place for these processes. 
</t>
  </si>
  <si>
    <t>1. Identification and authentication is required for the container platform.
2. Automated processes that access the container platform are identified and authenticated using process account credentials or certificates.</t>
  </si>
  <si>
    <t>HAC29</t>
  </si>
  <si>
    <t>HAC29: Access to system functionality without identification and authentication</t>
  </si>
  <si>
    <t>Gen-Container05</t>
  </si>
  <si>
    <t>IA-4</t>
  </si>
  <si>
    <t>Identifier Management</t>
  </si>
  <si>
    <t>Verify all usernames are unique and administrators are valid (authentication server or local accounts).</t>
  </si>
  <si>
    <t>Work with the administrator to view a list of all users of the system.</t>
  </si>
  <si>
    <t>All usernames are unique.
All administrative accounts are valid and all users have a need for access.</t>
  </si>
  <si>
    <t>HAC20
HAC11</t>
  </si>
  <si>
    <t>HAC20: Agency duplicates usernames
HAC11: User access was not established with concept of least privilege</t>
  </si>
  <si>
    <t>Gen-Container06</t>
  </si>
  <si>
    <t>IA-5</t>
  </si>
  <si>
    <t>Authenticator Management</t>
  </si>
  <si>
    <t>The container platform must use multifactor authentication for network access to privileged accounts.</t>
  </si>
  <si>
    <t>1. Interview the admin to determine how they log onto the container platform.
2. Ensure the platform requires two or more factors to achieve authentication.</t>
  </si>
  <si>
    <t>MFA is used to authenticate to the platform.</t>
  </si>
  <si>
    <t xml:space="preserve">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
</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</si>
  <si>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</si>
  <si>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</si>
  <si>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t>Gen-Container07</t>
  </si>
  <si>
    <t>If passwords are used, verify password minimum character length requirements (authentication server or local accounts).</t>
  </si>
  <si>
    <t>Determine if password configurations meet IRS requirements for minimum length of 14 characters.</t>
  </si>
  <si>
    <t>Passwords are required to be a minimum of 14 characters in length.</t>
  </si>
  <si>
    <t>Change password length from 8 to 14 to comply with IRS new pub.</t>
  </si>
  <si>
    <t>HPW3</t>
  </si>
  <si>
    <t>HPW3: Minimum password age is too short</t>
  </si>
  <si>
    <t>Gen-Container08</t>
  </si>
  <si>
    <t>If passwords are used, verify the container platform's password complexity is enforced  (authentication server or local accounts).</t>
  </si>
  <si>
    <t>Determine if password configurations meet IRS requirements for password complexity:
  - At least one numeric and at least one special character
 - A mixture of at least one uppercase and at least one lowercase letter</t>
  </si>
  <si>
    <t xml:space="preserve">Passwords must have a minimum of one (1) alpha, and one (1) numeric or special character.  The password must have at least one uppercase and at least one lowercase letter.  </t>
  </si>
  <si>
    <t>Moderate</t>
  </si>
  <si>
    <t>HPW12</t>
  </si>
  <si>
    <t>HPW12: Passwords do not meet complexity requirements</t>
  </si>
  <si>
    <t>Gen-Container09</t>
  </si>
  <si>
    <t>If passwords are used, verify the container platform's password change requirements (authentication server or local accounts).</t>
  </si>
  <si>
    <t>Determine if password configurations meet IRS requirements for password expiration. Ask the administrator if users and privileged users are forced to change passwords at a maximum of 90 days, and every 366 days for service accounts or when events such as loss, theft or compromise occur.</t>
  </si>
  <si>
    <t>Passwords are required to be changed every 90 days all user accounts and every 366 days for service accounts or when events such as loss, theft or compromise occur.</t>
  </si>
  <si>
    <t>Change password expiration time for admin, and added the service accounts.</t>
  </si>
  <si>
    <t>HPW2</t>
  </si>
  <si>
    <t>HPW2: Password does not expire timely</t>
  </si>
  <si>
    <t>Gen-Container10</t>
  </si>
  <si>
    <t>Verify password reuse requirements (authentication server or local accounts).</t>
  </si>
  <si>
    <t xml:space="preserve">Determine if password configurations meet IRS requirements for password history. Ask the administrator if users are prohibited from using their last 24 passwords. </t>
  </si>
  <si>
    <t>Users are prohibited from using their last 24 passwords.</t>
  </si>
  <si>
    <t>HPW6</t>
  </si>
  <si>
    <t>HPW6: Password history is insufficient</t>
  </si>
  <si>
    <t>Gen-Container11</t>
  </si>
  <si>
    <t>SC-28</t>
  </si>
  <si>
    <t>Protection of Information at Rest</t>
  </si>
  <si>
    <t>Verify the container platform stores only cryptographic representations of passwords if passwords are being used for authentication.</t>
  </si>
  <si>
    <t>1. Interview the admin to determine if passwords are used.
2. Verify the location that passwords are stored.
3. Verify the passwords are encrypted using the latest FIPS 140 approved hashes/ciphers.</t>
  </si>
  <si>
    <t>Passwords are stored using the latest approved FIPS 140  algorithms.</t>
  </si>
  <si>
    <t>HSC42</t>
  </si>
  <si>
    <t>HSC42: Encryption capabilities do not meet the latest FIPS 140 requirements</t>
  </si>
  <si>
    <t>Gen-Container12</t>
  </si>
  <si>
    <t>AC-7</t>
  </si>
  <si>
    <t>Unsuccessful Logon Attempts</t>
  </si>
  <si>
    <t xml:space="preserve">The container platform enforces user account lockout.
The system locks user/administrator accounts after no more than three unsuccessful attempts to logon with an invalid password. </t>
  </si>
  <si>
    <t>1. Interview the admin to determine account lockout parameters.
2. Verify the system locks out users after three or fewer consecutive unsuccessful attempts.</t>
  </si>
  <si>
    <t>System accounts are locked after three consecutive incorrect attempts.</t>
  </si>
  <si>
    <t>Gen-Container13</t>
  </si>
  <si>
    <t>AU-2</t>
  </si>
  <si>
    <t>Audit Events</t>
  </si>
  <si>
    <t>Verify the container platform captures all changes made, including: additions, modifications, or deletions.  In addition the logs must capture the source of the event, the outcome of the event, and the identity of any individuals or subjects associated with the event.</t>
  </si>
  <si>
    <t>Examples of authentication files are keys, certificates, and tokens.</t>
  </si>
  <si>
    <t>1. The container platform captures all auditable events such as changes, updates, modifications, and deletions of objects/users.
2. The container platform captures the source of the
event, the outcome of the event, and the identity of any individuals or subjects associated with the event.</t>
  </si>
  <si>
    <t>HAU5
HAU17
HAU2</t>
  </si>
  <si>
    <t>HAU5: Auditing is not performed on all data tables containing FTI
HAU17: Audit logs do not capture sufficient auditable events
HAU2: No auditing is being performed on the system</t>
  </si>
  <si>
    <t>Gen-Container14</t>
  </si>
  <si>
    <t>AU-6</t>
  </si>
  <si>
    <t>Audit Review, Analysis, and Reporting</t>
  </si>
  <si>
    <t>The container platform components must provide the ability to send audit logs to a central enterprise repository for review and analysis.</t>
  </si>
  <si>
    <t xml:space="preserve">1. Interview the admin to determine where the audit logs are sent.
2. Review the records to ensure the logs are being sent and capturing/analyzing the anomalies (i.e. standard operations, unauthorized access attempts, etc.).  
3. Examine reports that demonstrate monitoring of security violations, such as unauthorized user access are being received / alerted on. </t>
  </si>
  <si>
    <t xml:space="preserve">1. Audit data is sent to a central repository.
2. The central repository has correlation and analysis features.  An example of this is a security information and event monitoring (SIEM).
3. Triggers are configured to alert on policy violations. </t>
  </si>
  <si>
    <t>HAU8</t>
  </si>
  <si>
    <t>HAU8: Logs are not maintained on a centralized log server</t>
  </si>
  <si>
    <t>Gen-Container15</t>
  </si>
  <si>
    <t>AU-8</t>
  </si>
  <si>
    <t>Time Stamps</t>
  </si>
  <si>
    <t>Check to validate the system is synchronized with the agency's authoritative time server.</t>
  </si>
  <si>
    <t>1. Interview the admin  to ensure the system is synchronized with the agency's authoritative time server.
 2. Examine configuration file(s) to verify NTP has been properly configured to synchronize with the agency's internal authoritative time server.</t>
  </si>
  <si>
    <t xml:space="preserve">1-2. The container platform and audit records are synchronized with the agency's authoritative time server. </t>
  </si>
  <si>
    <t>HAU11
HAU12</t>
  </si>
  <si>
    <t>HAU11: NTP is not properly implemented
HAU12: Audit records are not time stamped</t>
  </si>
  <si>
    <t>Gen-Container16</t>
  </si>
  <si>
    <t>AU-9</t>
  </si>
  <si>
    <t>Protection of Audit Information</t>
  </si>
  <si>
    <t>Audit trails cannot be read or modified by non-administrator users.</t>
  </si>
  <si>
    <t>Interview the admin to determine the  audit log location.  Examine the permission settings of the log files.  
Examine permissions on the specific log files and ensure they are properly restricted to appropriate individuals.</t>
  </si>
  <si>
    <t>Log files have appropriate permissions assigned and permissions are not excessive.</t>
  </si>
  <si>
    <t>HAU10</t>
  </si>
  <si>
    <t>HAU10: Audit logs are not properly protected</t>
  </si>
  <si>
    <t>Gen-Container17</t>
  </si>
  <si>
    <t>AC-12</t>
  </si>
  <si>
    <t>Session Termination</t>
  </si>
  <si>
    <t>Verify the container platform requires an automatic timeout and termination for login sessions.</t>
  </si>
  <si>
    <t>1. Examine system configurations and verify administrators are logged out and the session is terminated after no more than 30 minutes of inactivity.</t>
  </si>
  <si>
    <t>1. User sessions are terminated after no more than 30 minutes of inactivity.</t>
  </si>
  <si>
    <t>HRM5</t>
  </si>
  <si>
    <t>HRM5: User sessions do not terminate after the Publication 1075 period of inactivity</t>
  </si>
  <si>
    <t>Gen-Container18</t>
  </si>
  <si>
    <t>Verify that audit data is archived and maintained.
IRS practice has been to retain archived audit logs/trails for the remainder of the year they were made plus six years. (Total of 7 Years)</t>
  </si>
  <si>
    <t>Interview the admin to determine if audit data is captured, backed up, and maintained. IRS practice has been to retain archived audit logs/trails for the remainder of the year they were made plus six years.</t>
  </si>
  <si>
    <t>Audit data is captured, backed up, and maintained. IRS practice has been to retain archived audit logs/trails for the remainder of the year they were made plus six years.  (Total of 7 Years)</t>
  </si>
  <si>
    <t>HAU7</t>
  </si>
  <si>
    <t>HAU7: Audit records are not retained per Pub 1075</t>
  </si>
  <si>
    <t>Info</t>
  </si>
  <si>
    <t>Criticality Ratings</t>
  </si>
  <si>
    <t>Limited</t>
  </si>
  <si>
    <t>Section Title</t>
  </si>
  <si>
    <t>Finding Statement (Internal Use Only)</t>
  </si>
  <si>
    <t>Criticality</t>
  </si>
  <si>
    <t>Issue Code Mapping</t>
  </si>
  <si>
    <t>Issue Code Description</t>
  </si>
  <si>
    <t>CIS Benchmark Section #</t>
  </si>
  <si>
    <t>Recommendation #</t>
  </si>
  <si>
    <t>Rationale Statement</t>
  </si>
  <si>
    <t>Remediation Procedure</t>
  </si>
  <si>
    <t xml:space="preserve">Remediation Statement (Internal Use Only)         </t>
  </si>
  <si>
    <t>CAP Request Statement (Internal Use Only)</t>
  </si>
  <si>
    <t>KUBE-01</t>
  </si>
  <si>
    <t>AC-6</t>
  </si>
  <si>
    <t>Least Privilege</t>
  </si>
  <si>
    <t>Set the API server pod specification file permissions to 644 or more restrictive</t>
  </si>
  <si>
    <t>Ensure that the API server pod specification file has permissions of `644` or more restrictive.</t>
  </si>
  <si>
    <t>Run the below command (based on the file location on your system) on the master node. For example,
stat -c %a /etc/kubernetes/manifests/kube-apiserver.yaml
Verify that the permissions are 644 or more restrictive.</t>
  </si>
  <si>
    <t>The  API server pod specification file permissions is set to 644 or more restrictive.</t>
  </si>
  <si>
    <t>The  API server pod specification file permissions is not set to 644 or more restrictive.</t>
  </si>
  <si>
    <t>HCM9</t>
  </si>
  <si>
    <t>HCM9: Systems are not deployed using the concept of least privilege</t>
  </si>
  <si>
    <t>1.1</t>
  </si>
  <si>
    <t>1.1.1</t>
  </si>
  <si>
    <t>The API server pod specification file controls various parameters that set the behavior of the API server. You should restrict its file permissions to maintain the integrity of the file. The file should be writable by only the administrators on the system.</t>
  </si>
  <si>
    <t>Run the below command (based on the file location on your system) on the master node. For example,
chmod 644 /etc/kubernetes/manifests/kube-apiserver.yaml</t>
  </si>
  <si>
    <t>Set the API server pod specification file permissions to 644 or more restrictive. One method to accomplish the recommended state is to execute the following command(s) (based on the file location on your system) on the master node:
chmod 644 /etc/kubernetes/manifests/kube-apiserver.yaml</t>
  </si>
  <si>
    <t>To close this finding, please provide a screenshot showing the API server pod specification file permissions is set to 644 or more restrictive with the agency's CAP.</t>
  </si>
  <si>
    <t>KUBE-02</t>
  </si>
  <si>
    <t>Set the API server pod specification file ownership to root:root</t>
  </si>
  <si>
    <t>Ensure that the API server pod specification file ownership is set to `root:root`.</t>
  </si>
  <si>
    <t>Run the below command (based on the file location on your system) on the master node. For example,
stat -c %U:%G /etc/kubernetes/manifests/kube-apiserver.yaml
Verify that the ownership is set to root:root.</t>
  </si>
  <si>
    <t>The API server pod specification file ownership is set to root:root.</t>
  </si>
  <si>
    <t>The API server pod specification file ownership is not set to root:root.</t>
  </si>
  <si>
    <t>1.1.2</t>
  </si>
  <si>
    <t>The API server pod specification file controls various parameters that set the behavior of the API server. You should set its file ownership to maintain the integrity of the file. The file should be owned by `root:root`.</t>
  </si>
  <si>
    <t>Run the below command (based on the file location on your system) on the master node. For example,
chown root:root /etc/kubernetes/manifests/kube-apiserver.yaml</t>
  </si>
  <si>
    <t>Set the API server pod specification file ownership to root:root. One method to accomplish the recommended state is to execute the following command(s) (based on the file location on your system) on the master node:
chown root:root /etc/kubernetes/manifests/kube-apiserver.yaml</t>
  </si>
  <si>
    <t>To close this finding, please provide a screenshot showing the API server pod specification file ownership is set to root:root with the agency's CAP.</t>
  </si>
  <si>
    <t>KUBE-03</t>
  </si>
  <si>
    <t>Set the controller manager pod specification file permissions to 644 or more restrictive</t>
  </si>
  <si>
    <t>Ensure that the controller manager pod specification file has permissions of `644` or more restrictive.</t>
  </si>
  <si>
    <t>Run the below command (based on the file location on your system) on the master node. For example,
stat -c %a /etc/kubernetes/manifests/kube-controller-manager.yaml
Verify that the permissions are 644 or more restrictive.</t>
  </si>
  <si>
    <t>The controller manager pod specification file permissions are set to 644 or more restrictive.</t>
  </si>
  <si>
    <t>The controller manager pod specification file permissions are not set to 644 or more restrictive.</t>
  </si>
  <si>
    <t>1.1.3</t>
  </si>
  <si>
    <t>The controller manager pod specification file controls various parameters that set the behavior of the Controller Manager on the master node. You should restrict its file permissions to maintain the integrity of the file. The file should be writable by only the administrators on the system.</t>
  </si>
  <si>
    <t>Run the below command (based on the file location on your system) on the master node. For example,
chmod 644 /etc/kubernetes/manifests/kube-controller-manager.yaml</t>
  </si>
  <si>
    <t>Set the controller manager pod specification file permissions to 644 or more restrictive. One method to accomplish the recommended state is to execute the following command(s) (based on the file location on your system) on the master node:
chmod 644 /etc/kubernetes/manifests/kube-controller-manager.yaml</t>
  </si>
  <si>
    <t>To close this finding, please provide a screenshot showing the controller manager pod specification file permissions are set to 644 or more restrictive with the agency's CAP.</t>
  </si>
  <si>
    <t>KUBE-04</t>
  </si>
  <si>
    <t>Set the controller manager pod specification file ownership to root:root</t>
  </si>
  <si>
    <t>Ensure that the controller manager pod specification file ownership is set to `root:root`.</t>
  </si>
  <si>
    <t>Run the below command (based on the file location on your system) on the master node. For example,
stat -c %U:%G /etc/kubernetes/manifests/kube-controller-manager.yaml
Verify that the ownership is set to root:root.</t>
  </si>
  <si>
    <t>The controller manager pod specification file ownership is set to root:root.</t>
  </si>
  <si>
    <t>the controller manager pod specification file ownership is not set to root:root.</t>
  </si>
  <si>
    <t>1.1.4</t>
  </si>
  <si>
    <t>The controller manager pod specification file controls various parameters that set the behavior of various components of the master node. You should set its file ownership to maintain the integrity of the file. The file should be owned by `root:root`.</t>
  </si>
  <si>
    <t>Run the below command (based on the file location on your system) on the master node. For example,
chown root:root /etc/kubernetes/manifests/kube-controller-manager.yaml</t>
  </si>
  <si>
    <t>Set the controller manager pod specification file ownership to root:root. One method to accomplish the recommended state is to execute the following command(s) (based on the file location on your system) on the master node:
chown root:root /etc/kubernetes/manifests/kube-controller-manager.yaml</t>
  </si>
  <si>
    <t>KUBE-05</t>
  </si>
  <si>
    <t>Set the scheduler pod specification file permissions to 644 or more restrictive</t>
  </si>
  <si>
    <t>Ensure that the scheduler pod specification file has permissions of `644` or more restrictive.</t>
  </si>
  <si>
    <t>Run the below command (based on the file location on your system) on the master node. For example,
stat -c %a /etc/kubernetes/manifests/kube-scheduler.yaml
Verify that the permissions are 644 or more restrictive.</t>
  </si>
  <si>
    <t>The scheduler pod specification file permissions are set to 644 or more restrictive.</t>
  </si>
  <si>
    <t>the scheduler pod specification file permissions are not set to 644 or more restrictive.</t>
  </si>
  <si>
    <t>1.1.5</t>
  </si>
  <si>
    <t>The scheduler pod specification file controls various parameters that set the behavior of the Scheduler service in the master node. You should restrict its file permissions to maintain the integrity of the file. The file should be writable by only the administrators on the system.</t>
  </si>
  <si>
    <t>Run the below command (based on the file location on your system) on the master node. For example,
chmod 644 /etc/kubernetes/manifests/kube-scheduler.yaml</t>
  </si>
  <si>
    <t>Set the scheduler pod specification file permissions to 644 or more restrictive. One method to accomplish the recommended state is to execute the following command(s) (based on the file location on your system) on the master node:
chmod 644 /etc/kubernetes/manifests/kube-scheduler.yaml</t>
  </si>
  <si>
    <t>To close this finding, please provide a screenshot showing the scheduler pod specification file permissions are set to 644 or more restrictive with the agency's CAP.</t>
  </si>
  <si>
    <t>KUBE-06</t>
  </si>
  <si>
    <t>Set the scheduler pod specification file ownership to root:root</t>
  </si>
  <si>
    <t>Ensure that the scheduler pod specification file ownership is set to `root:root`.</t>
  </si>
  <si>
    <t>Run the below command (based on the file location on your system) on the master node. For example,
stat -c %U:%G /etc/kubernetes/manifests/kube-scheduler.yaml
Verify that the ownership is set to root:root.</t>
  </si>
  <si>
    <t>The scheduler pod specification file ownership is set to root:root.</t>
  </si>
  <si>
    <t>The scheduler pod specification file ownership is not set to root:root.</t>
  </si>
  <si>
    <t>1.1.6</t>
  </si>
  <si>
    <t>The scheduler pod specification file controls various parameters that set the behavior of the `kube-scheduler` service in the master node. You should set its file ownership to maintain the integrity of the file. The file should be owned by `root:root`.</t>
  </si>
  <si>
    <t>Run the below command (based on the file location on your system) on the master node. For example,
chown root:root /etc/kubernetes/manifests/kube-scheduler.yaml</t>
  </si>
  <si>
    <t>Set the scheduler pod specification file ownership to root:root. One method to accomplish the recommended state is to execute the following command(s) (based on the file location on your system) on the master node:
chown root:root /etc/kubernetes/manifests/kube-scheduler.yaml</t>
  </si>
  <si>
    <t>To close this finding, please provide a screenshot showing the scheduler pod specification file ownership is set to root:root with the agency's CAP.</t>
  </si>
  <si>
    <t>KUBE-07</t>
  </si>
  <si>
    <t>Set the etcd pod specification file permissions to 644 or more restrictive</t>
  </si>
  <si>
    <t>Ensure that the `/etc/kubernetes/manifests/etcd.yaml` file has permissions of `644` or more restrictive.</t>
  </si>
  <si>
    <t>Run the below command (based on the file location on your system) on the master node. For example,
stat -c %a /etc/kubernetes/manifests/etcd.yaml
Verify that the permissions are 644 or more restrictive.</t>
  </si>
  <si>
    <t>The etcd pod specification file permissions are set to 644 or more restrictive.</t>
  </si>
  <si>
    <t>The etcd pod specification file permissions are not set to 644 or more restrictive.</t>
  </si>
  <si>
    <t>1.1.7</t>
  </si>
  <si>
    <t>The etcd pod specification file `/etc/kubernetes/manifests/etcd.yaml` controls various parameters that set the behavior of the `etcd` service in the master node. etcd is a highly-available key-value store which Kubernetes uses for persistent storage of all of its REST API object. You should restrict its file permissions to maintain the integrity of the file. The file should be writable by only the administrators on the system.</t>
  </si>
  <si>
    <t>Run the below command (based on the file location on your system) on the master node. For example,
chmod 644 /etc/kubernetes/manifests/etcd.yaml</t>
  </si>
  <si>
    <t>Set the etcd pod specification file permissions to 644 or more restrictive. One method to accomplish the recommended state is to execute the following command(s) (based on the file location on your system) on the master node:
chmod 644 /etc/kubernetes/manifests/etcd.yaml</t>
  </si>
  <si>
    <t>To close this finding, please provide a screenshot showing the etcd pod specification file permissions are set to 644 or more restrictive with the agency's CAP.</t>
  </si>
  <si>
    <t>KUBE-08</t>
  </si>
  <si>
    <t>Set the etcd pod specification file ownership to root:root</t>
  </si>
  <si>
    <t>Ensure that the `/etc/kubernetes/manifests/etcd.yaml` file ownership is set to `root:root`.</t>
  </si>
  <si>
    <t>Run the below command (based on the file location on your system) on the master node. For example,
stat -c %U:%G /etc/kubernetes/manifests/etcd.yaml
Verify that the ownership is set to root:root.</t>
  </si>
  <si>
    <t>The etcd pod specification file ownership is set to root:root.</t>
  </si>
  <si>
    <t>The etcd pod specification file ownership is not set to root:root.</t>
  </si>
  <si>
    <t>1.1.8</t>
  </si>
  <si>
    <t>The etcd pod specification file `/etc/kubernetes/manifests/etcd.yaml` controls various parameters that set the behavior of the `etcd` service in the master node. etcd is a highly-available key-value store which Kubernetes uses for persistent storage of all of its REST API object. You should set its file ownership to maintain the integrity of the file. The file should be owned by `root:root`.</t>
  </si>
  <si>
    <t>Run the below command (based on the file location on your system) on the master node. For example,
chown root:root /etc/kubernetes/manifests/etcd.yaml</t>
  </si>
  <si>
    <t>Set the etcd pod specification file ownership to root:root. One method to accomplish the recommended state is to execute the following command(s) (based on the file location on your system) on the master node:
chown root:root /etc/kubernetes/manifests/etcd.yaml</t>
  </si>
  <si>
    <t>KUBE-09</t>
  </si>
  <si>
    <t>Set the Container Network Interface file permissions to 644 or more restrictive</t>
  </si>
  <si>
    <t>Ensure that the Container Network Interface files have permissions of `644` or more restrictive.</t>
  </si>
  <si>
    <t>Run the below command (based on the file location on your system) on the master node. For example,
stat -c %a &lt;path/to/cni/files&gt;
Verify that the permissions are 644 or more restrictive.</t>
  </si>
  <si>
    <t>The Container Network Interface file permissions are set to 644 or more restrictive.</t>
  </si>
  <si>
    <t>The Container Network Interface file permissions are not set to 644 or more restrictive.</t>
  </si>
  <si>
    <t>1.1.9</t>
  </si>
  <si>
    <t>Container Network Interface provides various networking options for overlay networking. You should consult their documentation and restrict their respective file permissions to maintain the integrity of those files. Those files should be writable by only the administrators on the system.</t>
  </si>
  <si>
    <t>Run the below command (based on the file location on your system) on the master node. For example,
chmod 644 &lt;path/to/cni/files&gt;</t>
  </si>
  <si>
    <t>Set the Container Network Interface file permissions to 644 or more restrictive. One method to accomplish the recommended state is to execute the following command(s) (based on the file location on your system) on the master node:
chmod 644 &lt;path/to/cni/files&gt;</t>
  </si>
  <si>
    <t>To close this finding, please provide a screenshot showing the Container Network Interface file permissions are set to 644 or more restrictive with the agency's CAP.</t>
  </si>
  <si>
    <t>KUBE-10</t>
  </si>
  <si>
    <t>Set the Container Network Interface file ownership to root:root</t>
  </si>
  <si>
    <t>Ensure that the Container Network Interface files have ownership set to `root:root`.</t>
  </si>
  <si>
    <t>Run the below command (based on the file location on your system) on the master node. For example,
stat -c %U:%G &lt;path/to/cni/files&gt;
Verify that the ownership is set to root:root.</t>
  </si>
  <si>
    <t>The Container Network Interface file ownership is set to root:root.</t>
  </si>
  <si>
    <t>The Container Network Interface file ownership is not set to root:root.</t>
  </si>
  <si>
    <t>1.1.10</t>
  </si>
  <si>
    <t>Container Network Interface provides various networking options for overlay networking. You should consult their documentation and restrict their respective file permissions to maintain the integrity of those files. Those files should be owned by `root:root`.</t>
  </si>
  <si>
    <t>Run the below command (based on the file location on your system) on the master node. For example,
chown root:root &lt;path/to/cni/files&gt;</t>
  </si>
  <si>
    <t>Set the Container Network Interface file ownership to root:root. One method to accomplish the recommended state is to execute the following command(s) (based on the file location on your system) on the master node:
chown root:root &lt;path/to/cni/files&gt;</t>
  </si>
  <si>
    <t>To close this finding, please provide a screenshot showing the container Network Interface file ownership is set to root:root with the agency's CAP.</t>
  </si>
  <si>
    <t>KUBE-11</t>
  </si>
  <si>
    <t>Set the etcd data directory permissions to 700 or more restrictive</t>
  </si>
  <si>
    <t>Ensure that the etcd data directory has permissions of `700` or more restrictive.</t>
  </si>
  <si>
    <t>On the etcd server node, get the etcd data directory, passed as an argument --data-dir, from the below command:
ps -ef | grep etcd
Run the below command (based on the etcd data directory found above). For example,
stat -c %a /var/lib/etcd
Verify that the permissions are 700 or more restrictive.</t>
  </si>
  <si>
    <t>The etcd data directory permissions are set to 700 or more restrictive.</t>
  </si>
  <si>
    <t>The etcd data directory permissions are not set to 700 or more restrictive.</t>
  </si>
  <si>
    <t>1.1.11</t>
  </si>
  <si>
    <t>etcd is a highly-available key-value store used by Kubernetes deployments for persistent storage of all of its REST API objects. This data directory should be protected from any unauthorized reads or writes. It should not be readable or writable by any group members or the world.</t>
  </si>
  <si>
    <t>On the etcd server node, get the etcd data directory, passed as an argument `--data-dir`, from the below command:
ps -ef | grep etcd
Run the below command (based on the etcd data directory found above). For example,
chmod 700 /var/lib/etcd</t>
  </si>
  <si>
    <t>Set the etcd data directory permissions to 700 or more restrictive. One method to accomplish the recommended state is to execute the following command(s):
On the etcd server node, get the etcd data directory, passed as an argument `--data-dir`, from the below command:
ps -ef | grep etcd
Run the below command (based on the etcd data directory found above). For example,
chmod 700 /var/lib/etcd</t>
  </si>
  <si>
    <t>To close this finding, please provide a screenshot showing the etcd data directory permissions are set to 700 or more restrictive with the agency's CAP.</t>
  </si>
  <si>
    <t>KUBE-12</t>
  </si>
  <si>
    <t>Set the etcd data directory ownership to etcd:etcd</t>
  </si>
  <si>
    <t>Ensure that the etcd data directory ownership is set to `etcd:etcd`.</t>
  </si>
  <si>
    <t>On the etcd server node, get the etcd data directory, passed as an argument --data-dir, from the below command:
ps -ef | grep etcd
Run the below command (based on the etcd data directory found above). For example,
stat -c %U:%G /var/lib/etcd
Verify that the ownership is set to etcd:etcd.</t>
  </si>
  <si>
    <t>The etcd data directory ownership is set to etcd:etcd.</t>
  </si>
  <si>
    <t>The etcd data directory ownership is not set to etcd:etcd.</t>
  </si>
  <si>
    <t>1.1.12</t>
  </si>
  <si>
    <t>etcd is a highly-available key-value store used by Kubernetes deployments for persistent storage of all of its REST API objects. This data directory should be protected from any unauthorized reads or writes. It should be owned by `etcd:etcd`.</t>
  </si>
  <si>
    <t>On the etcd server node, get the etcd data directory, passed as an argument `--data-dir`, from the below command:
ps -ef | grep etcd
Run the below command (based on the etcd data directory found above). For example,
chown etcd:etcd /var/lib/etcd</t>
  </si>
  <si>
    <t>Set the etcd data directory ownership to etcd:etcd. One method to accomplish the recommended state is to execute the following command(s):
On the etcd server node, get the etcd data directory, passed as an argument `--data-dir`, from the below command:
ps -ef | grep etcd
Run the below command (based on the etcd data directory found above). For example,
chown etcd:etcd /var/lib/etcd</t>
  </si>
  <si>
    <t>To close this finding, please provide a screenshot showing the etcd data directory ownership is set to etcd:etcd with the agency's CAP.</t>
  </si>
  <si>
    <t>KUBE-13</t>
  </si>
  <si>
    <t>Set the admin.conf file permissions to 644 or more restrictive</t>
  </si>
  <si>
    <t>Ensure that the `admin.conf` file has permissions of `644` or more restrictive.</t>
  </si>
  <si>
    <t>Run the following command (based on the file location on your system) on the master node. For example,
stat -c %a /etc/kubernetes/admin.conf
Verify that the permissions are 644 or more restrictive.</t>
  </si>
  <si>
    <t>The admin.conf file permissions are set to 644 or more restrictive.</t>
  </si>
  <si>
    <t>The admin.conf file permissions are not set to 644 or more restrictive.</t>
  </si>
  <si>
    <t>1.1.13</t>
  </si>
  <si>
    <t>The `admin.conf` is the administrator kubeconfig file defining various settings for the administration of the cluster. You should restrict its file permissions to maintain the integrity of the file. The file should be writable by only the administrators on the system.</t>
  </si>
  <si>
    <t>Run the below command (based on the file location on your system) on the master node. For example,
chmod 644 /etc/kubernetes/admin.conf</t>
  </si>
  <si>
    <t>Set the admin.conf file permissions to 644 or more restrictive. One method to accomplish the recommended state is to execute the following command(s) (based on the file location on your system) on the master node:
chmod 644 /etc/kubernetes/admin.conf</t>
  </si>
  <si>
    <t>To close this finding, please provide a screenshot showing the admin.conf file permissions are set to 644 or more restrictive.</t>
  </si>
  <si>
    <t>KUBE-14</t>
  </si>
  <si>
    <t>Set the admin.conf file ownership to root:root</t>
  </si>
  <si>
    <t>Ensure that the `admin.conf` file ownership is set to `root:root`.</t>
  </si>
  <si>
    <t>Run the below command (based on the file location on your system) on the master node. For example,
stat -c %U:%G /etc/kubernetes/admin.conf
Verify that the ownership is set to root:root.</t>
  </si>
  <si>
    <t>The admin.conf file ownership is set to root:root.</t>
  </si>
  <si>
    <t>The admin.conf file ownership is not  set to root:root.</t>
  </si>
  <si>
    <t>1.1.14</t>
  </si>
  <si>
    <t>The `admin.conf` file contains the admin credentials for the cluster. You should set its file ownership to maintain the integrity of the file. The file should be owned by root:root.</t>
  </si>
  <si>
    <t>Run the below command (based on the file location on your system) on the master node. For example,
chown root:root /etc/kubernetes/admin.conf</t>
  </si>
  <si>
    <t>Set the admin.conf file ownership to root:root. One method to accomplish the recommended state is to execute the following command(s) (based on the file location on your system) on the master node:
chown root:root /etc/kubernetes/admin.conf</t>
  </si>
  <si>
    <t>To close this finding, please provide a screenshot showing the admin.conf file ownership is set to root:root with the agency's CAP.</t>
  </si>
  <si>
    <t>KUBE-15</t>
  </si>
  <si>
    <t>Set the scheduler.conf file permissions to 644 or more restrictive</t>
  </si>
  <si>
    <t>Ensure that the `scheduler.conf` file has permissions of `644` or more restrictive.</t>
  </si>
  <si>
    <t>Run the following command (based on the file location on your system) on the master node. For example,
stat -c %a /etc/kubernetes/scheduler.conf
Verify that the permissions are 644 or more restrictive.</t>
  </si>
  <si>
    <t>The scheduler.conf file permissions are set to 644 or more restrictive.</t>
  </si>
  <si>
    <t>The scheduler.conf file permissions are not set to 644 or more restrictive.</t>
  </si>
  <si>
    <t>1.1.15</t>
  </si>
  <si>
    <t>The `scheduler.conf` file is the kubeconfig file for the Scheduler. You should restrict its file permissions to maintain the integrity of the file. The file should be writable by only the administrators on the system.</t>
  </si>
  <si>
    <t>Run the below command (based on the file location on your system) on the master node. For example,
chmod 644 /etc/kubernetes/scheduler.conf</t>
  </si>
  <si>
    <t>Set the scheduler.conf file permissions to 644 or more restrictive. One method to accomplish the recommended state is to execute the following command(s) (based on the file location on your system) on the master node:
chmod 644 /etc/kubernetes/scheduler.conf</t>
  </si>
  <si>
    <t>To close this finding, please provide a screenshot showing the scheduler.conf file permissions are set to 644 or more restrictive with the agency's CAP.</t>
  </si>
  <si>
    <t>KUBE-16</t>
  </si>
  <si>
    <t>Set the controller-manager.conf file permissions to 644 or more restrictive</t>
  </si>
  <si>
    <t>Ensure that the `scheduler.conf` file ownership is set to `root:root`.</t>
  </si>
  <si>
    <t>Run the below command (based on the file location on your system) on the master node. For example,
stat -c %U:%G /etc/kubernetes/scheduler.conf
Verify that the ownership is set to root:root.</t>
  </si>
  <si>
    <t>The scheduler.conf file ownership is set to root:root.</t>
  </si>
  <si>
    <t>The scheduler.conf file ownership is not set to root:root.</t>
  </si>
  <si>
    <t>1.1.16</t>
  </si>
  <si>
    <t>The `scheduler.conf` file is the kubeconfig file for the Scheduler. You should set its file ownership to maintain the integrity of the file. The file should be owned by `root:root`.</t>
  </si>
  <si>
    <t>Run the below command (based on the file location on your system) on the master node. For example,
chown root:root /etc/kubernetes/scheduler.conf</t>
  </si>
  <si>
    <t>Set the controller-manager.conf file permissions to 644 or more restrictive. One method to accomplish the recommended state is to execute the following command(s) (based on the file location on your system) on the master node:
chown root:root /etc/kubernetes/scheduler.conf</t>
  </si>
  <si>
    <t>To close this finding, please provide a screenshot showing the scheduler.conf file ownership is set to root:root with the agency's CAP.</t>
  </si>
  <si>
    <t>KUBE-17</t>
  </si>
  <si>
    <t>Ensure that the `controller-manager.conf` file has permissions of 644 or more restrictive.</t>
  </si>
  <si>
    <t>Run the following command (based on the file location on your system) on the master node. For example,
stat -c %a /etc/kubernetes/controller-manager.conf
Verify that the permissions are 644 or more restrictive.</t>
  </si>
  <si>
    <t>The controller-manager.conf file permissions are set to 644 or more restrictive.</t>
  </si>
  <si>
    <t>The controller-manager.conf file permissions are not set to 644 or more restrictive.</t>
  </si>
  <si>
    <t>1.1.17</t>
  </si>
  <si>
    <t>The `controller-manager.conf` file is the kubeconfig file for the Controller Manager. You should restrict its file permissions to maintain the integrity of the file. The file should be writable by only the administrators on the system.</t>
  </si>
  <si>
    <t>Run the below command (based on the file location on your system) on the master node. For example,
chmod 644 /etc/kubernetes/controller-manager.conf</t>
  </si>
  <si>
    <t>Set the controller-manager.conf file permissions to 644 or more restrictive. One method to accomplish the recommended state is to execute the following command(s) (based on the file location on your system) on the master node:
chmod 644 /etc/kubernetes/controller-manager.conf</t>
  </si>
  <si>
    <t>To close this finding, please provide a screenshot showing the controller-manager.conf file permissions are set to 644 or more restrictive with the agency's CAP.</t>
  </si>
  <si>
    <t>KUBE-18</t>
  </si>
  <si>
    <t>Set the controller-manager.conf file ownership to root:root</t>
  </si>
  <si>
    <t>Ensure that the `controller-manager.conf` file ownership is set to `root:root`.</t>
  </si>
  <si>
    <t>Run the below command (based on the file location on your system) on the master node. For example,
stat -c %U:%G /etc/kubernetes/controller-manager.conf
Verify that the ownership is set to root:root.</t>
  </si>
  <si>
    <t>The controller-manager.conf file ownership is set to root:root.</t>
  </si>
  <si>
    <t>The controller-manager.conf file ownership is not set to root:root.</t>
  </si>
  <si>
    <t>1.1.18</t>
  </si>
  <si>
    <t>The `controller-manager.conf` file is the kubeconfig file for the Controller Manager. You should set its file ownership to maintain the integrity of the file. The file should be owned by `root:root`.</t>
  </si>
  <si>
    <t>Run the below command (based on the file location on your system) on the master node. For example,
chown root:root /etc/kubernetes/controller-manager.conf</t>
  </si>
  <si>
    <t>Set the controller-manager.conf file ownership to root:root. One method to accomplish the recommended state is to execute the following command(s) (based on the file location on your system) on the master node:
chown root:root /etc/kubernetes/controller-manager.conf</t>
  </si>
  <si>
    <t>To close this finding, please provide a screenshot showing the controller-manager.conf file ownership is set to root:root with the agency's CAP.</t>
  </si>
  <si>
    <t>KUBE-19</t>
  </si>
  <si>
    <t>Ensure that the Kubernetes PKI directory and file ownership is set to `root:root`.</t>
  </si>
  <si>
    <t>Run the below command (based on the file location on your system) on the master node. For example,
ls -laR /etc/kubernetes/pki/
Verify that the ownership of all files and directories in this hierarchy is set to root:root.</t>
  </si>
  <si>
    <t>The Kubernetes PKI directory and file ownership is set to root:root.</t>
  </si>
  <si>
    <t>The Kubernetes PKI directory and file ownership is not set to root:root.</t>
  </si>
  <si>
    <t>1.1.19</t>
  </si>
  <si>
    <t>Kubernetes makes use of a number of certificates as part of its operation. You should set the ownership of the directory containing the PKI information and all files in that directory to maintain their integrity. The directory and files should be owned by `root:root`.</t>
  </si>
  <si>
    <t>Run the below command (based on the file location on your system) on the master node. For example,
chown -R root:root /etc/kubernetes/pki/</t>
  </si>
  <si>
    <t>Set the controller-manager.conf file ownership to root:root. One method to accomplish the recommended state is to execute the following command(s) (based on the file location on your system) on the master node:
chown -R root:root /etc/kubernetes/pki/</t>
  </si>
  <si>
    <t>To close this finding, please provide a screenshot showing the Kubernetes PKI directory and file ownership is set to root:root with the agency's CAP.</t>
  </si>
  <si>
    <t>KUBE-20</t>
  </si>
  <si>
    <t>Set the Kubernetes PKI certificate file permissions to 644 or more restrictive</t>
  </si>
  <si>
    <t>Ensure that Kubernetes PKI certificate files have permissions of `644` or more restrictive.</t>
  </si>
  <si>
    <t>Run the below command (based on the file location on your system) on the master node. For example,
ls -laR /etc/kubernetes/pki/*.crt
Verify that the permissions are 644 or more restrictive.</t>
  </si>
  <si>
    <t>The PKI certificate permissions are set to 644 or more restrictive.</t>
  </si>
  <si>
    <t>The PKI certificate permissions are not set to 644 or more restrictive.</t>
  </si>
  <si>
    <t>1.1.20</t>
  </si>
  <si>
    <t>Kubernetes makes use of a number of certificate files as part of the operation of its components. The permissions on these files should be set to `644` or more restrictive to protect their integrity.</t>
  </si>
  <si>
    <t>Run the below command (based on the file location on your system) on the master node. For example,
chmod -R 644 /etc/kubernetes/pki/*.crt</t>
  </si>
  <si>
    <t>Set the Kubernetes PKI certificate file permissions to 644 or more restrictive. One method to accomplish the recommended state is to execute the following command(s) (based on the file location on your system) on the master node:
chmod -R 644 /etc/kubernetes/pki/*.crt</t>
  </si>
  <si>
    <t>To close this finding, please provide a screenshot showing the PKI certificate permissions are set to 644 or more restrictive with the agency's CAP.</t>
  </si>
  <si>
    <t>KUBE-21</t>
  </si>
  <si>
    <t>Set the Kubernetes PKI key file permissions to 600</t>
  </si>
  <si>
    <t>Ensure that Kubernetes PKI key files have permissions of `600`.</t>
  </si>
  <si>
    <t>Run the below command (based on the file location on your system) on the master node. For example,
ls -laR /etc/kubernetes/pki/*.key
Verify that the permissions are 600.</t>
  </si>
  <si>
    <t>The Kubernetes PKI key file permissions are set to 600.</t>
  </si>
  <si>
    <t>The Kubernetes PKI key file permissions are not set to 600.</t>
  </si>
  <si>
    <t>1.1.21</t>
  </si>
  <si>
    <t>Kubernetes makes use of a number of key files as part of the operation of its components. The permissions on these files should be set to `600` to protect their integrity and confidentiality.</t>
  </si>
  <si>
    <t>Run the below command (based on the file location on your system) on the master node. For example,
chmod -R 600 /etc/kubernetes/pki/*.key</t>
  </si>
  <si>
    <t>Set the Kubernetes PKI key file permissions to 600. One method to accomplish the recommended state is to execute the following command(s) (based on the file location on your system) on the master node:
chmod -R 600 /etc/kubernetes/pki/*.key</t>
  </si>
  <si>
    <t>To close this finding, please provide a screenshot showing the Kubernetes PKI key file permissions are set to 600 with the agency's CAP.</t>
  </si>
  <si>
    <t>KUBE-22</t>
  </si>
  <si>
    <t>Identification and Authentication (Organizational Users)</t>
  </si>
  <si>
    <t>Set the --anonymous-auth argument to false</t>
  </si>
  <si>
    <t>Disable anonymous requests to the API server.</t>
  </si>
  <si>
    <t>Run the following command on the master node:
ps -ef | grep kube-apiserver
Verify that the --anonymous-auth argument is set to false.</t>
  </si>
  <si>
    <t>The --anonymous-auth argument is set to false.</t>
  </si>
  <si>
    <t>The --anonymous-auth argument is not set to false.</t>
  </si>
  <si>
    <t>HCM45</t>
  </si>
  <si>
    <t>HCM45: System configuration provides additional attack surface</t>
  </si>
  <si>
    <t>1.2</t>
  </si>
  <si>
    <t>1.2.1</t>
  </si>
  <si>
    <t>When enabled, requests that are not rejected by other configured authentication methods are treated as anonymous requests. These requests are then served by the API server. You should rely on authentication to authorize access and disallow anonymous requests.
If you are using RBAC authorization, it is generally considered reasonable to allow anonymous access to the API Server for health checks and discovery purposes, and hence this recommendation is not scored. However, you should consider whether anonymous discovery is an acceptable risk for your purposes.</t>
  </si>
  <si>
    <t>Edit the API server pod specification file `/etc/kubernetes/manifests/kube-apiserver.yaml` on the master node and set the below parameter.
--anonymous-auth=false</t>
  </si>
  <si>
    <t>Set the --anonymous-auth argument to false. One method to accomplish the recommended state is to execute the following:
Edit the API server pod specification file `/etc/kubernetes/manifests/kube-apiserver.yaml` on the master node and set the below parameter.
anonymous-auth=false</t>
  </si>
  <si>
    <t>To close this finding, please provide a screenshot showing the --anonymous-auth argument is set to false with the agency's CAP.</t>
  </si>
  <si>
    <t>KUBE-23</t>
  </si>
  <si>
    <t>Ensure that the --basic-auth-file argument is not set</t>
  </si>
  <si>
    <t>Do not use basic authentication.</t>
  </si>
  <si>
    <t>Run the following command on the master node:
ps -ef | grep kube-apiserver
Verify that the --basic-auth-file argument does not exist.</t>
  </si>
  <si>
    <t>The --basic-auth-file argument is not set.</t>
  </si>
  <si>
    <t>The --basic-auth-file argument is  set.</t>
  </si>
  <si>
    <t>1.2.2</t>
  </si>
  <si>
    <t>Basic authentication uses plaintext credentials for authentication. Currently, the basic authentication credentials last indefinitely, and the password cannot be changed without restarting the API server. The basic authentication is currently supported for convenience. Hence, basic authentication should not be used.</t>
  </si>
  <si>
    <t>Follow the documentation and configure alternate mechanisms for authentication. Then, edit the API server pod specification file `/etc/kubernetes/manifests/kube-apiserver.yaml` on the master node and remove the `--basic-auth-file=&lt;filename&gt;` parameter.</t>
  </si>
  <si>
    <t>Ensure that the --basic-auth-file argument is not set. One method to accomplish the recommended state is to execute the following:
Follow the documentation and configure alternate mechanisms for authentication. Then, edit the API server pod specification file `/etc/kubernetes/manifests/kube-apiserver.yaml` on the master node and remove the `--basic-auth-file=&lt;filename&gt;` parameter.</t>
  </si>
  <si>
    <t>To close this finding, please provide a screenshot showing the --basic-auth-file argument is not set with the agency's CAP.</t>
  </si>
  <si>
    <t>KUBE-24</t>
  </si>
  <si>
    <t xml:space="preserve">Authenticator Management </t>
  </si>
  <si>
    <t>Ensure that the --token-auth-file parameter is not set</t>
  </si>
  <si>
    <t>Do not use token based authentication.</t>
  </si>
  <si>
    <t>Run the following command on the master node:
ps -ef | grep kube-apiserver
Verify that the --token-auth-file argument does not exist.</t>
  </si>
  <si>
    <t>The --token-auth-file parameter is not set.</t>
  </si>
  <si>
    <t>The --token-auth-file parameter is set.</t>
  </si>
  <si>
    <t>1.2.3</t>
  </si>
  <si>
    <t>The token-based authentication utilizes static tokens to authenticate requests to the apiserver. The tokens are stored in clear-text in a file on the apiserver, and cannot be revoked or rotated without restarting the apiserver. Hence, do not use static token-based authentication.</t>
  </si>
  <si>
    <t>Follow the documentation and configure alternate mechanisms for authentication. Then, edit the API server pod specification file `/etc/kubernetes/manifests/kube-apiserver.yaml` on the master node and remove the `--token-auth-file=&lt;filename&gt;` parameter.</t>
  </si>
  <si>
    <t>Ensure that the --token-auth-file parameter is not set. One method to accomplish the recommended state is to execute the following:
Follow the documentation and configure alternate mechanisms for authentication. Then, edit the API server pod specification file `/etc/kubernetes/manifests/kube-apiserver.yaml` on the master node and remove the `--token-auth-file=&lt;filename&gt;` parameter.</t>
  </si>
  <si>
    <t>To close this finding, please provide a screenshot showing the --token-auth-file parameter is not set with the agency's CAP.</t>
  </si>
  <si>
    <t>KUBE-25</t>
  </si>
  <si>
    <t>SC-8</t>
  </si>
  <si>
    <t>Transmission Confidentiality and Integrity</t>
  </si>
  <si>
    <t>Set the --kubelet-https argument to true</t>
  </si>
  <si>
    <t>Use https for kubelet connections.</t>
  </si>
  <si>
    <t>Run the following command on the master node:
ps -ef | grep kube-apiserver
Verify that the --kubelet-https argument either does not exist or is set to true.</t>
  </si>
  <si>
    <t>The --kubelet-https argument is set to true.</t>
  </si>
  <si>
    <t>The --kubelet-https argument is not set to true.</t>
  </si>
  <si>
    <t>1.2.4</t>
  </si>
  <si>
    <t>Connections from apiserver to kubelets could potentially carry sensitive data such as secrets and keys. It is thus important to use in-transit encryption for any communication between the apiserver and kubelets.</t>
  </si>
  <si>
    <t>Edit the API server pod specification file `/etc/kubernetes/manifests/kube-apiserver.yaml` on the master node and remove the `--kubelet-https` parameter.</t>
  </si>
  <si>
    <t>Set the --kubelet-https argument to true. One method to accomplish the recommended state is to execute the following:
Edit the API server pod specification file `/etc/kubernetes/manifests/kube-apiserver.yaml` on the master node and remove the `--kubelet-https` parameter.</t>
  </si>
  <si>
    <t>To close this finding, please provide a screenshot showing the --kubelet-https argument is set to true with the agency's CAP.</t>
  </si>
  <si>
    <t>KUBE-26</t>
  </si>
  <si>
    <t>Set the --kubelet-client-certificate and --kubelet-client-key arguments as appropriate</t>
  </si>
  <si>
    <t>Enable certificate based kubelet authentication.</t>
  </si>
  <si>
    <t>Run the following command on the master node:
ps -ef | grep kube-apiserver
Verify that the --kubelet-client-certificate and --kubelet-client-key arguments exist and they are set as appropriate.</t>
  </si>
  <si>
    <t>The  --kubelet-client-certificate and --kubelet-client-key arguments are set as appropriate.</t>
  </si>
  <si>
    <t>The  --kubelet-client-certificate and --kubelet-client-key arguments are not set as appropriate.</t>
  </si>
  <si>
    <t>1.2.5</t>
  </si>
  <si>
    <t>The apiserver, by default, does not authenticate itself to the kubelet's HTTPS endpoints. The requests from the apiserver are treated anonymously. You should set up certificate-based kubelet authentication to ensure that the apiserver authenticates itself to kubelets when submitting requests.</t>
  </si>
  <si>
    <t>Follow the Kubernetes documentation and set up the TLS connection between the apiserver and kubelets. Then, edit API server pod specification file `/etc/kubernetes/manifests/kube-apiserver.yaml` on the master node and set the kubelet client certificate and key parameters as below.
kubelet-client-certificate=&lt;path/to/client-certificate-file&gt;
kubelet-client-key=&lt;path/to/client-key-file&gt;</t>
  </si>
  <si>
    <t>Set the --kubelet-client-certificate and --kubelet-client-key arguments as appropriate. One method to accomplish the recommended state is to execute the following:
Follow the Kubernetes documentation and set up the TLS connection between the apiserver and kubelets. Then, edit API server pod specification file `/etc/kubernetes/manifests/kube-apiserver.yaml` on the master node and set the kubelet client certificate and key parameters as below.
kubelet-client-certificate=&lt;path/to/client-certificate-file&gt;
kubelet-client-key=&lt;path/to/client-key-file&gt;</t>
  </si>
  <si>
    <t>To close this finding, please provide a screenshot showing the --kubelet-client-certificate and --kubelet-client-key arguments are set as appropriate with the agency's CAP.</t>
  </si>
  <si>
    <t>KUBE-27</t>
  </si>
  <si>
    <t>Set  the --kubelet-certificate-authority argument as appropriate</t>
  </si>
  <si>
    <t>Verify kubelet's certificate before establishing connection.</t>
  </si>
  <si>
    <t>Run the following command on the master node:
ps -ef | grep kube-apiserver
Verify that the --kubelet-certificate-authority argument exists and is set as appropriate.</t>
  </si>
  <si>
    <t>The --kubelet-certificate-authority argument is set as appropriate.</t>
  </si>
  <si>
    <t>The --kubelet-certificate-authority argument is not set as appropriate.</t>
  </si>
  <si>
    <t>1.2.6</t>
  </si>
  <si>
    <t>The connections from the apiserver to the kubelet are used for fetching logs for pods, attaching (through kubectl) to running pods, and using the kubelet’s port-forwarding functionality. These connections terminate at the kubelet’s HTTPS endpoint. By default, the apiserver does not verify the kubelet’s serving certificate, which makes the connection subject to man-in-the-middle attacks, and unsafe to run over untrusted and/or public networks.</t>
  </si>
  <si>
    <t>Follow the Kubernetes documentation and setup the TLS connection between the apiserver and kubelets. Then, edit the API server pod specification file `/etc/kubernetes/manifests/kube-apiserver.yaml` on the master node and set the `--kubelet-certificate-authority` parameter to the path to the cert file for the certificate authority.
kubelet-certificate-authority=&lt;ca-string&gt;</t>
  </si>
  <si>
    <t>Set  the --kubelet-certificate-authority argument as appropriate. One method to accomplish the recommended state is to execute the following:
Follow the Kubernetes documentation and setup the TLS connection between the apiserver and kubelets. Then, edit the API server pod specification file `/etc/kubernetes/manifests/kube-apiserver.yaml` on the master node and set the `--kubelet-certificate-authority` parameter to the path to the cert file for the certificate authority.
kubelet-certificate-authority=&lt;ca-string&gt;</t>
  </si>
  <si>
    <t>To close this finding, please provide a screenshot showing the --kubelet-certificate-authority argument is set as appropriate with the agency's CAP.</t>
  </si>
  <si>
    <t>KUBE-28</t>
  </si>
  <si>
    <t>SI-4</t>
  </si>
  <si>
    <t>System Monitoring</t>
  </si>
  <si>
    <t>Ensure that the --authorization-mode argument is not set to AlwaysAllow</t>
  </si>
  <si>
    <t>Do not always authorize all requests.</t>
  </si>
  <si>
    <t>Run the following command on the master node:
ps -ef | grep kube-apiserver
Verify that the --authorization-mode argument exists and is not set to AlwaysAllow.</t>
  </si>
  <si>
    <t>The --authorization-mode argument is not set to AlwaysAllow.</t>
  </si>
  <si>
    <t>The --authorization-mode argument is set to AlwaysAllow.</t>
  </si>
  <si>
    <t>1.2.7</t>
  </si>
  <si>
    <t>The API Server, can be configured to allow all requests. This mode should not be used on any production cluster.</t>
  </si>
  <si>
    <t xml:space="preserve">Edit the API server pod specification file `/etc/kubernetes/manifests/kube-apiserver.yaml` on the master node and set the `--authorization-mode` parameter to values other than `AlwaysAllow`. One such example could be as below.
authorization-mode=RBAC
</t>
  </si>
  <si>
    <t>Ensure that the --authorization-mode argument is not set to AlwaysAllow. One method to accomplish the recommended state is to execute the following:
Edit the API server pod specification file `/etc/kubernetes/manifests/kube-apiserver.yaml` on the master node and set the `--authorization-mode` parameter to values other than `AlwaysAllow`. One such example could be as below.
authorization-mode=RBAC</t>
  </si>
  <si>
    <t>To close this finding, please provide a screenshot showing the --authorization-mode argument is not set to AlwaysAllow with the agency's CAP.</t>
  </si>
  <si>
    <t>KUBE-29</t>
  </si>
  <si>
    <t>Ensure that the --authorization-mode argument includes Node</t>
  </si>
  <si>
    <t>Restrict kubelet nodes to reading only objects associated with them.</t>
  </si>
  <si>
    <t>Run the following command on the master node:
ps -ef | grep kube-apiserver
Verify that the --authorization-mode argument exists and is set to a value to include Node.</t>
  </si>
  <si>
    <t>The --authorization-mode argument exists and is set to a value to include Node.</t>
  </si>
  <si>
    <t>The --authorization-mode argument is not set to a value to include Node.</t>
  </si>
  <si>
    <t>1.2.8</t>
  </si>
  <si>
    <t>The `Node` authorization mode only allows kubelets to read `Secret`, `ConfigMap`, `PersistentVolume`, and `PersistentVolumeClaim` objects associated with their nodes.</t>
  </si>
  <si>
    <t>Edit the API server pod specification file `/etc/kubernetes/manifests/kube-apiserver.yaml` on the master node and set the `--authorization-mode` parameter to a value that includes `Node`.
authorization-mode=Node,RBAC</t>
  </si>
  <si>
    <t>Set the --authorization-mode argument exists and to a value to include Node. One method to accomplish the recommended state is to execute the following:
Edit the API server pod specification file `/etc/kubernetes/manifests/kube-apiserver.yaml` on the master node and set the `--authorization-mode` parameter to a value that includes `Node`.
authorization-mode=Node,RBAC</t>
  </si>
  <si>
    <t>To close this finding, please provide a screenshot showing the -authorization-mode argument exists and is set to a value to include Node.</t>
  </si>
  <si>
    <t>KUBE-30</t>
  </si>
  <si>
    <t>Ensure that the admission control plugin EventRateLimit is set</t>
  </si>
  <si>
    <t>Turn on Role Based Access Control.</t>
  </si>
  <si>
    <t>Run the following command on the master node:
ps -ef | grep kube-apiserver
Verify that the --authorization-mode argument exists and is set to a value to include RBAC.</t>
  </si>
  <si>
    <t>The --authorization-mode argument exists and is set to a value to include RBAC.</t>
  </si>
  <si>
    <t>The --authorization-mode argument is not set to a value to include RBAC.</t>
  </si>
  <si>
    <t>1.2.9</t>
  </si>
  <si>
    <t>Role Based Access Control (RBAC) allows fine-grained control over the operations that different entities can perform on different objects in the cluster. It is recommended to use the RBAC authorization mode.</t>
  </si>
  <si>
    <t>Edit the API server pod specification file `/etc/kubernetes/manifests/kube-apiserver.yaml` on the master node and set the `--authorization-mode` parameter to a value that includes `RBAC`, for example:
authorization-mode=Node,RBAC</t>
  </si>
  <si>
    <t>Ensure that the admission control plugin EventRateLimit is set. One method to accomplish the recommended state is to execute the following:
Edit the API server pod specification file `/etc/kubernetes/manifests/kube-apiserver.yaml` on the master node and set the `--authorization-mode` parameter to a value that includes `RBAC`, for example:
authorization-mode=Node,RBAC</t>
  </si>
  <si>
    <t>To close this finding, please provide a screenshot showing the --authorization-mode argument exists and is set to a value to include RBAC with the agency's CAP.</t>
  </si>
  <si>
    <t>KUBE-31</t>
  </si>
  <si>
    <t>Limit the rate at which the API server accepts requests.</t>
  </si>
  <si>
    <t>Run the following command on the master node:
ps -ef | grep kube-apiserver
Verify that the --enable-admission-plugins argument is set to a value that includes EventRateLimit.</t>
  </si>
  <si>
    <t>The --enable-admission-plugins argument is set to a value that includes EventRateLimit.</t>
  </si>
  <si>
    <t>The --enable-admission-plugins argument is not set to a value that includes EventRateLimit.</t>
  </si>
  <si>
    <t>HAC11</t>
  </si>
  <si>
    <t>HAC11: User access was not established with concept of least privilege</t>
  </si>
  <si>
    <t>1.2.10</t>
  </si>
  <si>
    <t>Using `EventRateLimit` admission control enforces a limit on the number of events that the API Server will accept in a given time slice. A misbehaving workload could overwhelm and DoS the API Server, making it unavailable. This particularly applies to a multi-tenant cluster, where there might be a small percentage of misbehaving tenants which could have a significant impact on the performance of the cluster overall. Hence, it is recommended to limit the rate of events that the API server will accept.
Note: This is an Alpha feature in the Kubernetes 1.15 release.</t>
  </si>
  <si>
    <t>Follow the Kubernetes documentation and set the desired limits in a configuration file.
Then, edit the API server pod specification file `/etc/kubernetes/manifests/kube-apiserver.yaml` and set the below parameters.
enable-admission-plugins=...,EventRateLimit,...
admission-control-config-file=&lt;path/to/configuration/file&gt;</t>
  </si>
  <si>
    <t>Ensure that the admission control plugin EventRateLimit is set. One method to accomplish the recommended state is to execute the following:
Follow the Kubernetes documentation and set the desired limits in a configuration file.
Then, edit the API server pod specification file `/etc/kubernetes/manifests/kube-apiserver.yaml` and set the below parameters.
enable-admission-plugins=...,EventRateLimit,...
admission-control-config-file=&lt;path/to/configuration/file&gt;</t>
  </si>
  <si>
    <t>To close this finding, please provide a screenshot showing the --enable-admission-plugins argument is set to a value that includes EventRateLimit. with the agency's CAP.</t>
  </si>
  <si>
    <t>KUBE-32</t>
  </si>
  <si>
    <t>AC-3</t>
  </si>
  <si>
    <t>Access Enforcement</t>
  </si>
  <si>
    <t>Ensure that the admission control plugin AlwaysAdmit is not set</t>
  </si>
  <si>
    <t>Do not allow all requests.</t>
  </si>
  <si>
    <t>Run the following command on the master node:
ps -ef | grep kube-apiserver
Verify that if the --enable-admission-plugins argument is set, its value does not include AlwaysAdmit.</t>
  </si>
  <si>
    <t>The admission control plugin AlwaysAdmit is not set.</t>
  </si>
  <si>
    <t>The admission control plugin AlwaysAdmit is set.</t>
  </si>
  <si>
    <t>1.2.11</t>
  </si>
  <si>
    <t>Setting admission control plugin `AlwaysAdmit` allows all requests and do not filter any requests.
The `AlwaysAdmit` admission controller was deprecated in Kubernetes v1.13. Its behavior was equivalent to turning off all admission controllers.</t>
  </si>
  <si>
    <t>Edit the API server pod specification file `/etc/kubernetes/manifests/kube-apiserver.yaml` on the master node and either remove the `--enable-admission-plugins` parameter, or set it to a value that does not include `AlwaysAdmit`.</t>
  </si>
  <si>
    <t>Ensure that the admission control plugin AlwaysAdmit is not set. One method to accomplish the recommended state is to execute the following:
t the API server pod specification file `/etc/kubernetes/manifests/kube-apiserver.yaml` on the master node and either remove the `--enable-admission-plugins` parameter, or set it to a value that does not include `AlwaysAdmit`.</t>
  </si>
  <si>
    <t>To close this finding, please provide a screenshot showing the admission control plugin AlwaysAdmit is not set with the agency's CAP.</t>
  </si>
  <si>
    <t>KUBE-33</t>
  </si>
  <si>
    <t>Ensure that the admission control plugin AlwaysPullImages is set</t>
  </si>
  <si>
    <t>Always pull images.</t>
  </si>
  <si>
    <t>Run the following command on the master node:
ps -ef | grep kube-apiserver
Verify that the --enable-admission-plugins argument is set to a value that includes AlwaysPullImages.</t>
  </si>
  <si>
    <t>The --enable-admission-plugins argument is set to a value that includes AlwaysPullImages.</t>
  </si>
  <si>
    <t>The --enable-admission-plugins argument is not set to a value that includes AlwaysPullImages.</t>
  </si>
  <si>
    <t>1.2.12</t>
  </si>
  <si>
    <t>Setting admission control policy to `AlwaysPullImages` forces every new pod to pull the required images every time. In a multi-tenant cluster users can be assured that their private images can only be used by those who have the credentials to pull them. Without this admission control policy, once an image has been pulled to a node, any pod from any user can use it simply by knowing the image’s name, without any authorization check against the image ownership. When this plug-in is enabled, images are always pulled prior to starting containers, which means valid credentials are required.</t>
  </si>
  <si>
    <t>Edit the API server pod specification file `/etc/kubernetes/manifests/kube-apiserver.yaml` on the master node and set the `--enable-admission-plugins` parameter to include `AlwaysPullImages`.
enable-admission-plugins=...,AlwaysPullImages,...</t>
  </si>
  <si>
    <t>Ensure that the admission control plugin AlwaysPullImages is set. One method to accomplish the recommended state is to execute the following:
Edit the API server pod specification file `/etc/kubernetes/manifests/kube-apiserver.yaml` on the master node and set the `--enable-admission-plugins` parameter to include `AlwaysPullImages`.
enable-admission-plugins=...,AlwaysPullImages,...</t>
  </si>
  <si>
    <t>To close this finding, please provide a screenshot showing the -enable-admission-plugins argument is set to a value that includes AlwaysPullImages with the agency's CAP.</t>
  </si>
  <si>
    <t>KUBE-34</t>
  </si>
  <si>
    <t>Ensure that the admission control plugin SecurityContextDeny is set if PodSecurityPolicy is not used</t>
  </si>
  <si>
    <t>The SecurityContextDeny admission controller can be used to deny pods which make use of some SecurityContext fields which could allow for privilege escalation in the cluster. This should be used where PodSecurityPolicy is not in place within the cluster.</t>
  </si>
  <si>
    <t>Run the following command on the master node:
ps -ef | grep kube-apiserver
Verify that the --enable-admission-plugins argument is set to a value that includes SecurityContextDeny, if PodSecurityPolicy is not included.</t>
  </si>
  <si>
    <t>The --enable-admission-plugins argument is set to a value that includes SecurityContextDeny, if PodSecurityPolicy is not included.</t>
  </si>
  <si>
    <t>The --enable-admission-plugins argument is not set to a value that includes SecurityContextDeny, if PodSecurityPolicy is not included.</t>
  </si>
  <si>
    <t>1.2.13</t>
  </si>
  <si>
    <t>SecurityContextDeny can be used to provide a layer of security for clusters which do not have PodSecurityPolicies enabled.</t>
  </si>
  <si>
    <t>Edit the API server pod specification file `/etc/kubernetes/manifests/kube-apiserver.yaml` on the master node and set the `--enable-admission-plugins` parameter to include `SecurityContextDeny`, unless `PodSecurityPolicy` is already in place.
enable-admission-plugins=...,SecurityContextDeny,...</t>
  </si>
  <si>
    <t>Ensure that the admission control plugin SecurityContextDeny is set if PodSecurityPolicy is not used. One method to accomplish the recommended state is to execute the following:
Edit the API server pod specification file `/etc/kubernetes/manifests/kube-apiserver.yaml` on the master node and set the `--enable-admission-plugins` parameter to include `SecurityContextDeny`, unless `PodSecurityPolicy` is already in place.
enable-admission-plugins=...,SecurityContextDeny,...</t>
  </si>
  <si>
    <t>To close this finding, please provide a screenshot showing the --enable-admission-plugins argument is set to a value that includes SecurityContextDeny, if PodSecurityPolicy is not included with the agency's CAP.</t>
  </si>
  <si>
    <t>KUBE-35</t>
  </si>
  <si>
    <t>Ensure that the admission control plugin ServiceAccount is set</t>
  </si>
  <si>
    <t>Automate service accounts management.</t>
  </si>
  <si>
    <t>Run the following command on the master node:
ps -ef | grep kube-apiserver
Verify that the --disable-admission-plugins argument is set to a value that does not includes ServiceAccount.</t>
  </si>
  <si>
    <t>The --disable-admission-plugins argument is set to a value that does not includes ServiceAccount.</t>
  </si>
  <si>
    <t>The --disable-admission-plugins argument is not set to a value that does not includes ServiceAccount.</t>
  </si>
  <si>
    <t>1.2.14</t>
  </si>
  <si>
    <t>When you create a pod, if you do not specify a service account, it is automatically assigned the `default` service account in the same namespace. You should create your own service account and let the API server manage its security tokens.</t>
  </si>
  <si>
    <t>Follow the documentation and create `ServiceAccount` objects as per your environment. Then, edit the API server pod specification file `/etc/kubernetes/manifests/kube-apiserver.yaml` on the master node and ensure that the `--disable-admission-plugins` parameter is set to a value that does not include `ServiceAccount`.</t>
  </si>
  <si>
    <t>Ensure that the admission control plugin ServiceAccount is set. One method to accomplish the recommended state is to execute the following:
Follow the documentation and create `ServiceAccount` objects as per your environment. Then, edit the API server pod specification file `/etc/kubernetes/manifests/kube-apiserver.yaml` on the master node and ensure that the `--disable-admission-plugins` parameter is set to a value that does not include `ServiceAccount`.</t>
  </si>
  <si>
    <t>To close this finding, please provide a screenshot showing the --disable-admission-plugins argument is set to a value that does not includes ServiceAccount with the agency's CAP.</t>
  </si>
  <si>
    <t>KUBE-36</t>
  </si>
  <si>
    <t>Ensure that the admission control plugin NamespaceLifecycle is set</t>
  </si>
  <si>
    <t>Reject creating objects in a namespace that is undergoing termination.</t>
  </si>
  <si>
    <t>Run the following command on the master node:
ps -ef | grep kube-apiserver
Verify that the --disable-admission-plugins argument is set to a value that does not include NamespaceLifecycle.</t>
  </si>
  <si>
    <t>The --disable-admission-plugins argument is set to a value that does not include NamespaceLifecycle.</t>
  </si>
  <si>
    <t>The --disable-admission-plugins argument is set not to a value that does not include NamespaceLifecycle.</t>
  </si>
  <si>
    <t>1.2.15</t>
  </si>
  <si>
    <t>Setting admission control policy to `NamespaceLifecycle` ensures that objects cannot be created in non-existent namespaces, and that namespaces undergoing termination are not used for creating the new objects. This is recommended to enforce the integrity of the namespace termination process and also for the availability of the newer objects.</t>
  </si>
  <si>
    <t>Edit the API server pod specification file `/etc/kubernetes/manifests/kube-apiserver.yaml` on the master node and set the `--disable-admission-plugins` parameter to ensure it does not include `NamespaceLifecycle`.</t>
  </si>
  <si>
    <t>Ensure that the admission control plugin NamespaceLifecycle is set. One method to accomplish the recommended state is to execute the following:
Edit the API server pod specification file `/etc/kubernetes/manifests/kube-apiserver.yaml` on the master node and set the `--disable-admission-plugins` parameter to ensure it does not include `NamespaceLifecycle`.</t>
  </si>
  <si>
    <t>To close this finding, please provide a screenshot showing the -disable-admission-plugins argument is set to a value that does not include NamespaceLifecycle with the agency's CAP.</t>
  </si>
  <si>
    <t>KUBE-37</t>
  </si>
  <si>
    <t>Ensure that the admission control plugin PodSecurityPolicy is set</t>
  </si>
  <si>
    <t>Reject creating pods that do not match Pod Security Policies.</t>
  </si>
  <si>
    <t>Run the following command on the master node:
ps -ef | grep kube-apiserver
Verify that the --enable-admission-plugins argument is set to a value that includes PodSecurityPolicy.</t>
  </si>
  <si>
    <t>The --enable-admission-plugins argument is set to a value that includes PodSecurityPolicy.</t>
  </si>
  <si>
    <t>The --enable-admission-plugins argument is not set to a value that includes PodSecurityPolicy.</t>
  </si>
  <si>
    <t>1.2.16</t>
  </si>
  <si>
    <t>A Pod Security Policy is a cluster-level resource that controls the actions that a pod can perform and what it has the ability to access. The `PodSecurityPolicy` objects define a set of conditions that a pod must run with in order to be accepted into the system. Pod Security Policies are comprised of settings and strategies that control the security features a pod has access to and hence this must be used to control pod access permissions.</t>
  </si>
  <si>
    <t>Follow the documentation and create Pod Security Policy objects as per your environment. Then, edit the API server pod specification file `/etc/kubernetes/manifests/kube-apiserver.yaml` on the master node and set the `--enable-admission-plugins` parameter to a value that includes `PodSecurityPolicy`:
enable-admission-plugins=...,PodSecurityPolicy,...
Then restart the API Server.</t>
  </si>
  <si>
    <t>Ensure that the admission control plugin PodSecurityPolicy is set. One method to accomplish the recommended state is to execute the following:
Follow the documentation and create Pod Security Policy objects as per your environment. Then, edit the API server pod specification file `/etc/kubernetes/manifests/kube-apiserver.yaml` on the master node and set the `--enable-admission-plugins` parameter to a value that includes `PodSecurityPolicy`:
enable-admission-plugins=...,PodSecurityPolicy,...
Then restart the API Server.</t>
  </si>
  <si>
    <t>To close this finding, please provide a screenshot showing the --enable-admission-plugins argument is set to a value that includes PodSecurityPolicy with the agency's CAP.</t>
  </si>
  <si>
    <t>KUBE-38</t>
  </si>
  <si>
    <t>Ensure that the admission control plugin NodeRestriction is set</t>
  </si>
  <si>
    <t>Limit the `Node` and `Pod` objects that a kubelet could modify.</t>
  </si>
  <si>
    <t>Run the following command on the master node:
ps -ef | grep kube-apiserver
Verify that the --enable-admission-plugins argument is set to a value that includes NodeRestriction.</t>
  </si>
  <si>
    <t>The -enable-admission-plugins argument is set to a value that includes NodeRestriction.</t>
  </si>
  <si>
    <t>The -enable-admission-plugins argument is not set to a value that includes NodeRestriction.</t>
  </si>
  <si>
    <t>1.2.17</t>
  </si>
  <si>
    <t>Using the `NodeRestriction` plug-in ensures that the kubelet is restricted to the `Node` and `Pod` objects that it could modify as defined. Such kubelets will only be allowed to modify their own `Node` API object, and only modify `Pod` API objects that are bound to their node.</t>
  </si>
  <si>
    <t>Follow the Kubernetes documentation and configure `NodeRestriction` plug-in on kubelets. Then, edit the API server pod specification file `/etc/kubernetes/manifests/kube-apiserver.yaml` on the master node and set the `--enable-admission-plugins` parameter to a value that includes `NodeRestriction`.
enable-admission-plugins=...,NodeRestriction,...</t>
  </si>
  <si>
    <t>Ensure that the admission control plugin NodeRestriction is set. One method to accomplish the recommended state is to execute the following:
Follow the Kubernetes documentation and configure `NodeRestriction` plug-in on kubelets. Then, edit the API server pod specification file `/etc/kubernetes/manifests/kube-apiserver.yaml` on the master node and set the `--enable-admission-plugins` parameter to a value that includes `NodeRestriction`.
enable-admission-plugins=...,NodeRestriction,...</t>
  </si>
  <si>
    <t>To close this finding, please provide a screenshot showing the -enable-admission-plugins argument is set to a value that includes NodeRestriction with the agency's CAP.</t>
  </si>
  <si>
    <t>KUBE-39</t>
  </si>
  <si>
    <t>Ensure that the --insecure-bind-address argument is not set</t>
  </si>
  <si>
    <t>Do not bind the insecure API service.</t>
  </si>
  <si>
    <t>Run the following command on the master node:
ps -ef | grep kube-apiserver
Verify that the --insecure-bind-address argument does not exist.</t>
  </si>
  <si>
    <t>The --insecure-bind-address argument does not exist.</t>
  </si>
  <si>
    <t>The --insecure-bind-address argument does exist.</t>
  </si>
  <si>
    <t>1.2.18</t>
  </si>
  <si>
    <t>If you bind the apiserver to an insecure address, basically anyone who could connect to it over the insecure port, would have unauthenticated and unencrypted access to your master node. The apiserver doesn't do any authentication checking for insecure binds and traffic to the Insecure API port is not encrypted, allowing attackers to potentially read sensitive data in transit.</t>
  </si>
  <si>
    <t>Edit the API server pod specification file `/etc/kubernetes/manifests/kube-apiserver.yaml` on the master node and remove the `--insecure-bind-address` parameter.</t>
  </si>
  <si>
    <t>Ensure that the --insecure-bind-address argument is not set. One method to accomplish the recommended state is to execute the following:
Edit the API server pod specification file `/etc/kubernetes/manifests/kube-apiserver.yaml` on the master node and remove the `--insecure-bind-address` parameter.</t>
  </si>
  <si>
    <t>To close this finding, please provide a screenshot showing the --insecure-bind-address argument does not exist with the agency's CAP.</t>
  </si>
  <si>
    <t>KUBE-40</t>
  </si>
  <si>
    <t>Set the --insecure-port argument to 0</t>
  </si>
  <si>
    <t>Do not bind to insecure port.</t>
  </si>
  <si>
    <t>Run the following command on the master node:
ps -ef | grep kube-apiserver
Verify that the --insecure-port argument is set to 0.</t>
  </si>
  <si>
    <t>The  --insecure-port argument is set to 0.</t>
  </si>
  <si>
    <t>The  --insecure-port argument is not set to 0.</t>
  </si>
  <si>
    <t>1.2.19</t>
  </si>
  <si>
    <t>Setting up the apiserver to serve on an insecure port would allow unauthenticated and unencrypted access to your master node. This would allow attackers who could access this port, to easily take control of the cluster.</t>
  </si>
  <si>
    <t>Edit the API server pod specification file `/etc/kubernetes/manifests/kube-apiserver.yaml` on the master node and set the below parameter.
insecure-port=0</t>
  </si>
  <si>
    <t>Set the --insecure-port argument to 0. One method to accomplish the recommended state is to execute the following:
Edit the API server pod specification file `/etc/kubernetes/manifests/kube-apiserver.yaml` on the master node and set the below parameter.
insecure-port=0</t>
  </si>
  <si>
    <t>To close this finding, please provide a screenshot showing the  --insecure-port argument is set to 0 with the agency's CAP.</t>
  </si>
  <si>
    <t>KUBE-41</t>
  </si>
  <si>
    <t>Ensure that the --secure-port argument is not set to 0</t>
  </si>
  <si>
    <t>Do not disable the secure port.</t>
  </si>
  <si>
    <t>Run the following command on the master node:
ps -ef | grep kube-apiserver
Verify that the --secure-port argument is either not set or is set to an integer value between 1 and 65535.</t>
  </si>
  <si>
    <t>The --secure-port argument is either not set or is set to an integer value between 1 and 65535.</t>
  </si>
  <si>
    <t>The --secure-port argument is not either not set or is not set to an integer value between 1 and 65535.</t>
  </si>
  <si>
    <t>1.2.20</t>
  </si>
  <si>
    <t>The secure port is used to serve https with authentication and authorization. If you disable it, no https traffic is served and all traffic is served unencrypted.</t>
  </si>
  <si>
    <t>Edit the API server pod specification file `/etc/kubernetes/manifests/kube-apiserver.yaml` on the master node and either remove the `--secure-port` parameter or set it to a different (non-zero) desired port.</t>
  </si>
  <si>
    <t>Ensure that the --secure-port argument is not set to 0. One method to accomplish the recommended state is to execute the following:
Edit the API server pod specification file `/etc/kubernetes/manifests/kube-apiserver.yaml` on the master node and either remove the `--secure-port` parameter or set it to a different (non-zero) desired port.</t>
  </si>
  <si>
    <t>To close this finding, please provide a screenshot showing the --secure-port argument is either not set or is set to an integer value between 1 and 65535 with the agency's CAP.</t>
  </si>
  <si>
    <t>KUBE-42</t>
  </si>
  <si>
    <t>CM-6</t>
  </si>
  <si>
    <t>Configuration Settings</t>
  </si>
  <si>
    <t>Set the --profiling argument to false</t>
  </si>
  <si>
    <t>Disable profiling, if not needed.</t>
  </si>
  <si>
    <t>Run the following command on the master node:
ps -ef | grep kube-apiserver
Verify that the --profiling argument is set to false.</t>
  </si>
  <si>
    <t>The --profiling argument is set to false.</t>
  </si>
  <si>
    <t>The --profiling argument is not set to false.</t>
  </si>
  <si>
    <t>1.2.21</t>
  </si>
  <si>
    <t>Profiling allows for the identification of specific performance bottlenecks. It generates a significant amount of program data that could potentially be exploited to uncover system and program details. If you are not experiencing any bottlenecks and do not need the profiler for troubleshooting purposes, it is recommended to turn it off to reduce the potential attack surface.</t>
  </si>
  <si>
    <t>Edit the API server pod specification file `/etc/kubernetes/manifests/kube-apiserver.yaml` on the master node and set the below parameter.
profiling=false</t>
  </si>
  <si>
    <t>Set the --profiling argument to false. One method to accomplish the recommended state is to execute the following:
Edit the API server pod specification file `/etc/kubernetes/manifests/kube-apiserver.yaml` on the master node and set the below parameter.
profiling=false</t>
  </si>
  <si>
    <t>To close this finding, please provide a screenshot showing the --profiling argument is set to false with the agency's CAP.</t>
  </si>
  <si>
    <t>KUBE-43</t>
  </si>
  <si>
    <t>AU-12</t>
  </si>
  <si>
    <t>Audit Generation</t>
  </si>
  <si>
    <t>Ensure that the --audit-log-path argument is set</t>
  </si>
  <si>
    <t>Enable auditing on the Kubernetes API Server and set the desired audit log path.</t>
  </si>
  <si>
    <t>Run the following command on the master node:
ps -ef | grep kube-apiserver
Verify that the --audit-log-path argument is set as appropriate.</t>
  </si>
  <si>
    <t>The --audit-log-path argument is set.</t>
  </si>
  <si>
    <t>The --audit-log-path argument is not set.</t>
  </si>
  <si>
    <t>HAU17</t>
  </si>
  <si>
    <t>HAU17: Audit logs do not capture sufficient auditable events</t>
  </si>
  <si>
    <t>1.2.22</t>
  </si>
  <si>
    <t>Auditing the Kubernetes API Server provides a security-relevant chronological set of records documenting the sequence of activities that have affected system by individual users, administrators or other components of the system. Even though currently, Kubernetes provides only basic audit capabilities, it should be enabled. You can enable it by setting an appropriate audit log path.</t>
  </si>
  <si>
    <t>Edit the API server pod specification file `/etc/kubernetes/manifests/kube-apiserver.yaml` on the master node and set the `--audit-log-path` parameter to a suitable path and file where you would like audit logs to be written, for example:
audit-log-path=/var/log/apiserver/audit.log</t>
  </si>
  <si>
    <t>Ensure that the --audit-log-path argument is set. One method to accomplish the recommended state is to execute the following:
Edit the API server pod specification file `/etc/kubernetes/manifests/kube-apiserver.yaml` on the master node and set the `--audit-log-path` parameter to a suitable path and file where you would like audit logs to be written, for example:
audit-log-path=/var/log/apiserver/audit.log</t>
  </si>
  <si>
    <t>To close this finding, please provide a screenshot showing the --audit-log-path argument is set with the agency's CAP.</t>
  </si>
  <si>
    <t>KUBE-44</t>
  </si>
  <si>
    <t>AU-4</t>
  </si>
  <si>
    <t>Audit Storage Capacity</t>
  </si>
  <si>
    <t>Set the --audit-log-maxage argument to 30 or as appropriate</t>
  </si>
  <si>
    <t>Retain the logs for at least 30 days or as appropriate.</t>
  </si>
  <si>
    <t>Run the following command on the master node:
ps -ef | grep kube-apiserver
Verify that the --audit-log-maxage argument is set to 30 or as appropriate.</t>
  </si>
  <si>
    <t>The --audit-log-maxage argument is set to 30 or as appropriate.</t>
  </si>
  <si>
    <t>The --audit-log-maxage argument is not set to 30 or as appropriate.</t>
  </si>
  <si>
    <t>1.2.23</t>
  </si>
  <si>
    <t>Retaining logs for at least 30 days ensures that you can go back in time and investigate or correlate any events. Set your audit log retention period to 30 days or as per your business requirements.</t>
  </si>
  <si>
    <t>Edit the API server pod specification file `/etc/kubernetes/manifests/kube-apiserver.yaml` on the master node and set the `--audit-log-maxage` parameter to 30 or as an appropriate number of days:
audit-log-maxage=30</t>
  </si>
  <si>
    <t>Set the --audit-log-maxage argument to 30 or as appropriate. One method to accomplish the recommended state is to execute the following:
Edit the API server pod specification file `/etc/kubernetes/manifests/kube-apiserver.yaml` on the master node and set the `--audit-log-maxage` parameter to 30 or as an appropriate number of days:
audit-log-maxage=30</t>
  </si>
  <si>
    <t>KUBE-45</t>
  </si>
  <si>
    <t>Set the --audit-log-maxbackup argument to 10 or as appropriate</t>
  </si>
  <si>
    <t>Retain 10 or an appropriate number of old log files.</t>
  </si>
  <si>
    <t>Run the following command on the master node:
ps -ef | grep kube-apiserver
Verify that the --audit-log-maxbackup argument is set to 10 or as appropriate.</t>
  </si>
  <si>
    <t>The --audit-log-maxbackup argument is set to 10 or as appropriate.</t>
  </si>
  <si>
    <t>The --audit-log-maxbackup argument is not set to 10 or as appropriate.</t>
  </si>
  <si>
    <t>1.2.24</t>
  </si>
  <si>
    <t>Kubernetes automatically rotates the log files. Retaining old log files ensures that you would have sufficient log data available for carrying out any investigation or correlation. For example, if you have set file size of 100 MB and the number of old log files to keep as 10, you would approximate have 1 GB of log data that you could potentially use for your analysis.</t>
  </si>
  <si>
    <t>Edit the API server pod specification file `/etc/kubernetes/manifests/kube-apiserver.yaml` on the master node and set the `--audit-log-maxbackup` parameter to 10 or to an appropriate value.
audit-log-maxbackup=10</t>
  </si>
  <si>
    <t>Set the --audit-log-maxbackup argument to 10 or as appropriate. One method to accomplish the recommended state is to execute the following:
Edit the API server pod specification file `/etc/kubernetes/manifests/kube-apiserver.yaml` on the master node and set the `--audit-log-maxbackup` parameter to 10 or to an appropriate value.
audit-log-maxbackup=10</t>
  </si>
  <si>
    <t>KUBE-46</t>
  </si>
  <si>
    <t>Set the --audit-log-maxsize argument to 100 or as appropriate</t>
  </si>
  <si>
    <t>Rotate log files on reaching 100 MB or as appropriate.</t>
  </si>
  <si>
    <t>Run the following command on the master node:
ps -ef | grep kube-apiserver
Verify that the --audit-log-maxsize argument is set to 100 or as appropriate.</t>
  </si>
  <si>
    <t>The --audit-log-maxsize argument is set to 100 or as appropriate.</t>
  </si>
  <si>
    <t>The --audit-log-maxsize argument is not set to 100 or as appropriate.</t>
  </si>
  <si>
    <t>1.2.25</t>
  </si>
  <si>
    <t>Kubernetes automatically rotates the log files. Retaining old log files ensures that you would have sufficient log data available for carrying out any investigation or correlation. If you have set file size of 100 MB and the number of old log files to keep as 10, you would approximate have 1 GB of log data that you could potentially use for your analysis.</t>
  </si>
  <si>
    <t>Edit the API server pod specification file `/etc/kubernetes/manifests/kube-apiserver.yaml` on the master node and set the `--audit-log-maxsize` parameter to an appropriate size in MB. For example, to set it as 100 MB:
audit-log-maxsize=100</t>
  </si>
  <si>
    <t>Set the --audit-log-maxsize argument to 100 or as appropriate. One method to accomplish the recommended state is to execute the following: 
Edit the API server pod specification file `/etc/kubernetes/manifests/kube-apiserver.yaml` on the master node and set the `--audit-log-maxsize` parameter to an appropriate size in MB. For example, to set it as 100 MB:
audit-log-maxsize=100</t>
  </si>
  <si>
    <t>KUBE-47</t>
  </si>
  <si>
    <t>AU-3</t>
  </si>
  <si>
    <t>Content of Audit Records</t>
  </si>
  <si>
    <t>Ensure that the --request-timeout argument is set as appropriate</t>
  </si>
  <si>
    <t>Set global request timeout for API server requests as appropriate.</t>
  </si>
  <si>
    <t>Run the following command on the master node:
ps -ef | grep kube-apiserver
Verify that the --request-timeout argument is either not set or set to an appropriate value.</t>
  </si>
  <si>
    <t>The --request-timeout argument is set as appropriate.</t>
  </si>
  <si>
    <t>The --request-timeout argument is not set as appropriate.</t>
  </si>
  <si>
    <t>HSC17</t>
  </si>
  <si>
    <t>HSC-17: Denial of Service protection settings are not configured</t>
  </si>
  <si>
    <t>1.2.26</t>
  </si>
  <si>
    <t>Setting global request timeout allows extending the API server request timeout limit to a duration appropriate to the user's connection speed. By default, it is set to 60 seconds which might be problematic on slower connections making cluster resources inaccessible once the data volume for requests exceeds what can be transmitted in 60 seconds. But, setting this timeout limit to be too large can exhaust the API server resources making it prone to Denial-of-Service attack. Hence, it is recommended to set this limit as appropriate and change the default limit of 60 seconds only if needed.</t>
  </si>
  <si>
    <t>Edit the API server pod specification file `/etc/kubernetes/manifests/kube-apiserver.yaml` and set the below parameter as appropriate and if needed. For example,
request-timeout=300s</t>
  </si>
  <si>
    <t>Ensure that the --request-timeout argument is set as appropriate. One method to accomplish the recommended state is to execute the following:
Edit the API server pod specification file `/etc/kubernetes/manifests/kube-apiserver.yaml` and set the below parameter as appropriate and if needed. For example,
request-timeout=300s</t>
  </si>
  <si>
    <t>To close this finding, please provide a screenshot showing the --request-timeout argument is set as appropriate with the agency's CAP.</t>
  </si>
  <si>
    <t>KUBE-48</t>
  </si>
  <si>
    <t>Set  the --service-account-lookup argument  to true</t>
  </si>
  <si>
    <t>Validate service account before validating token.</t>
  </si>
  <si>
    <t>Run the following command on the master node:
ps -ef | grep kube-apiserver
Verify that if the --service-account-lookup argument exists it is set to true.</t>
  </si>
  <si>
    <t>The --service-account-lookup argument is set to true.</t>
  </si>
  <si>
    <t>The --service-account-lookup argument is not set to true.</t>
  </si>
  <si>
    <t>HIA3</t>
  </si>
  <si>
    <t>HIA3: Authentication server is not used for end user authentication</t>
  </si>
  <si>
    <t>1.2.27</t>
  </si>
  <si>
    <t>If `--service-account-lookup` is not enabled, the apiserver only verifies that the authentication token is valid, and does not validate that the service account token mentioned in the request is actually present in etcd. This allows using a service account token even after the corresponding service account is deleted. This is an example of time of check to time of use security issue.</t>
  </si>
  <si>
    <t>Edit the API server pod specification file `/etc/kubernetes/manifests/kube-apiserver.yaml` on the master node and set the below parameter. 
service-account-lookup=true
Alternatively, you can delete the `--service-account-lookup` parameter from this file so that the default takes effect.</t>
  </si>
  <si>
    <t>Set  the --service-account-lookup argument  to true. One method to accomplish the recommended state is to execute the following:
Edit the API server pod specification file `/etc/kubernetes/manifests/kube-apiserver.yaml` on the master node and set the below parameter. 
service-account-lookup=true
Alternatively, you can delete the `--service-account-lookup` parameter from this file so that the default takes effect.</t>
  </si>
  <si>
    <t>To close this finding, please provide a screenshot showing the --service-account-lookup argument is set to true with the agency's CAP.</t>
  </si>
  <si>
    <t>KUBE-49</t>
  </si>
  <si>
    <t>Ensure that the --service-account-key-file argument is set as appropriate</t>
  </si>
  <si>
    <t>Explicitly set a service account public key file for service accounts on the apiserver.</t>
  </si>
  <si>
    <t>Run the following command on the master node:
ps -ef | grep kube-apiserver
Verify that the --service-account-key-file argument exists and is set as appropriate.</t>
  </si>
  <si>
    <t>The --service-account-key-file argument is set as appropriate.</t>
  </si>
  <si>
    <t>The --service-account-key-file argument is not set as appropriate.</t>
  </si>
  <si>
    <t>1.2.28</t>
  </si>
  <si>
    <t>By default, if no `--service-account-key-file` is specified to the apiserver, it uses the private key from the TLS serving certificate to verify service account tokens. To ensure that the keys for service account tokens could be rotated as needed, a separate public/private key pair should be used for signing service account tokens. Hence, the public key should be specified to the apiserver with `--service-account-key-file`.</t>
  </si>
  <si>
    <t>Edit the API server pod specification file `/etc/kubernetes/manifests/kube-apiserver.yaml` on the master node and set the `--service-account-key-file` parameter to the public key file for service accounts:
service-account-key-file=&lt;filename&gt;</t>
  </si>
  <si>
    <t>Ensure that the --service-account-key-file argument is set as appropriate.</t>
  </si>
  <si>
    <t>To close this finding, please provide a screenshot showing the --service-account-key-file argument is set as appropriate with the agency's CAP.</t>
  </si>
  <si>
    <t>KUBE-50</t>
  </si>
  <si>
    <t>Ensure that the --etcd-certfile and --etcd-keyfile arguments are set as appropriate</t>
  </si>
  <si>
    <t>etcd should be configured to make use of TLS encryption for client connections.</t>
  </si>
  <si>
    <t>Run the following command on the master node:
ps -ef | grep kube-apiserver
Verify that the --etcd-certfile and --etcd-keyfile arguments exist and they are set as appropriate.</t>
  </si>
  <si>
    <t>The --etcd-certfile and --etcd-keyfile arguments are set as appropriate.</t>
  </si>
  <si>
    <t>The --etcd-certfile and --etcd-keyfile arguments are not set as appropriate.</t>
  </si>
  <si>
    <t>1.2.29</t>
  </si>
  <si>
    <t>etcd is a highly-available key value store used by Kubernetes deployments for persistent storage of all of its REST API objects. These objects are sensitive in nature and should be protected by client authentication. This requires the API server to identify itself to the etcd server using a client certificate and key.</t>
  </si>
  <si>
    <t>Follow the Kubernetes documentation and set up the TLS connection between the apiserver and etcd. Then, edit the API server pod specification file `/etc/kubernetes/manifests/kube-apiserver.yaml` on the master node and set the etcd certificate and key file parameters.
etcd-certfile=&lt;path/to/client-certificate-file&gt; 
etcd-keyfile=&lt;path/to/client-key-file&gt;</t>
  </si>
  <si>
    <t>Ensure that the --etcd-certfile and --etcd-keyfile arguments are set as appropriate. One method to accomplish the recommended state is to execute the following:
Follow the Kubernetes documentation and set up the TLS connection between the apiserver and etcd. Then, edit the API server pod specification file `/etc/kubernetes/manifests/kube-apiserver.yaml` on the master node and set the etcd certificate and key file parameters.
etcd-certfile=&lt;path/to/client-certificate-file&gt; 
etcd-keyfile=&lt;path/to/client-key-file&gt;</t>
  </si>
  <si>
    <t>To close this finding, please provide a screenshot showing the --etcd-certfile and --etcd-keyfile arguments are set as appropriate with the agency's CAP.</t>
  </si>
  <si>
    <t>KUBE-51</t>
  </si>
  <si>
    <t>Ensure that the --tls-cert-file and --tls-private-key-file arguments are set as appropriate</t>
  </si>
  <si>
    <t>Setup TLS connection on the API server.</t>
  </si>
  <si>
    <t>Run the following command on the master node:
ps -ef | grep kube-apiserver
Verify that the --tls-cert-file and --tls-private-key-file arguments exist and they are set as appropriate.</t>
  </si>
  <si>
    <t>The --tls-cert-file and --tls-private-key-file arguments are set as appropriate.</t>
  </si>
  <si>
    <t>The --tls-cert-file and --tls-private-key-file arguments are not set as appropriate.</t>
  </si>
  <si>
    <t>1.2.30</t>
  </si>
  <si>
    <t>API server communication contains sensitive parameters that should remain encrypted in transit. Configure the API server to serve only HTTPS traffic.</t>
  </si>
  <si>
    <t>Follow the Kubernetes documentation and set up the TLS connection on the apiserver. Then, edit the API server pod specification file `/etc/kubernetes/manifests/kube-apiserver.yaml` on the master node and set the TLS certificate and private key file parameters.
tls-cert-file=&lt;path/to/tls-certificate-file&gt; 
tls-private-key-file=&lt;path/to/tls-key-file&gt;</t>
  </si>
  <si>
    <t>Ensure that the --tls-cert-file and --tls-private-key-file arguments are set as appropriate. One method to accomplish the recommended state is to execute the following:
Follow the Kubernetes documentation and set up the TLS connection on the apiserver. Then, edit the API server pod specification file `/etc/kubernetes/manifests/kube-apiserver.yaml` on the master node and set the TLS certificate and private key file parameters.
tls-cert-file=&lt;path/to/tls-certificate-file&gt; 
tls-private-key-file=&lt;path/to/tls-key-file&gt;</t>
  </si>
  <si>
    <t>To close this finding, please provide a screenshot showing the--tls-cert-file and --tls-private-key-file arguments are set as appropriate with the agency's CAP.</t>
  </si>
  <si>
    <t>KUBE-52</t>
  </si>
  <si>
    <t>Ensure that the --client-ca-file argument is set as appropriate</t>
  </si>
  <si>
    <t>Run the following command on the master node:
ps -ef | grep kube-apiserver
Verify that the --client-ca-file argument exists and it is set as appropriate.</t>
  </si>
  <si>
    <t>The --client-ca-file argument is set as appropriate.</t>
  </si>
  <si>
    <t>The --client-ca-file argument is not set as appropriate.</t>
  </si>
  <si>
    <t>1.2.31</t>
  </si>
  <si>
    <t>API server communication contains sensitive parameters that should remain encrypted in transit. Configure the API server to serve only HTTPS traffic. If `--client-ca-file` argument is set, any request presenting a client certificate signed by one of the authorities in the `client-ca-file` is authenticated with an identity corresponding to the CommonName of the client certificate.</t>
  </si>
  <si>
    <t>Follow the Kubernetes documentation and set up the TLS connection on the apiserver. Then, edit the API server pod specification file `/etc/kubernetes/manifests/kube-apiserver.yaml` on the master node and set the client certificate authority file.
client-ca-file=&lt;path/to/client-ca-file&gt;</t>
  </si>
  <si>
    <t>Ensure that the --client-ca-file argument is set as appropriate. One method to accomplish the recommended state is to execute the following:
Follow the Kubernetes documentation and set up the TLS connection on the apiserver. Then, edit the API server pod specification file `/etc/kubernetes/manifests/kube-apiserver.yaml` on the master node and set the client certificate authority file.
client-ca-file=&lt;path/to/client-ca-file&gt;</t>
  </si>
  <si>
    <t>To close this finding, please provide a screenshot showing the --client-ca-file argument is set as appropriate with the agency's CAP.</t>
  </si>
  <si>
    <t>KUBE-53</t>
  </si>
  <si>
    <t>Ensure that the --etcd-cafile argument is set as appropriate</t>
  </si>
  <si>
    <t>Run the following command on the master node:
ps -ef | grep kube-apiserver
Verify that the --etcd-cafile argument exists and it is set as appropriate.</t>
  </si>
  <si>
    <t>The --etcd-cafile argument is set as appropriate.</t>
  </si>
  <si>
    <t>The --etcd-cafile argument is not set as appropriate.</t>
  </si>
  <si>
    <t>1.2.32</t>
  </si>
  <si>
    <t>etcd is a highly-available key value store used by Kubernetes deployments for persistent storage of all of its REST API objects. These objects are sensitive in nature and should be protected by client authentication. This requires the API server to identify itself to the etcd server using a SSL Certificate Authority file.</t>
  </si>
  <si>
    <t>Follow the Kubernetes documentation and set up the TLS connection between the apiserver and etcd. Then, edit the API server pod specification file `/etc/kubernetes/manifests/kube-apiserver.yaml` on the master node and set the etcd certificate authority file parameter.
etcd-cafile=&lt;path/to/ca-file&gt;</t>
  </si>
  <si>
    <t>Ensure that the --etcd-cafile argument is set as appropriate. One method to accomplish the recommended state is to execute the following:
Follow the Kubernetes documentation and set up the TLS connection between the apiserver and etcd. Then, edit the API server pod specification file `/etc/kubernetes/manifests/kube-apiserver.yaml` on the master node and set the etcd certificate authority file parameter.
etcd-cafile=&lt;path/to/ca-file&gt;</t>
  </si>
  <si>
    <t>To close this finding, please provide a screenshot showing the --etcd-cafile argument is set as appropriate with the agency's CAP.</t>
  </si>
  <si>
    <t>KUBE-54</t>
  </si>
  <si>
    <t>Ensure that the --encryption-provider-config argument is set as appropriate</t>
  </si>
  <si>
    <t>Encrypt etcd key-value store.</t>
  </si>
  <si>
    <t>Run the following command on the master node:
ps -ef | grep kube-apiserver
Verify that the --encryption-provider-config argument is set to a EncryptionConfig file. Additionally, ensure that the EncryptionConfig file has all the desired resources covered especially any secrets.</t>
  </si>
  <si>
    <t>The --encryption-provider-config argument is set as appropriate.</t>
  </si>
  <si>
    <t>The --encryption-provider-config argument is not set as appropriate.</t>
  </si>
  <si>
    <t>HSC41</t>
  </si>
  <si>
    <t>HSC41: Data at rest is not encrypted using the latest FIPS approved encryption</t>
  </si>
  <si>
    <t>1.2.33</t>
  </si>
  <si>
    <t>etcd is a highly available key-value store used by Kubernetes deployments for persistent storage of all of its REST API objects. These objects are sensitive in nature and should be encrypted at rest to avoid any disclosures.</t>
  </si>
  <si>
    <t>Follow the Kubernetes documentation and configure a `EncryptionConfig` file. Then, edit the API server pod specification file `/etc/kubernetes/manifests/kube-apiserver.yaml` on the master node and set the `--encryption-provider-config` parameter to the path of that file:
encryption-provider-config=&lt;/path/to/EncryptionConfig/File&gt;</t>
  </si>
  <si>
    <t>Ensure that the --encryption-provider-config argument is set as appropriate. One method to accomplish the recommended state is to execute the following:
Follow the Kubernetes documentation and configure a `EncryptionConfig` file. Then, edit the API server pod specification file `/etc/kubernetes/manifests/kube-apiserver.yaml` on the master node and set the `--encryption-provider-config` parameter to the path of that file:
encryption-provider-config=&lt;/path/to/EncryptionConfig/File&gt;</t>
  </si>
  <si>
    <t>To close this finding, please provide a screenshot showing the --encryption-provider-config argument is set as appropriate with the agency's CAP.</t>
  </si>
  <si>
    <t>KUBE-55</t>
  </si>
  <si>
    <t>Ensure that encryption providers are appropriately configured</t>
  </si>
  <si>
    <t>Where `etcd` encryption is used, appropriate providers should be configured.</t>
  </si>
  <si>
    <t>Run the following command on the master node:
ps -ef | grep kube-apiserver
Get the EncryptionConfig file set for --encryption-provider-config argument. Verify that aescbc, kms or secretbox is set as the encryption provider for all the desired resources.</t>
  </si>
  <si>
    <t>The encryption providers are appropriately configured.</t>
  </si>
  <si>
    <t>The encryption providers are not appropriately configured.</t>
  </si>
  <si>
    <t>1.2.34</t>
  </si>
  <si>
    <t>Where `etcd` encryption is used, it is important to ensure that the appropriate set of encryption providers is used. Currently, the `aescbc`, `kms` and `secretbox` are likely to be appropriate options.</t>
  </si>
  <si>
    <t>Follow the Kubernetes documentation and configure a `EncryptionConfig` file. In this file, choose `aescbc`, `kms` or `secretbox` as the encryption provider.</t>
  </si>
  <si>
    <t>Ensure that encryption providers are appropriately configured. One method to accomplish the recommended state is to execute the following:
Follow the Kubernetes documentation and configure a `EncryptionConfig` file. In this file, choose `aescbc`, `kms` or `secretbox` as the encryption provider.</t>
  </si>
  <si>
    <t>To close this finding, please provide a screenshot showing the encryption providers are appropriately configured with the agency's CAP.</t>
  </si>
  <si>
    <t>KUBE-56</t>
  </si>
  <si>
    <t>Ensure that the API Server only makes use of Strong Cryptographic Ciphers</t>
  </si>
  <si>
    <t>Ensure that the API server is configured to only use strong cryptographic ciphers.</t>
  </si>
  <si>
    <t>Run the following command on the master node:
ps -ef | grep kube-apiserver
Verify that the --tls-cipher-suites argument is set as outlined in the remediation procedure below.</t>
  </si>
  <si>
    <t>The API server is configured to only use strong cryptographic ciphers.</t>
  </si>
  <si>
    <t>The API server is not configured to only use strong cryptographic ciphers.</t>
  </si>
  <si>
    <t>1.2.35</t>
  </si>
  <si>
    <t>TLS ciphers have had a number of known vulnerabilities and weaknesses, which can reduce the protection provided by them. By default Kubernetes supports a number of TLS ciphersuites including some that have security concerns, weakening the protection provided.</t>
  </si>
  <si>
    <t xml:space="preserve">Edit the API server pod specification file /etc/kubernetes/manifests/kube-apiserver.yaml on the master node and set the below parameter.
tls-cipher-suites=TLS_ECDHE_ECDSA_WITH_AES_128
GCM_SHA256,TLS_ECDHE_RSA_WITH_AES_128
GCM_SHA256,TLS_ECDHE_ECDSA_WITH_CHACHA20
POLY1305,TLS_ECDHE_RSA_WITH_AES_256
GCM_SHA384,TLS_ECDHE_RSA_WITH_CHACHA20
POLY1305,TLS_ECDHE_ECDSA_WITH_AES_256
GCM_SHA384
</t>
  </si>
  <si>
    <t>Ensure that the API Server only makes use of Strong Cryptographic Ciphers. One method to accomplish the recommended state is to execute the following:
Edit the API server pod specification file /etc/kubernetes/manifests/kube-apiserver.yaml on the master node and set the below parameter.
tls-cipher-suites=TLS_ECDHE_ECDSA_WITH_AES_128
GCM_SHA256,TLS_ECDHE_RSA_WITH_AES_128
GCM_SHA256,TLS_ECDHE_ECDSA_WITH_CHACHA20
POLY1305,TLS_ECDHE_RSA_WITH_AES_256
GCM_SHA384,TLS_ECDHE_RSA_WITH_CHACHA20
POLY1305,TLS_ECDHE_ECDSA_WITH_AES_256
GCM_SHA384</t>
  </si>
  <si>
    <t>To close this finding, please provide a screenshot showing the API server is configured to only use strong cryptographic ciphers with the agency's CAP.</t>
  </si>
  <si>
    <t>KUBE-57</t>
  </si>
  <si>
    <t>Ensure that the --terminated-pod-gc-threshold argument is set as appropriate</t>
  </si>
  <si>
    <t>Activate garbage collector on pod termination, as appropriate.</t>
  </si>
  <si>
    <t>Run the following command on the master node:
ps -ef | grep kube-controller-manager
Verify that the --terminated-pod-gc-threshold argument is set as appropriate.</t>
  </si>
  <si>
    <t>The --terminated-pod-gc-threshold argument is set as appropriate.</t>
  </si>
  <si>
    <t>The --terminated-pod-gc-threshold argument is not set as appropriate.</t>
  </si>
  <si>
    <t>1.3</t>
  </si>
  <si>
    <t>1.3.1</t>
  </si>
  <si>
    <t>Garbage collection is important to ensure sufficient resource availability and avoiding degraded performance and availability. In the worst case, the system might crash or just be unusable for a long period of time. The current setting for garbage collection is 12,500 terminated pods which might be too high for your system to sustain. Based on your system resources and tests, choose an appropriate threshold value to activate garbage collection.</t>
  </si>
  <si>
    <t>Edit the Controller Manager pod specification file `/etc/kubernetes/manifests/kube-controller-manager.yaml` on the master node and set the `--terminated-pod-gc-threshold` to an appropriate threshold, for example:
terminated-pod-gc-threshold=10</t>
  </si>
  <si>
    <t>Ensure that the --terminated-pod-gc-threshold argument is set as appropriate. One method to accomplish the recommended state is to execute the following:
Edit the Controller Manager pod specification file `/etc/kubernetes/manifests/kube-controller-manager.yaml` on the master node and set the `--terminated-pod-gc-threshold` to an appropriate threshold, for example:
terminated-pod-gc-threshold=10</t>
  </si>
  <si>
    <t>To close this finding, please provide a screenshot showing the -terminated-pod-gc-threshold argument is set as appropriate with the agency's CAP.</t>
  </si>
  <si>
    <t>KUBE-58</t>
  </si>
  <si>
    <t>Run the following command on the master node:
ps -ef | grep kube-controller-manager
Verify that the --profiling argument is set to false.</t>
  </si>
  <si>
    <t>1.3.2</t>
  </si>
  <si>
    <t>Edit the Controller Manager pod specification file `/etc/kubernetes/manifests/kube-controller-manager.yaml` on the master node and set the below parameter.
profiling=false</t>
  </si>
  <si>
    <t xml:space="preserve">Set the --profiling argument to false.One method to accomplish the recommended state is to execute the following:
Edit the Controller Manager pod specification file `/etc/kubernetes/manifests/kube-controller-manager.yaml` on the master node and set the below parameter.
profiling=false
</t>
  </si>
  <si>
    <t>To close this finding, please provide a screenshot showing the--profiling argument is set to false with the agency's CAP.</t>
  </si>
  <si>
    <t>KUBE-59</t>
  </si>
  <si>
    <t>Set the --use-service-account-credentials argument to true</t>
  </si>
  <si>
    <t>Use individual service account credentials for each controller.</t>
  </si>
  <si>
    <t>Run the following command on the master node:
ps -ef | grep kube-controller-manager
Verify that the --use-service-account-credentials argument is set to true.</t>
  </si>
  <si>
    <t>The --use-service-account-credentials argument is set to true.</t>
  </si>
  <si>
    <t>The --use-service-account-credentials argument is not set to true.</t>
  </si>
  <si>
    <t>1.3.3</t>
  </si>
  <si>
    <t>The controller manager creates a service account per controller in the `kube-system` namespace, generates a credential for it, and builds a dedicated API client with that service account credential for each controller loop to use. Setting the `--use-service-account-credentials` to `true` runs each control loop within the controller manager using a separate service account credential. When used in combination with RBAC, this ensures that the control loops run with the minimum permissions required to perform their intended tasks.</t>
  </si>
  <si>
    <t>Edit the Controller Manager pod specification file `/etc/kubernetes/manifests/kube-controller-manager.yaml` on the master node to set the below parameter.
use-service-account-credentials=true</t>
  </si>
  <si>
    <t>Set the --use-service-account-credentials argument to true. One method to accomplish the recommended state is to execute the following:
Edit the Controller Manager pod specification file `/etc/kubernetes/manifests/kube-controller-manager.yaml` on the master node to set the below parameter.
use-service-account-credentials=true</t>
  </si>
  <si>
    <t>To close this finding, please provide a screenshot showing the --use-service-account-credentials argument is set to true with the agency's CAP.</t>
  </si>
  <si>
    <t>KUBE-60</t>
  </si>
  <si>
    <t>Ensure that the --service-account-private-key-file  argument is set as appropriate</t>
  </si>
  <si>
    <t>Explicitly set a service account private key file for service accounts on the controller manager.</t>
  </si>
  <si>
    <t>Run the following command on the master node:
ps -ef | grep kube-controller-manager
Verify that the --service-account-private-key-file argument is set as appropriate.</t>
  </si>
  <si>
    <t>The --service-account-private-key-file argument is set as appropriate.</t>
  </si>
  <si>
    <t>The --service-account-private-key-file argument is not set as appropriate.</t>
  </si>
  <si>
    <t>1.3.4</t>
  </si>
  <si>
    <t>To ensure that keys for service account tokens can be rotated as needed, a separate public/private key pair should be used for signing service account tokens. The private key should be specified to the controller manager with `--service-account-private-key-file` as appropriate.</t>
  </si>
  <si>
    <t>Edit the Controller Manager pod specification file `/etc/kubernetes/manifests/kube-controller-manager.yaml` on the master node and set the `--service-account-private-key-file` parameter to the private key file for service accounts.
service-account-private-key-file=&lt;filename&gt;</t>
  </si>
  <si>
    <t>Ensure that the --service-account-private-key-file  argument is set as appropriate. One method to accomplish the recommended state is to execute the following:
Edit the Controller Manager pod specification file `/etc/kubernetes/manifests/kube-controller-manager.yaml` on the master node and set the `--service-account-private-key-file` parameter to the private key file for service accounts.
service-account-private-key-file=&lt;filename&gt;</t>
  </si>
  <si>
    <t>To close this finding, please provide a screenshot showing the --service-account-private-key-file argument is set as appropriate with the agency's CAP.</t>
  </si>
  <si>
    <t>KUBE-61</t>
  </si>
  <si>
    <t>Ensure that the --root-ca-file argument is set as appropriate</t>
  </si>
  <si>
    <t>Allow pods to verify the API server's serving certificate before establishing connections.</t>
  </si>
  <si>
    <t>Run the following command on the master node:
ps -ef | grep kube-controller-manager
Verify that the --root-ca-file argument exists and is set to a certificate bundle file containing the root certificate for the API server's serving certificate.</t>
  </si>
  <si>
    <t>The --root-ca-file argument is set as appropriate.</t>
  </si>
  <si>
    <t>The --root-ca-file argument is not set as appropriate.</t>
  </si>
  <si>
    <t>1.3.5</t>
  </si>
  <si>
    <t>Processes running within pods that need to contact the API server must verify the API server's serving certificate. Failing to do so could be a subject to man-in-the-middle attacks.
Providing the root certificate for the API server's serving certificate to the controller manager with the `--root-ca-file` argument allows the controller manager to inject the trusted bundle into pods so that they can verify TLS connections to the API server.</t>
  </si>
  <si>
    <t>Edit the Controller Manager pod specification file `/etc/kubernetes/manifests/kube-controller-manager.yaml` on the master node and set the `--root-ca-file` parameter to the certificate bundle file`.
root-ca-file=&lt;path/to/file&gt;</t>
  </si>
  <si>
    <t>Ensure that the --root-ca-file argument is set as appropriate. One method to accomplish the recommended state is to execute the following:
Edit the Controller Manager pod specification file `/etc/kubernetes/manifests/kube-controller-manager.yaml` on the master node and set the `--root-ca-file` parameter to the certificate bundle file`.
root-ca-file=&lt;path/to/file&gt;</t>
  </si>
  <si>
    <t>To close this finding, please provide a screenshot showing the --root-ca-file argument is set as appropriate with the agency's CAP.</t>
  </si>
  <si>
    <t>KUBE-62</t>
  </si>
  <si>
    <t>Set the --bind-address argument to 127.0.0.1</t>
  </si>
  <si>
    <t>Do not bind the Controller Manager service to non-loopback insecure addresses.</t>
  </si>
  <si>
    <t>Run the following command on the master node:
ps -ef | grep kube-controller-manager
Verify that the --bind-address argument is set to 127.0.0.1</t>
  </si>
  <si>
    <t>The --bind-address argument is set to 127.0.0.1.</t>
  </si>
  <si>
    <t>The --bind-address argument is not set to 127.0.0.1.</t>
  </si>
  <si>
    <t>1.3.7</t>
  </si>
  <si>
    <t>The Controller Manager API service which runs on port 10252/TCP by default is used for health and metrics information and is available without authentication or encryption. As such it should only be bound to a localhost interface, to minimize the cluster's attack surface</t>
  </si>
  <si>
    <t>Edit the Controller Manager pod specification file `/etc/kubernetes/manifests/kube-controller-manager.yaml` on the master node and ensure the correct value for the `--bind-address` parameter</t>
  </si>
  <si>
    <t>Set the --bind-address argument to 127.0.0.1. One method to accomplish the recommended state is to execute the following:
Edit the Controller Manager pod specification file `/etc/kubernetes/manifests/kube-controller-manager.yaml` on the master node and ensure the correct value for the `--bind-address` parameter</t>
  </si>
  <si>
    <t>To close this finding, please provide a screenshot showing the --bind-address argument is set to 127.0.0.1 with the agency's CAP.</t>
  </si>
  <si>
    <t>KUBE-63</t>
  </si>
  <si>
    <t>Run the following command on the master node:
ps -ef | grep kube-scheduler
Verify that the --profiling argument is set to false.</t>
  </si>
  <si>
    <t>HSI35</t>
  </si>
  <si>
    <t>HSI35: Failover is not properly configured</t>
  </si>
  <si>
    <t>1.4</t>
  </si>
  <si>
    <t>1.4.1</t>
  </si>
  <si>
    <t>Edit the Scheduler pod specification file `/etc/kubernetes/manifests/kube-scheduler.yaml` file on the master node and set the below parameter.
profiling=false</t>
  </si>
  <si>
    <t>Set the --profiling argument to false. One method to accomplish the recommended state is to execute the following:
Edit the Scheduler pod specification file `/etc/kubernetes/manifests/kube-scheduler.yaml` file on the master node and set the below parameter.
profiling=false</t>
  </si>
  <si>
    <t>KUBE-64</t>
  </si>
  <si>
    <t>Do not bind the scheduler service to non-loopback insecure addresses.</t>
  </si>
  <si>
    <t>Run the following command on the master node:
ps -ef | grep kube-scheduler
Verify that the --bind-address argument is set to 127.0.0.1</t>
  </si>
  <si>
    <t>The --bind-address argument is not set to 127.0.0.1</t>
  </si>
  <si>
    <t>1.4.2</t>
  </si>
  <si>
    <t>The Scheduler API service which runs on port 10251/TCP by default is used for health and metrics information and is available without authentication or encryption. As such it should only be bound to a localhost interface, to minimize the cluster's attack surface</t>
  </si>
  <si>
    <t>Edit the Scheduler pod specification file `/etc/kubernetes/manifests/kube-scheduler.yaml` on the master node and ensure the correct value for the `--bind-address` parameter</t>
  </si>
  <si>
    <t>Set the --bind-address argument to 127.0.0.1. One method to accomplish the recommended state is to execute the following:
Edit the Scheduler pod specification file `/etc/kubernetes/manifests/kube-scheduler.yaml` on the master node and ensure the correct value for the `--bind-address` parameter</t>
  </si>
  <si>
    <t>KUBE-65</t>
  </si>
  <si>
    <t>Ensure that the --cert-file and --key-file arguments are set as appropriate</t>
  </si>
  <si>
    <t>Configure TLS encryption for the etcd service.</t>
  </si>
  <si>
    <t>Run the following command on the etcd server node
ps -ef | grep etcd
Verify that the --cert-file and the --key-file arguments are set as appropriate.</t>
  </si>
  <si>
    <t>The --cert-file and --key-file arguments are set as appropriate.</t>
  </si>
  <si>
    <t>The --cert-file and --key-file arguments are not set as appropriate.</t>
  </si>
  <si>
    <t>2</t>
  </si>
  <si>
    <t>2.1</t>
  </si>
  <si>
    <t>etcd is a highly-available key value store used by Kubernetes deployments for persistent storage of all of its REST API objects. These objects are sensitive in nature and should be encrypted in transit.</t>
  </si>
  <si>
    <t xml:space="preserve">Follow the etcd service documentation and configure TLS encryption.
Then, edit the etcd pod specification file `/etc/kubernetes/manifests/etcd.yaml` on the master node and set the below parameters.
cert-file=&lt;/path/to/ca-file&gt;
key-file=&lt;/path/to/key-file&gt;
</t>
  </si>
  <si>
    <t>Ensure that the --cert-file and --key-file arguments are set as appropriate. One method to accomplish the recommended state is to execute the following:
Follow the etcd service documentation and configure TLS encryption.
Then, edit the etcd pod specification file `/etc/kubernetes/manifests/etcd.yaml` on the master node and set the below parameters.
cert-file=&lt;/path/to/ca-file&gt;
key-file=&lt;/path/to/key-file&gt;</t>
  </si>
  <si>
    <t>To close this finding, please provide a screenshot showing the--cert-file and --key-file arguments are set as appropriate with the agency's CAP.</t>
  </si>
  <si>
    <t>KUBE-66</t>
  </si>
  <si>
    <t>Set the --client-cert-auth argument to true</t>
  </si>
  <si>
    <t>Enable client authentication on etcd service.</t>
  </si>
  <si>
    <t>Run the following command on the etcd server node:
ps -ef | grep etcd
Verify that the --client-cert-auth argument is set to true.</t>
  </si>
  <si>
    <t>The --client-cert-auth argument is set to true.</t>
  </si>
  <si>
    <t>The --client-cert-auth argument is not set to true.</t>
  </si>
  <si>
    <t>2.2</t>
  </si>
  <si>
    <t>etcd is a highly-available key value store used by Kubernetes deployments for persistent storage of all of its REST API objects. These objects are sensitive in nature and should not be available to unauthenticated clients. You should enable the client authentication via valid certificates to secure the access to the etcd service.</t>
  </si>
  <si>
    <t>Edit the etcd pod specification file `/etc/kubernetes/manifests/etcd.yaml` on the master node and set the below parameter.
client-cert-auth="true"</t>
  </si>
  <si>
    <t>Set the --client-cert-auth argument to true. One method to accomplish the recommended state is to execute the following:
Edit the etcd pod specification file `/etc/kubernetes/manifests/etcd.yaml` on the master node and set the below parameter.
client-cert-auth="true"</t>
  </si>
  <si>
    <t>To close this finding, please provide a screenshot showing the --client-cert-auth argument is set to true with the agency's CAP.</t>
  </si>
  <si>
    <t>KUBE-67</t>
  </si>
  <si>
    <t>Ensure that the --auto-tls argument is not set to true</t>
  </si>
  <si>
    <t>Do not use self-signed certificates for TLS.</t>
  </si>
  <si>
    <t>Run the following command on the etcd server node:
ps -ef | grep etcd
Verify that if the --auto-tls argument exists, it is not set to true.</t>
  </si>
  <si>
    <t>The --auto-tls argument is not set to true.</t>
  </si>
  <si>
    <t>The --auto-tls argument is set to true.</t>
  </si>
  <si>
    <t>2.3</t>
  </si>
  <si>
    <t>Edit the etcd pod specification file `/etc/kubernetes/manifests/etcd.yaml` on the master node and either remove the `--auto-tls` parameter or set it to `false`.
auto-tls=false</t>
  </si>
  <si>
    <t>Ensure that the --auto-tls argument is not set to true. One method to accomplish the recommended state is to execute the following:
Edit the etcd pod specification file `/etc/kubernetes/manifests/etcd.yaml` on the master node and either remove the `--auto-tls` parameter or set it to `false`.
auto-tls=false</t>
  </si>
  <si>
    <t>To close this finding, please provide a screenshot showing the --auto-tls argument is not set to true with the agency's CAP.</t>
  </si>
  <si>
    <t>KUBE-68</t>
  </si>
  <si>
    <t>Ensure that the --peer-cert-file and --peer-key-file arguments are set as appropriate</t>
  </si>
  <si>
    <t>etcd should be configured to make use of TLS encryption for peer connections.</t>
  </si>
  <si>
    <t>Run the following command on the etcd server node:
ps -ef | grep etcd
Verify that the --peer-cert-file and --peer-key-file arguments are set as appropriate.
**Note:** This recommendation is applicable only for etcd clusters. If you are using only one etcd server in your environment then this recommendation is not applicable.</t>
  </si>
  <si>
    <t>The --peer-cert-file and --peer-key-file arguments are set as appropriate.</t>
  </si>
  <si>
    <t>The --peer-cert-file and --peer-key-file arguments are not set as appropriate.</t>
  </si>
  <si>
    <t>2.4</t>
  </si>
  <si>
    <t>etcd is a highly-available key value store used by Kubernetes deployments for persistent storage of all of its REST API objects. These objects are sensitive in nature and should be encrypted in transit and also amongst peers in the etcd clusters.</t>
  </si>
  <si>
    <t xml:space="preserve">Follow the etcd service documentation and configure peer TLS encryption as appropriate for your etcd cluster.
Then, edit the etcd pod specification file `/etc/kubernetes/manifests/etcd.yaml` on the master node and set the below parameters.
peer-client-file=&lt;/path/to/peer-cert-file&gt;
peer-key-file=&lt;/path/to/peer-key-file&gt;
</t>
  </si>
  <si>
    <t>Ensure that the --peer-cert-file and --peer-key-file arguments are set as appropriate. One method to accomplish the recommended state is to execute the following:
Follow the etcd service documentation and configure peer TLS encryption as appropriate for your etcd cluster.
Then, edit the etcd pod specification file `/etc/kubernetes/manifests/etcd.yaml` on the master node and set the below parameters.
peer-client-file=&lt;/path/to/peer-cert-file&gt;
peer-key-file=&lt;/path/to/peer-key-file&gt;</t>
  </si>
  <si>
    <t>To close this finding, please provide a screenshot showing the --peer-cert-file and --peer-key-file arguments are set as appropriate with the agency's CAP.</t>
  </si>
  <si>
    <t>KUBE-69</t>
  </si>
  <si>
    <t>Set the --peer-client-cert-auth argument to true</t>
  </si>
  <si>
    <t>etcd should be configured for peer authentication.</t>
  </si>
  <si>
    <t>Run the following command on the etcd server node:
ps -ef | grep etcd
Verify that the --peer-client-cert-auth argument is set to true.
**Note:** This recommendation is applicable only for etcd clusters. If you are using only one etcd server in your environment then this recommendation is not applicable.</t>
  </si>
  <si>
    <t>The --peer-client-cert-auth argument is set to true.</t>
  </si>
  <si>
    <t>The --peer-client-cert-auth argument is not set to true.</t>
  </si>
  <si>
    <t>2.5</t>
  </si>
  <si>
    <t>etcd is a highly-available key value store used by Kubernetes deployments for persistent storage of all of its REST API objects. These objects are sensitive in nature and should be accessible only by authenticated etcd peers in the etcd cluster.</t>
  </si>
  <si>
    <t>Edit the etcd pod specification file `/etc/kubernetes/manifests/etcd.yaml` on the master node and set the below parameter.
peer-client-cert-auth=true</t>
  </si>
  <si>
    <t>Set the --peer-client-cert-auth argument to true. One method to accomplish the recommended state is to execute the following:
Edit the etcd pod specification file `/etc/kubernetes/manifests/etcd.yaml` on the master node and set the below parameter.
peer-client-cert-auth=true</t>
  </si>
  <si>
    <t>To close this finding, please provide a screenshot showing the --peer-client-cert-auth argument is set to true with the agency's CAP.</t>
  </si>
  <si>
    <t>KUBE-70</t>
  </si>
  <si>
    <t>Ensure that the --peer-auto-tls argument is not set to true</t>
  </si>
  <si>
    <t>Do not use automatically generated self-signed certificates for TLS connections between peers.</t>
  </si>
  <si>
    <t>Run the following command on the etcd server node:
ps -ef | grep etcd
Verify that if the --peer-auto-tls argument exists, it is not set to true.
**Note:** This recommendation is applicable only for etcd clusters. If you are using only one etcd server in your environment then this recommendation is not applicable.</t>
  </si>
  <si>
    <t>The --peer-auto-tls argument is not set to true.</t>
  </si>
  <si>
    <t>The --peer-auto-tls argument is set to true.</t>
  </si>
  <si>
    <t>2.6</t>
  </si>
  <si>
    <t>etcd is a highly-available key value store used by Kubernetes deployments for persistent storage of all of its REST API objects. These objects are sensitive in nature and should be accessible only by authenticated etcd peers in the etcd cluster. Hence, do not use self-signed certificates for authentication.</t>
  </si>
  <si>
    <t>Edit the etcd pod specification file `/etc/kubernetes/manifests/etcd.yaml` on the master node and either remove the `--peer-auto-tls` parameter or set it to `false`.
peer-auto-tls=false</t>
  </si>
  <si>
    <t>Ensure that the --peer-auto-tls argument is not set to true. One method to accomplish the recommended state is to execute the following:
Edit the etcd pod specification file `/etc/kubernetes/manifests/etcd.yaml` on the master node and either remove the `--peer-auto-tls` parameter or set it to `false`.
peer-auto-tls=false</t>
  </si>
  <si>
    <t>To close this finding, please provide a screenshot showing the --peer-auto-tls argument is not set to true with the agency's CAP.</t>
  </si>
  <si>
    <t>KUBE-71</t>
  </si>
  <si>
    <t>Client certificate authentication should not be used for users</t>
  </si>
  <si>
    <t>Kubernetes provides the option to use client certificates for user authentication. However as there is no way to revoke these certificates when a user leaves an organization or loses their credential, they are not suitable for this purpose.
It is not possible to fully disable client certificate use within a cluster as it is used for component to component authentication.</t>
  </si>
  <si>
    <t>Review user access to the cluster and ensure that users are not making use of Kubernetes client certificate authentication.</t>
  </si>
  <si>
    <t>Client certificate authentication is not used for users.</t>
  </si>
  <si>
    <t>Client certificate authentication is used for users.</t>
  </si>
  <si>
    <t>3.1</t>
  </si>
  <si>
    <t>3.1.1</t>
  </si>
  <si>
    <t>With any authentication mechanism the ability to revoke credentials if they are compromised or no longer required, is a key control. Kubernetes client certificate authentication does not allow for this due to a lack of support for certificate revocation.</t>
  </si>
  <si>
    <t>Alternative mechanisms provided by Kubernetes such as the use of OIDC should be implemented in place of client certificates.</t>
  </si>
  <si>
    <t>Ensure Client certificate authentication should not be used for users. Alternative mechanisms provided by Kubernetes such as the use of OIDC should be implemented in place of client certificates.</t>
  </si>
  <si>
    <t>To close this finding, please provide a screenshot showing the Client certificate authentication is not used for users with the agency's CAP.</t>
  </si>
  <si>
    <t>KUBE-72</t>
  </si>
  <si>
    <t>Ensure that a minimal audit policy is created</t>
  </si>
  <si>
    <t>Kubernetes can audit the details of requests made to the API server. The `--audit-policy-file` flag must be set for this logging to be enabled.</t>
  </si>
  <si>
    <t>Run the following command on one of the cluster master nodes:
ps -ef | grep kube-apiserve
Verify that the --audit-policy-file is set. Review the contents of the file specified and ensure that it contains a valid audit policy.</t>
  </si>
  <si>
    <t>The --audit-policy-file is set. Review the contents of the file specified and ensure that it contains a valid audit policy.</t>
  </si>
  <si>
    <t>The --audit-policy-file is not set. Review the contents of the file specified and ensure that it contains a valid audit policy.</t>
  </si>
  <si>
    <t>HAU19</t>
  </si>
  <si>
    <t>Audit log anomalies or findings are not reported and tracked</t>
  </si>
  <si>
    <t>3.2</t>
  </si>
  <si>
    <t>3.2.1</t>
  </si>
  <si>
    <t>Logging is an important detective control for all systems, to detect potential unauthorized access.</t>
  </si>
  <si>
    <t>Create an audit policy file for your cluster.</t>
  </si>
  <si>
    <t>To close this finding, please provide a screenshot showing the --audit-policy-file is set. Review the contents of the file specified and ensure that it contains a valid audit policy with the agency's CAP.</t>
  </si>
  <si>
    <t>KUBE-73</t>
  </si>
  <si>
    <t>Ensure that the cluster-admin role is only used where required</t>
  </si>
  <si>
    <t>The RBAC role `cluster-admin` provides wide-ranging powers over the environment and should be used only where and when needed.</t>
  </si>
  <si>
    <t>Obtain a list of the principals who have access to the cluster-admin role by reviewing the clusterrolebinding output for each role binding that has access to the cluster-admin role.
kubectl get clusterrolebindings -o=custom-columns=NAME:.metadata.name,ROLE:.roleRef.name,SUBJECT:.subjects[*].name
Review each principal listed and ensure that cluster-admin privilege is required for it.</t>
  </si>
  <si>
    <t>The cluster-admin role is only used where required.</t>
  </si>
  <si>
    <t>The cluster-admin role is not only used where required</t>
  </si>
  <si>
    <t>5.1</t>
  </si>
  <si>
    <t>5.1.1</t>
  </si>
  <si>
    <t>Kubernetes provides a set of default roles where RBAC is used. Some of these roles such as `cluster-admin` provide wide-ranging privileges which should only be applied where absolutely necessary. Roles such as `cluster-admin` allow super-user access to perform any action on any resource. When used in a `ClusterRoleBinding`, it gives full control over every resource in the cluster and in all namespaces. When used in a `RoleBinding`, it gives full control over every resource in the rolebinding's namespace, including the namespace itself.</t>
  </si>
  <si>
    <t>Identify all clusterrolebindings to the cluster-admin role. Check if they are used and if they need this role or if they could use a role with fewer privileges. 
Where possible, first bind users to a lower privileged role and then remove the clusterrolebinding to the cluster-admin role :
kubectl delete clusterrolebinding [name]</t>
  </si>
  <si>
    <t>To close this finding, please provide a screenshot showing the cluster-admin role is only used where required with the agency's CAP.</t>
  </si>
  <si>
    <t>KUBE-74</t>
  </si>
  <si>
    <t>Minimize access to secrets</t>
  </si>
  <si>
    <t>The Kubernetes API stores secrets, which may be service account tokens for the Kubernetes API or credentials used by workloads in the cluster. Access to these secrets should be restricted to the smallest possible group of users to reduce the risk of privilege escalation.</t>
  </si>
  <si>
    <t>Review the users who have get, list or watch access to secrets objects in the Kubernetes API.</t>
  </si>
  <si>
    <t>Access to secrets is minimized.</t>
  </si>
  <si>
    <t>Access to secrets is not minimize.</t>
  </si>
  <si>
    <t>5.1.2</t>
  </si>
  <si>
    <t>Inappropriate access to secrets stored within the Kubernetes cluster can allow for an attacker to gain additional access to the Kubernetes cluster or external resources whose credentials are stored as secrets.</t>
  </si>
  <si>
    <t>Where possible, remove `get`, `list` and `watch` access to `secret` objects in the cluster.</t>
  </si>
  <si>
    <t>Minimize access to secrets. One method to accomplish the recommended state is to execute the following:
Where possible, remove `get`, `list` and `watch` access to `secret` objects in the cluster.</t>
  </si>
  <si>
    <t>To close this finding, please provide a screenshot showing access to secrets is minimize with the agency's CAP.</t>
  </si>
  <si>
    <t>KUBE-75</t>
  </si>
  <si>
    <t>Minimize access to create pods</t>
  </si>
  <si>
    <t>The ability to create pods in a namespace can provide a number of opportunities for privilege escalation, such as assigning privileged service accounts to these pods or mounting hostPaths with access to sensitive data (unless Pod Security Policies are implemented to restrict this access)
As such, access to create new pods should be restricted to the smallest possible group of users.</t>
  </si>
  <si>
    <t>Review the users who have create access to pod objects in the Kubernetes API.</t>
  </si>
  <si>
    <t>Access to create pods is minimized.</t>
  </si>
  <si>
    <t>Access to create pods is not  minimize.</t>
  </si>
  <si>
    <t>5.1.4</t>
  </si>
  <si>
    <t>The ability to create pods in a cluster opens up possibilities for privilege escalation and should be restricted, where possible.</t>
  </si>
  <si>
    <t>Where possible, remove `create` access to `pod` objects in the cluster.</t>
  </si>
  <si>
    <t>Minimize access to create pods. One method to accomplish the recommended state is to execute the following:
Where possible, remove `create` access to `pod` objects in the cluster.</t>
  </si>
  <si>
    <t>To close this finding, please provide a screenshot showing access to create pods is minimize with the agency's CAP.</t>
  </si>
  <si>
    <t>KUBE-76</t>
  </si>
  <si>
    <t>Ensure that default service accounts are not actively used.</t>
  </si>
  <si>
    <t>The `default` service account should not be used to ensure that rights granted to applications can be more easily audited and reviewed.</t>
  </si>
  <si>
    <t>For each namespace in the cluster, review the rights assigned to the default service account and ensure that it has no roles or cluster roles bound to it apart from the defaults.
Additionally ensure that the automountServiceAccountToken: false setting is in place for each default service account.</t>
  </si>
  <si>
    <t>The default service accounts are not actively used.</t>
  </si>
  <si>
    <t>The default service accounts are actively used.</t>
  </si>
  <si>
    <t>5.1.5</t>
  </si>
  <si>
    <t>Kubernetes provides a `default` service account which is used by cluster workloads where no specific service account is assigned to the pod.
Where access to the Kubernetes API from a pod is required, a specific service account should be created for that pod, and rights granted to that service account.
The default service account should be configured such that it does not provide a service account token and does not have any explicit rights assignments.</t>
  </si>
  <si>
    <t>Create explicit service accounts wherever a Kubernetes workload requires specific access to the Kubernetes API server.
Modify the configuration of each default service account to include this value 
automountServiceAccountToken: false</t>
  </si>
  <si>
    <t>Ensure that default service accounts are not actively used. One method to accomplish the recommended state is to execute the following:
Create explicit service accounts wherever a Kubernetes workload requires specific access to the Kubernetes API server.
Modify the configuration of each default service account to include this value 
automountServiceAccountToken: false</t>
  </si>
  <si>
    <t>KUBE-77</t>
  </si>
  <si>
    <t>Ensure that Service Account Tokens are only mounted where necessary</t>
  </si>
  <si>
    <t>Service accounts tokens should not be mounted in pods except where the workload running in the pod explicitly needs to communicate with the API server</t>
  </si>
  <si>
    <t xml:space="preserve">Review pod and service account objects in the cluster and ensure that the option below is set, unless the resource explicitly requires this access.
automountServiceAccountToken: false
</t>
  </si>
  <si>
    <t>Service Account Tokens are only mounted where necessary.</t>
  </si>
  <si>
    <t>Service Account Tokens are not only mounted where necessary.</t>
  </si>
  <si>
    <t>5.1.6</t>
  </si>
  <si>
    <t>Mounting service account tokens inside pods can provide an avenue for privilege escalation attacks where an attacker is able to compromise a single pod in the cluster.
Avoiding mounting these tokens removes this attack avenue.</t>
  </si>
  <si>
    <t>Modify the definition of pods and service accounts which do not need to mount service account tokens to disable it.</t>
  </si>
  <si>
    <t>Ensure that Service Account Tokens are only mounted where necessary. One method to accomplish the recommended state is to execute the following:
Modify the definition of pods and service accounts which do not need to mount service account tokens to disable it.</t>
  </si>
  <si>
    <t>To close this finding, please provide a screenshot showing Service Account Tokens are only mounted where necessary with the agency's CAP.</t>
  </si>
  <si>
    <t>KUBE-78</t>
  </si>
  <si>
    <t>Minimize the admission of privileged containers</t>
  </si>
  <si>
    <t>Do not generally permit containers to be run with the `securityContext.privileged` flag set to `true`.</t>
  </si>
  <si>
    <t>Get the set of PSPs with the following command:
kubectl get psp
For each PSP, check whether privileged is enabled:
kubectl get psp &lt;name&gt; -o=jsonpath='{.spec.privileged}'
Verify that there is at least one PSP which does not return true.</t>
  </si>
  <si>
    <t>The admission of privileged containers is minimize.</t>
  </si>
  <si>
    <t>The admission of privileged containers is not minimize.</t>
  </si>
  <si>
    <t>5.2</t>
  </si>
  <si>
    <t>5.2.1</t>
  </si>
  <si>
    <t>Privileged containers have access to all Linux Kernel capabilities and devices. A container running with full privileges can do almost everything that the host can do. This flag exists to allow special use-cases, like manipulating the network stack and accessing devices. 
There should be at least one PodSecurityPolicy (PSP) defined which does not permit privileged containers. 
If you need to run privileged containers, this should be defined in a separate PSP and you should carefully check RBAC controls to ensure that only limited service accounts and users are given permission to access that PSP.</t>
  </si>
  <si>
    <t>Create a PSP as described in the Kubernetes documentation, ensuring that the `.spec.privileged` field is omitted or set to `false`.</t>
  </si>
  <si>
    <t>Minimize the admission of privileged containers. One method to accomplish the recommended state is to execute the following:
Create a PSP as described in the Kubernetes documentation, ensuring that the `.spec.privileged` field is omitted or set to `false`.</t>
  </si>
  <si>
    <t>To close this finding, please provide a screenshot showing the admission of privileged containers is minimize with the agency's CAP.</t>
  </si>
  <si>
    <t>KUBE-79</t>
  </si>
  <si>
    <t>Minimize the admission of containers wishing to share the host process ID namespace</t>
  </si>
  <si>
    <t>Do not generally permit containers to be run with the `hostPID` flag set to true.</t>
  </si>
  <si>
    <t>Get t
kubectl get psp
For each PSP, check whether privileged is enabled:
kubectl get psp &lt;name&gt; -o=jsonpath='{.spec.hostPID}'
Verify that there is at least one PSP which does not return true.</t>
  </si>
  <si>
    <t>The admission of containers wishing to share the host process ID namespace is minimize.</t>
  </si>
  <si>
    <t>The admission of containers wishing to share the host process ID namespace is not minimize.</t>
  </si>
  <si>
    <t>5.2.2</t>
  </si>
  <si>
    <t>A container running in the host's PID namespace can inspect processes running outside the container. If the container also has access to ptrace capabilities this can be used to escalate privileges outside of the container.
There should be at least one PodSecurityPolicy (PSP) defined which does not permit containers to share the host PID namespace.
If you need to run containers which require hostPID, this should be defined in a separate PSP and you should carefully check RBAC controls to ensure that only limited service accounts and users are given permission to access that PSP.</t>
  </si>
  <si>
    <t>Create a PSP as described in the Kubernetes documentation, ensuring that the `.spec.hostPID` field is omitted or set to false.</t>
  </si>
  <si>
    <t>Minimize the admission of containers wishing to share the host process ID namespace. One method to accomplish the recommended state is to execute the following:
Create a PSP as described in the Kubernetes documentation, ensuring that the</t>
  </si>
  <si>
    <t>To close this finding, please provide a screenshot showing the admission of containers wishing to share the host process ID namespace is minimize with the agency's CAP.</t>
  </si>
  <si>
    <t>KUBE-80</t>
  </si>
  <si>
    <t>Minimize the admission of containers wishing to share the host IPC namespace</t>
  </si>
  <si>
    <t>Do not generally permit containers to be run with the `hostIPC` flag set to true.</t>
  </si>
  <si>
    <t>Get the set of PSPs with the following command:
kubectl get psp
For each PSP, check whether privileged is enabled:
kubectl get psp &lt;name&gt; -o=jsonpath='{.spec.hostIPC}'
Verify that there is at least one PSP which does not return true.</t>
  </si>
  <si>
    <t>The admission of containers wishing to share the host IPC namespace is minimize.</t>
  </si>
  <si>
    <t>The admission of containers wishing to share the host IPC namespace is not  minimize.</t>
  </si>
  <si>
    <t>5.2.3</t>
  </si>
  <si>
    <t>A container running in the host's IPC namespace can use IPC to interact with processes outside the container.
There should be at least one PodSecurityPolicy (PSP) defined which does not permit containers to share the host IPC namespace.
If you have a requirement to containers which require hostIPC, this should be defined in a separate PSP and you should carefully check RBAC controls to ensure that only limited service accounts and users are given permission to access that PSP.</t>
  </si>
  <si>
    <t>Create a PSP as described in the Kubernetes documentation, ensuring that the `.spec.hostIPC` field is omitted or set to false.</t>
  </si>
  <si>
    <t>Minimize the admission of containers wishing to share the host IPC . One method to accomplish the recommended state is to execute the following:
Create a PSP as described in the Kubernetes documentation, ensuring that the `.spec.hostIPC` field is omitted or set to false.</t>
  </si>
  <si>
    <t>To close this finding, please provide a screenshot showing the admission of containers wishing to share the host IPC namespace is minimize with the agency's CAP.</t>
  </si>
  <si>
    <t>KUBE-81</t>
  </si>
  <si>
    <t>Minimize the admission of containers wishing to share the host network namespace</t>
  </si>
  <si>
    <t>Do not generally permit containers to be run with the `hostNetwork` flag set to true.</t>
  </si>
  <si>
    <t>Get the set of PSPs with the following command:
kubectl get psp
For each PSP, check whether privileged is enabled:
kubectl get psp &lt;name&gt; -o=jsonpath='{.spec.hostNetwork}'
Verify that there is at least one PSP which does not return true.</t>
  </si>
  <si>
    <t>The admission of containers wishing to share the host network namespace is minimize.</t>
  </si>
  <si>
    <t>The admission of containers wishing to share the host network namespace is not minimize.</t>
  </si>
  <si>
    <t>5.2.4</t>
  </si>
  <si>
    <t>A container running in the host's network namespace could access the local loopback device, and could access network traffic to and from other pods.
There should be at least one PodSecurityPolicy (PSP) defined which does not permit containers to share the host network namespace.
If you have need to run containers which require hostNetwork, this should be defined in a separate PSP and you should carefully check RBAC controls to ensure that only limited service accounts and users are given permission to access that PSP.</t>
  </si>
  <si>
    <t>Create a PSP as described in the Kubernetes documentation, ensuring that the `.spec.hostNetwork` field is omitted or set to false.</t>
  </si>
  <si>
    <t>Minimize the admission of containers wishing to share the host network namespace. One method to accomplish the recommended state is to execute the following:
Create a PSP as described in the Kubernetes documentation, ensuring that the `.spec.hostNetwork` field is omitted or set to false.</t>
  </si>
  <si>
    <t>To close this finding, please provide a screenshot showing the admission of containers wishing to share the host network namespace is minimize with the agency's CAP.</t>
  </si>
  <si>
    <t>KUBE-82</t>
  </si>
  <si>
    <t>Minimize the admission of containers with allowPrivilegeEscalation</t>
  </si>
  <si>
    <t>Do not generally permit containers to be run with the `allowPrivilegeEscalation` flag set to true.</t>
  </si>
  <si>
    <t>Get the set of PSPs with the following command:
kubectl get psp
For each PSP, check whether privileged is enabled:
kubectl get psp &lt;name&gt; -o=jsonpath='{.spec.allowPrivilegeEscalation}'
Verify that there is at least one PSP which does not return true.</t>
  </si>
  <si>
    <t>The admission of containers with allowPrivilegeEscalation is minimize.</t>
  </si>
  <si>
    <t>The admission of containers with allowPrivilegeEscalation is not  minimize.</t>
  </si>
  <si>
    <t>5.2.5</t>
  </si>
  <si>
    <t>A container running with the `allowPrivilegeEscalation` flag set to `true` may have processes that can gain more privileges than their parent.
There should be at least one PodSecurityPolicy (PSP) defined which does not permit containers to allow privilege escalation. The option exists (and is defaulted to true) to permit setuid binaries to run. 
If you have need to run containers which use setuid binaries or require privilege escalation, this should be defined in a separate PSP and you should carefully check RBAC controls to ensure that only limited service accounts and users are given permission to access that PSP.</t>
  </si>
  <si>
    <t>Create a PSP as described in the Kubernetes documentation, ensuring that the `.spec.allowPrivilegeEscalation` field is omitted or set to false.</t>
  </si>
  <si>
    <t>Minimize the admission of containers with allowPrivilegeEscalation. One method to accomplish the recommended state is to execute the following:</t>
  </si>
  <si>
    <t>To close this finding, please provide a screenshot showing the admission of containers with allowPrivilegeEscalation is minimize with the agency's CAP.</t>
  </si>
  <si>
    <t>KUBE-83</t>
  </si>
  <si>
    <t>Minimize the admission of containers with the NET_RAW capability</t>
  </si>
  <si>
    <t>Do not generally permit containers with the potentially dangerous NET_RAW capability.</t>
  </si>
  <si>
    <t>Get the set of PSPs with the following command:
kubectl get psp
For each PSP, check whether NET_RAW is disabled:
kubectl get psp &lt;name&gt; -o=jsonpath='{.spec.requiredDropCapabilities}'
Verify that there is at least one PSP which returns NET_RAW or ALL.</t>
  </si>
  <si>
    <t>The admission of containers with the NET_RAW capability is minimize.</t>
  </si>
  <si>
    <t>The admission of containers with the NET_RAW capability is not minimize.</t>
  </si>
  <si>
    <t>5.2.7</t>
  </si>
  <si>
    <t>Containers run with a default set of capabilities as assigned by the Container Runtime. By default this can include potentially dangerous capabilities. With Docker as the container runtime the NET_RAW capability is enabled which may be misused by malicious containers.
Ideally, all containers should drop this capability.
There should be at least one PodSecurityPolicy (PSP) defined which prevents containers with the NET_RAW capability from launching.
If you need to run containers with this capability, this should be defined in a separate PSP and you should carefully check RBAC controls to ensure that only limited service accounts and users are given permission to access that PSP.</t>
  </si>
  <si>
    <t>Create a PSP as described in the Kubernetes documentation, ensuring that the `.spec.requiredDropCapabilities` is set to include either `NET_RAW` or `ALL`.</t>
  </si>
  <si>
    <t>Minimize the admission of containers with the NET_RAW capability. One method to accomplish the recommended state is to execute the following:
Create a PSP as described in the Kubernetes documentation, ensuring that the `.spec.requiredDropCapabilities` is set to include either `NET_RAW` or `ALL`.</t>
  </si>
  <si>
    <t>To close this finding, please provide a screenshot showing the admission of containers with the NET_RAW capability is minimize with the agency's CAP.</t>
  </si>
  <si>
    <t>KUBE-84</t>
  </si>
  <si>
    <t>Minimize the admission of containers with added capabilities</t>
  </si>
  <si>
    <t>Do not generally permit containers with capabilities assigned beyond the default set.</t>
  </si>
  <si>
    <t>Get the set of PSPs with the following command:
kubectl get psp
Verify that there are no PSPs present which have allowedCapabilities set to anything other than an empty array.</t>
  </si>
  <si>
    <t>The admission of containers with added capabilities is minimize.</t>
  </si>
  <si>
    <t>The admission of containers with added capabilities is not minimize.</t>
  </si>
  <si>
    <t>5.2.8</t>
  </si>
  <si>
    <t>Containers run with a default set of capabilities as assigned by the Container Runtime. Capabilities outside this set can be added to containers which could expose them to risks of container breakout attacks.
There should be at least one PodSecurityPolicy (PSP) defined which prevents containers with capabilities beyond the default set from launching.
If you need to run containers with additional capabilities, this should be defined in a separate PSP and you should carefully check RBAC controls to ensure that only limited service accounts and users are given permission to access that PSP.</t>
  </si>
  <si>
    <t>Ensure that `allowedCapabilities` is not present in PSPs for the cluster unless it is set to an empty array.</t>
  </si>
  <si>
    <t>Minimize the admission of containers with added capabilities. One method to accomplish the recommended state is to execute the following:
Ensure that `allowedCapabilities` is not present in PSPs for the cluster unless it is set to an empty array.</t>
  </si>
  <si>
    <t>To close this finding, please provide a screenshot showing the admission of containers with added capabilities is minimize with the agency's CAP.</t>
  </si>
  <si>
    <t>KUBE-85</t>
  </si>
  <si>
    <t>CM-7</t>
  </si>
  <si>
    <t>Least Functionality</t>
  </si>
  <si>
    <t>Ensure that the CNI in use supports Network Policies</t>
  </si>
  <si>
    <t>There are a variety of CNI plugins available for Kubernetes. If the CNI in use does not support Network Policies it may not be possible to effectively restrict traffic in the cluster.</t>
  </si>
  <si>
    <t>Review the documentation of CNI plugin in use by the cluster, and confirm that it supports Ingress and Egress network policies.</t>
  </si>
  <si>
    <t>The CNI in does use supports Network Policies.</t>
  </si>
  <si>
    <t>The CNI in does not use supports Network Policies.</t>
  </si>
  <si>
    <t>5.3</t>
  </si>
  <si>
    <t>5.3.1</t>
  </si>
  <si>
    <t>Kubernetes network policies are enforced by the CNI plugin in use. As such it is important to ensure that the CNI plugin supports both Ingress and Egress network policies.</t>
  </si>
  <si>
    <t>If the CNI plugin in use does not support network policies, consideration should be given to making use of a different plugin, or finding an alternate mechanism for restricting traffic in the Kubernetes cluster.</t>
  </si>
  <si>
    <t>Ensure that the CNI in use supports Network Policies. One method to accomplish the recommended state is to execute the following:
If the CNI plugin in use does not support network policies, consideration should be given to making use of a different plugin, or finding an alternate mechanism for restricting traffic in the Kubernetes cluster.</t>
  </si>
  <si>
    <t>KUBE-86</t>
  </si>
  <si>
    <t>Create administrative boundaries between resources using namespaces</t>
  </si>
  <si>
    <t>Use namespaces to isolate your Kubernetes objects.</t>
  </si>
  <si>
    <t>Run the below command and review the namespaces created in the cluster.
kubectl get namespaces
Ensure that these namespaces are the ones you need and are adequately administered as per your requirements.</t>
  </si>
  <si>
    <t>Administrative boundaries between resources using namespaces is created.</t>
  </si>
  <si>
    <t>Administrative boundaries between resources using namespaces is not created.</t>
  </si>
  <si>
    <t>5.7</t>
  </si>
  <si>
    <t>5.7.1</t>
  </si>
  <si>
    <t>Limiting the scope of user permissions can reduce the impact of mistakes or malicious activities. A Kubernetes namespace allows you to partition created resources into logically named groups. Resources created in one namespace can be hidden from other namespaces. By default, each resource created by a user in Kubernetes cluster runs in a default namespace, called `default`. You can create additional namespaces and attach resources and users to them. You can use Kubernetes Authorization plugins to create policies that segregate access to namespace resources between different users.</t>
  </si>
  <si>
    <t>Follow the documentation and create namespaces for objects in your deployment as you need them.</t>
  </si>
  <si>
    <t>Create administrative boundaries between resources using namespaces. One method to accomplish the recommended state is to execute the following:
Follow the documentation and create namespaces for objects in your deployment as you need them.</t>
  </si>
  <si>
    <t>To close this finding, please provide a screenshot showing the administrative boundaries between resources using namespaces is created with the agency's CAP.</t>
  </si>
  <si>
    <t>Docker-01</t>
  </si>
  <si>
    <t>SC-23</t>
  </si>
  <si>
    <t>Session Authenticity</t>
  </si>
  <si>
    <t>Restrict network traffic between containers on the default bridge</t>
  </si>
  <si>
    <t>By default, all network traffic is allowed between containers on the same host on the default network bridge. If not desired, restrict all inter-container communication. Link specific containers together that require communication. Alternatively, you can create custom network and only join containers that need to communicate to that custom network.</t>
  </si>
  <si>
    <t>Run the below command and verify that the default network bridge has been configured to restrict inter-container communication.
docker network ls --quiet | xargs docker network inspect --format {{ .Name }}: {{ .Options }} 
It should return com.docker.network.bridge.enable_icc:false for the default network bridge.</t>
  </si>
  <si>
    <t>Network traffic is restricted between containers on the default bridge.</t>
  </si>
  <si>
    <t>Network traffic is not restricted between containers on the default bridge.</t>
  </si>
  <si>
    <t>By default, unrestricted network traffic is enabled between all containers on the same host on the default network bridge. Thus, each container has the potential of reading all packets across the container network on the same host. This might lead to an unintended and unwanted disclosure of information to other containers. Hence, restrict inter-container communication on the default network bridge.</t>
  </si>
  <si>
    <t>Edit the Docker daemon configuration file to ensure that icc is disabled. It should include the following setting 
"icc": false
Alternatively, run the docker daemon directly and pass --icc=false as an argument.
For Example,
dockerd --icc=false
Alternatively, you can follow the Docker documentation and create a custom network and only join containers that need to communicate to that custom network. The --icc parameter only applies to the default docker bridge, if custom networks are used then the approach of segmenting networks should be adopted instead.
In order for this control to be fully effective, all containers connected to the docker0 bridge should drop the NET_RAW capability, otherwise a compromised container could use raw ethernet packets to communicate with other containers despite this restriction.</t>
  </si>
  <si>
    <t>Restrict network traffic between containers on the default bridge. One method to accomplish the recommended state is to execute the following:
Edit the Docker daemon configuration file to ensure that icc is disabled. It should include the following setting 
"icc": false
Alternatively, run the docker daemon directly and pass --icc=false as an argument.
For Example,
dockerd --icc=false
Alternatively, you can follow the Docker documentation and create a custom network and only join containers that need to communicate to that custom network. The --icc parameter only applies to the default docker bridge, if custom networks are used then the approach of segmenting networks should be adopted instead.
In order for this control to be fully effective, all containers connected to the docker0 bridge should drop the NET_RAW capability, otherwise a compromised container could use raw ethernet packets to communicate with other containers despite this restriction.</t>
  </si>
  <si>
    <t>To close this finding, please provide a screenshot showing Network traffic is restricted between containers on the default bridge with the agency's CAP.</t>
  </si>
  <si>
    <t>Docker-02</t>
  </si>
  <si>
    <t>Set logging level to info</t>
  </si>
  <si>
    <t>Set Docker daemon log level to `info`.</t>
  </si>
  <si>
    <t>To confirm this setting a combination of reviewing the dockerd start-up options and a review of any settings in /etc/docker/daemon.json should be completed.
To review the dockerd startup options, use:
ps -ef | grep dockerd
Ensure that either the --log-level parameter is not present or if present, then it is set to info. 
The contents of /etc/docker/daemon.json should also be reviewed for this setting.</t>
  </si>
  <si>
    <t>The logging level is set to info.</t>
  </si>
  <si>
    <t>The logging level is not set to info.</t>
  </si>
  <si>
    <t>HAU22</t>
  </si>
  <si>
    <t>HAU22: Content of audit records is not sufficient</t>
  </si>
  <si>
    <t>Setting up an appropriate log level, configures the Docker daemon to log events that you would want to review later. A base log level of `info` and above would capture all logs except debug logs. Until and unless required, you should not run Docker daemon at `debug` log level.</t>
  </si>
  <si>
    <t>Ensure that the Docker daemon configuration file has the following configuration included
"log-level": "info"
Alternatively, run the Docker daemon as below:
dockerd --log-level="info"</t>
  </si>
  <si>
    <t>Set logging level to info. One method to accomplish the recommended state is to execute the following:
"log-level": "info"
Alternatively, run the Docker daemon as below:
dockerd --log-level="info"</t>
  </si>
  <si>
    <t>Docker-03</t>
  </si>
  <si>
    <t>Ensure Docker is allowed to make changes to iptables</t>
  </si>
  <si>
    <t>The iptables firewall is used to set up, maintain, and inspect the tables of IP packet filter rules within the Linux kernel. The Docker daemon should be allowed to make changes to the `iptables` ruleset.</t>
  </si>
  <si>
    <t>To confirm this setting you should review the dockerd start-up options and the settings in /etc/docker/daemon.json 
To review the dockerd startup options, use:
ps -ef | grep dockerd
Ensure that the --iptables parameter is either not present or not set to false.
The contents of /etc/docker/daemon.json should also be reviewed for this setting.</t>
  </si>
  <si>
    <t>The --iptables parameter is either not present or not set to false.</t>
  </si>
  <si>
    <t>The --iptables parameter is either  present or set to false.</t>
  </si>
  <si>
    <t>Docker will never make changes to your system `iptables ` rules unless you allow it to do so. If you do allow this, Docker server will automatically make any required changes. We recommended letting Docker make changes to `iptables `automatically in order to avoid networking misconfigurations that could affect the communication between containers and with the outside world. Additionally, this reduces the administrative overhead of updating `iptables `every time you add containers or modify networking options.</t>
  </si>
  <si>
    <t>Do not run the Docker daemon with --iptables=false parameter. For example, do not start the Docker daemon as below:
dockerd --iptables=false</t>
  </si>
  <si>
    <t>Configure the Docker daemon to leverage iptables. One method to accomplish the recommended state is to execute the following:
dockerd --iptables=true</t>
  </si>
  <si>
    <t>To close this finding, please provide a screenshot showing   --iptables parameter is either not present or not set to false with the agency's CAP.</t>
  </si>
  <si>
    <t>Docker-04</t>
  </si>
  <si>
    <t>CM-10</t>
  </si>
  <si>
    <t>Software Usage Restrictions</t>
  </si>
  <si>
    <t>Ensure insecure registries are not used</t>
  </si>
  <si>
    <t>Docker considers a private registry either secure or insecure. By default, registries are considered secure.</t>
  </si>
  <si>
    <t>Execute the command below to find out if any insecure registries are in use:
docker info --format Insecure Registries: {{.RegistryConfig.InsecureRegistryCIDRs}}</t>
  </si>
  <si>
    <t>Insecure registries are not used.</t>
  </si>
  <si>
    <t>Insecure registries are used.</t>
  </si>
  <si>
    <t>A secure registry uses TLS. A copy of registry's CA certificate is placed on the Docker host at `/etc/docker/certs.d/&lt;registry-name&gt;/` directory. An insecure registry is one which does not have a valid registry certificate, or one not using TLS. Insecure registries should not be used as they present a risk of traffic interception and modification. 
Additionally, once a registry has been marked as insecure commands such as `docker pull`, `docker push`, and `docker search` will not result in an error message and users may indefinitely be working with this type of insecure registry without ever being notified of the risk of potential compromise.</t>
  </si>
  <si>
    <t>You should ensure that no insecure registries are in use.</t>
  </si>
  <si>
    <t>Disable all insecure registries.</t>
  </si>
  <si>
    <t>To close this finding, please provide a screenshot showing Insecure registries are not used with the agency's CAP.</t>
  </si>
  <si>
    <t>Docker-05</t>
  </si>
  <si>
    <t>SA-8</t>
  </si>
  <si>
    <t>Security Engineering Principles</t>
  </si>
  <si>
    <t>Ensure aufs storage driver is not used</t>
  </si>
  <si>
    <t>Do not use `aufs` as the storage driver for your Docker instance.</t>
  </si>
  <si>
    <t>Execute the below command and verify that aufs is not used as storage driver:
docker info --format Storage Driver: {{ .Driver }}
The above command should not return aufs.</t>
  </si>
  <si>
    <t>The aufs storage driver is not used.</t>
  </si>
  <si>
    <t>The aufs storage driver is used.</t>
  </si>
  <si>
    <t>The `aufs` storage driver is the oldest storage driver used on Linux systems. It is based on a Linux kernel patch-set that is unlikely in future to be merged into the main OS kernel. The `aufs` driver is also known to cause some serious kernel crashes. `aufs` only has legacy support within systems using Docker. 
Most importantly, `aufs` is not a supported driver in many Linux distributions using latest Linux kernels and has also been deprecated with Docker Engine release 20.10.</t>
  </si>
  <si>
    <t>Do not explicitly use aufs as storage driver.
For example, do not start Docker daemon as below:
dockerd --storage-driver aufs</t>
  </si>
  <si>
    <t>Disable the user of the aufs storage driver at startup by removing it from the Docker daemon.</t>
  </si>
  <si>
    <t>Docker-06</t>
  </si>
  <si>
    <t>SC-7</t>
  </si>
  <si>
    <t>Boundary Protection</t>
  </si>
  <si>
    <t>Configure TLS authentication for Docker daemon</t>
  </si>
  <si>
    <t>It is possible to make the Docker daemon available remotely over a TCP port. If this is required, you should ensure that TLS authentication is configured in order to restrict access to the Docker daemon via IP address and port.</t>
  </si>
  <si>
    <t>To confirm this setting, review the dockerd start-up options and any settings in /etc/docker/daemon.json.
To review the dockerd startup options, use:
ps -ef | grep dockerd
Ensure that the below parameters are present:
--tlsverify
--tlscacert
--tlscert
--tlskey
The contents of /etc/docker/daemon.json to ensure these settings are in place.</t>
  </si>
  <si>
    <t>The TLS authentication for Docker daemon is configured.</t>
  </si>
  <si>
    <t>The TLS authentication for Docker daemon is not configured.</t>
  </si>
  <si>
    <t>2.7</t>
  </si>
  <si>
    <t>By default, the Docker daemon binds to a non-networked Unix socket and runs with `root` privileges. If you change the default Docker daemon binding to a TCP port or any other Unix socket, anyone with access to that port or socket could have full access to the Docker daemon and therefore in turn to the host system. For this reason, you should not bind the Docker daemon to another IP/port or a Unix socket.
If you must expose the Docker daemon via a network socket, you should configure TLS authentication for the daemon and for any Docker Swarm APIs (if they are in use). This type of configuration restricts the connections to your Docker daemon over the network to a limited number of clients who have access to the TLS client credentials.</t>
  </si>
  <si>
    <t>Follow the steps mentioned in the Docker documentation or other references.</t>
  </si>
  <si>
    <t>Configure TLS authentication for Docker daemon to use the latest NIST 800-52 compliant protocols (e.g. TLS 1.2 and 1.3).</t>
  </si>
  <si>
    <t>To close this finding, please provide a screenshot showing TLS authentication for docker daemon is configured with the agency's CAP.</t>
  </si>
  <si>
    <t>Docker-07</t>
  </si>
  <si>
    <t>CM-9</t>
  </si>
  <si>
    <t>Configuration Management Plan</t>
  </si>
  <si>
    <t>Configure default ulimit</t>
  </si>
  <si>
    <t>Set the default ulimit options as appropriate in your environment.</t>
  </si>
  <si>
    <t>To confirm this setting you should review the dockerd start-up options and any settings in /etc/docker/daemon.json.
To review the dockerd startup options, use:
ps -ef | grep dockerd
Ensure that the --default-ulimit parameter is set as appropriate.
The contents of /etc/docker/daemon.json should also be reviewed for this setting.</t>
  </si>
  <si>
    <t>The default ulimit is configured appropriately.</t>
  </si>
  <si>
    <t>The default ulimit is not configured appropriately.</t>
  </si>
  <si>
    <t>System configuration provides additional attack surface</t>
  </si>
  <si>
    <t>2.8</t>
  </si>
  <si>
    <t>`ulimit` provides control over the resources available to the shell and to processes which it starts. Setting system resource limits judiciously can save you from disasters such as a fork bomb. On occasion, even friendly users and legitimate processes can overuse system resources and can make the system unusable.
Setting the default ulimit for the Docker daemon enforces the ulimit for all container instances. In this case you would not need to setup ulimit for each container instance. However, the default ulimit can be overridden during container runtime, if needed. Therefore, in order to have proper control over system resources, define a default ulimit as is needed in your environment.</t>
  </si>
  <si>
    <t>Run Docker in daemon mode and pass --default-ulimit as argument with respective ulimits as appropriate in your environment and in line with your security policy.
For Example,
dockerd --default-ulimit nproc=1024:2048 --default-ulimit nofile=100:200</t>
  </si>
  <si>
    <t>Configure default ulimit. One method to accomplish the recommended state is to execute the following:
Run Docker in daemon mode and pass --default-ulimit as argument with respective ulimits as appropriate in your environment and in line with your security policy.
For Example,
dockerd --default-ulimit nproc=1024:2048 --default-ulimit nofile=100:200</t>
  </si>
  <si>
    <t>To close this finding, please provide a screenshot showing default ulimit is configured appropriately with the agency's CAP.</t>
  </si>
  <si>
    <t>Docker-08</t>
  </si>
  <si>
    <t>Ensure containers are restricted from acquiring new privileges</t>
  </si>
  <si>
    <t>By default you should restrict containers from acquiring additional privileges via suid or sgid.</t>
  </si>
  <si>
    <t>To confirm this setting, you should review the dockerd start-up options and a check of any settings in /etc/docker/daemon.json should also be carried out.
To review the dockerd startup options, the following command can be used:
ps -ef | grep dockerd 
You should ensure that the --no-new-privileges parameter is present and that it is not set to false.
The contents of /etc/docker/daemon.json should also be reviewed.</t>
  </si>
  <si>
    <t>The --no-new-privileges parameter is present and that it is not set to false.</t>
  </si>
  <si>
    <t>The --no-new-privileges parameter is present and that it is set to false.</t>
  </si>
  <si>
    <t>Systems are not deployed using the concept of least privilege</t>
  </si>
  <si>
    <t>2.14</t>
  </si>
  <si>
    <t>A process can set the `no_new_priv` bit in the kernel and this persists across forks, clones and execve. The `no_new_priv` bit ensures that the process and its child processes do not gain any additional privileges via suid or sgid bits. This reduces the security risks associated with many dangerous operations because there is a much reduced ability to subvert privileged binaries.
Setting this at the daemon level ensures that by default all new containers are restricted from acquiring new privileges.</t>
  </si>
  <si>
    <t>You should run the Docker daemon as below:
dockerd --no-new-privileges</t>
  </si>
  <si>
    <t>Restrict the Docker container from acquiring new privileges. One method to accomplish the recommended state is to execute the following:
dockerd --no-new-privileges</t>
  </si>
  <si>
    <t>To close this finding, please provide a screenshot showing --no-new-privileges parameter is present and that it is not set to false with the agency's CAP.</t>
  </si>
  <si>
    <t>Docker-09</t>
  </si>
  <si>
    <t>Enable live restore</t>
  </si>
  <si>
    <t>The `--live-restore` option enables full support of daemon-less containers within Docker. It ensures that Docker does not stop containers on shutdown or restore and that it properly reconnects to the container when restarted.</t>
  </si>
  <si>
    <t>You should run docker info and ensure that the Live Restore Enabled property is set to true.
docker info --format {{ .LiveRestoreEnabled }} 
Alternatively, you could run the below command and ensure that --live-restore is in use.
ps -ef | grep dockerd
The contents of /etc/docker/daemon.json should also be reviewed to ensure this setting is in place.</t>
  </si>
  <si>
    <t>The Live Restore Enabled property is set to true.</t>
  </si>
  <si>
    <t>The Live Restore Enabled property is not set to true.</t>
  </si>
  <si>
    <t>2.15</t>
  </si>
  <si>
    <t>One of the important security triads is availability. Setting the `--live-restore` flag within the Docker daemon ensures that container execution is not interrupted when it is not available. This also makes it easier to update and patch the Docker daemon without application downtime.</t>
  </si>
  <si>
    <t>Run Docker in daemon mode and pass --live-restore to it as an argument.
For Example,
dockerd --live-restore</t>
  </si>
  <si>
    <t>Enable live restore. One method to accomplish the recommended state is to execute the following:
dockerd --live-restore</t>
  </si>
  <si>
    <t>Docker-10</t>
  </si>
  <si>
    <t>Disable Userland Proxy</t>
  </si>
  <si>
    <t>The Docker daemon starts a userland proxy service for port forwarding whenever a port is exposed. Where hairpin NAT is available, this service is generally superfluous to requirements and can be disabled.</t>
  </si>
  <si>
    <t>To confirm this setting, you should review the dockerd start-up options and any settings in /etc/docker/daemon.json.
To review the dockerd startup options, use:
ps -ef | grep dockerd 
Ensure that the --userland-proxy parameter is set to false.
The contents of /etc/docker/daemon.json should also be reviewed for this setting.</t>
  </si>
  <si>
    <t>The --userland-proxy parameter is set to false.</t>
  </si>
  <si>
    <t>The --userland-proxy parameter is not set to false.</t>
  </si>
  <si>
    <t>2.16</t>
  </si>
  <si>
    <t>The Docker engine provides two mechanisms for forwarding ports from the host to containers, hairpin NAT, and the use of a userland proxy. In most circumstances, the hairpin NAT mode is preferred as it improves performance and makes use of native Linux iptables functionality instead of using an additional component.
Where hairpin NAT is available, the userland proxy should be disabled on startup to reduce the attack surface of the installation.</t>
  </si>
  <si>
    <t>You should run the Docker daemon as below:
dockerd --userland-proxy=false</t>
  </si>
  <si>
    <t>Disable Userland Proxy. One method to accomplish the recommended state is to execute the following:
dockerd --userland-proxy=false</t>
  </si>
  <si>
    <t>To close this finding, please provide a screenshot showing --userland-proxy parameter is set to false with the agency's CAP.</t>
  </si>
  <si>
    <t>Docker-11</t>
  </si>
  <si>
    <t>Ensure that experimental features are not implemented in production</t>
  </si>
  <si>
    <t>Experimental features should not be enabled in production.</t>
  </si>
  <si>
    <t>You should run the command below and ensure that the Experimental property is set to false in the Server section.
docker version --format {{ .Server.Experimental }}</t>
  </si>
  <si>
    <t>The Experimental property is set to false in the Server section.</t>
  </si>
  <si>
    <t>The Experimental property is not set to false in the Server section.</t>
  </si>
  <si>
    <t>2.18</t>
  </si>
  <si>
    <t>"Experimental" is currently a runtime Docker daemon flag rather than being a feature of a separate build. Passing `--experimental` as a runtime flag to the docker daemon activates experimental features. Whilst "Experimental" is considered a stable release, it has a number of features which may not have been fully tested and do not guarantee API stability.</t>
  </si>
  <si>
    <t>You should not pass --experimental as a runtime parameter to the Docker daemon on production systems.</t>
  </si>
  <si>
    <t>Disable all experimental features in production by removing the  --experimental as a runtime parameter within the Docker daemon.</t>
  </si>
  <si>
    <t>To close this finding, please provide a screenshot showing Experimental property is not set in the server section with the agency's CAP.</t>
  </si>
  <si>
    <t>Docker-12</t>
  </si>
  <si>
    <t>Set docker.service file ownership to root:root</t>
  </si>
  <si>
    <t>You should verify that the `docker.service` file ownership and group ownership are correctly set to `root`.</t>
  </si>
  <si>
    <t>1) Find out the file location:
systemctl show -p FragmentPath docker.service
2) If the file does not exist, this recommendation is not applicable. If the file exists, execute the command below including the correct file path in order to verify that the file is owned and group owned by root.
For example:
stat -c %U:%G /usr/lib/systemd/system/docker.service | grep -v root:root 
The command above should not return anything.</t>
  </si>
  <si>
    <t>The  docker.service file ownership is set to root:root.</t>
  </si>
  <si>
    <t>The  docker.service file ownership is not set to root:root.</t>
  </si>
  <si>
    <t>3</t>
  </si>
  <si>
    <t>The `docker.service` file contains sensitive parameters that may alter the behavior of the Docker daemon. It should therefore be individually and group owned by the `root` user in order to ensure that it is not modified or corrupted by a less privileged user.</t>
  </si>
  <si>
    <t>Find out the file location:
systemctl show -p FragmentPath docker.service
If the file does not exist, this recommendation is not applicable. If the file does exist, Execute the command below, including the correct file path, in order to set the ownership and group ownership for the file to root.
For example,
chown root:root /usr/lib/systemd/system/docker.service</t>
  </si>
  <si>
    <t>Set docker.service file ownership to root:root. One method to accomplish the recommended state is to execute the following:
Find out the file location:
systemctl show -p FragmentPath docker.service
If the file does not exist, this recommendation is not applicable. If the file does exist, Execute the command below, including the correct file path, in order to set the ownership and group ownership for the file to root.
For example,
chown root:root /usr/lib/systemd/system/docker.service</t>
  </si>
  <si>
    <t>To close this finding, please provide a screenshot showing docker.service file ownership is set to root:root with the agency's CAP.</t>
  </si>
  <si>
    <t>Docker-13</t>
  </si>
  <si>
    <t>Set the docker.service file permissions appropriately</t>
  </si>
  <si>
    <t>You should verify that the `docker.service` file permissions are either set to `644` or to a more restrictive value.</t>
  </si>
  <si>
    <t>1) Find out the file location:
systemctl show -p FragmentPath docker.service
2)  If the file does not exist, this recommendation is not applicable. If the file exists, execute the command below, including the correct file path in order to verify that the file permissions are set to 644 or a more restrictive value.
For example:
stat -c %a /usr/lib/systemd/system/docker.service</t>
  </si>
  <si>
    <t>The docker.service file permissions are appropriately set.</t>
  </si>
  <si>
    <t>The docker.service file permissions are not appropriately set.</t>
  </si>
  <si>
    <t>The `docker.service` file contains sensitive parameters that may alter the behavior of the Docker daemon. It should therefore not be writable by any other user other than `root` in order to ensure that it can not be modified by less privileged users.</t>
  </si>
  <si>
    <t>Find out the file location:
systemctl show -p FragmentPath docker.service
If the file does not exist, this recommendation is not applicable. If the file exists, execute the command below including the correct file path to set the file permissions to 644.
For example,
chmod 644 /usr/lib/systemd/system/docker.service</t>
  </si>
  <si>
    <t>Set the docker.service file permissions appropriately. One method to accomplish the recommended state is to execute the following:
Find out the file location:
systemctl show -p FragmentPath docker.service
If the file does not exist, this recommendation is not applicable. If the file exists, execute the command below including the correct file path to set the file permissions to 644.
For example,
chmod 644 /usr/lib/systemd/system/docker.service</t>
  </si>
  <si>
    <t>To close this finding, please provide a screenshot showing   docker.service file permissions are appropriately set with the agency's CAP.</t>
  </si>
  <si>
    <t>Docker-14</t>
  </si>
  <si>
    <t>Set the docker.socket file ownership to root:root</t>
  </si>
  <si>
    <t>You should verify that the `docker.socket` file ownership and group ownership are correctly set to `root`.</t>
  </si>
  <si>
    <t>1)  Find out the file location:
systemctl show -p FragmentPath docker.socket
2) If the file does not exist, this recommendation is not applicable. If the file exists, execute the command below, including the correct file path to verify that the file is owned and group-owned by root.
For example,
stat -c %U:%G /usr/lib/systemd/system/docker.socket | grep -v root:root 
The command above should not return a value.</t>
  </si>
  <si>
    <t>The docker.socket file ownership is set to root:root.</t>
  </si>
  <si>
    <t>The docker.socket file ownership is not set to root:root.</t>
  </si>
  <si>
    <t>3.3</t>
  </si>
  <si>
    <t>The `docker.socket` file contains sensitive parameters that may alter the behavior of the Docker remote API. For this reason, it should be owned and group owned by `root` in order to ensure that it is not modified by less privileged users.</t>
  </si>
  <si>
    <t>Find out the file location:
systemctl show -p FragmentPath docker.socket
If the file does not exist, this recommendation is not applicable. If the file exists, execute the command below, including the correct file path to set the ownership and group ownership for the file to root.
For example,
chown root:root /usr/lib/systemd/system/docker.socket</t>
  </si>
  <si>
    <t>Set the docker.socket file ownership to root:root. One method to accomplish the recommended state is to execute the following:
Find out the file location:
systemctl show -p FragmentPath docker.socket
If the file does not exist, this recommendation is not applicable. If the file exists, execute the command below, including the correct file path to set the ownership and group ownership for the file to root.
For example,
chown root:root /usr/lib/systemd/system/docker.socket</t>
  </si>
  <si>
    <t>To close this finding, please provide a screenshot showing docker.socket file ownership is set to root:root with the agency's CAP.</t>
  </si>
  <si>
    <t>Docker-15</t>
  </si>
  <si>
    <t>Set the docker.socket file permissions to 644 or more restrictive</t>
  </si>
  <si>
    <t>You should verify that the file permissions on the `docker.socket` file are correctly set to `644` or more restrictively.</t>
  </si>
  <si>
    <t>1) Find out the file location:
systemctl show -p FragmentPath docker.socket
2) If the file does not exist, this recommendation is not applicable. If the file exists, Execute the command below, including the correct file path in order to verify that the file permissions are set to 644 or more restrictively.
For example:
stat -c %a /usr/lib/systemd/system/docker.socke</t>
  </si>
  <si>
    <t>The docker.socket file permissions are set to 644 or more restrictive.</t>
  </si>
  <si>
    <t>The docker.socket file permissions are not set to 644 or more restrictive.</t>
  </si>
  <si>
    <t>3.4</t>
  </si>
  <si>
    <t>The `docker.socket` file contains sensitive parameters that may alter the behavior of the Docker remote API. It should therefore be writeable only by `root` in order to ensure that it is not modified by less privileged users.</t>
  </si>
  <si>
    <t>Find out the file location:
systemctl show -p FragmentPath docker.socket
If the file does not exist, this recommendation is not applicable. If the file does exist, Execute the command below, including the correct file path to set the file permissions to 644.
For example,
chmod 644 /usr/lib/systemd/system/docker.socket</t>
  </si>
  <si>
    <t>Set the docker.socket file permissions to 644 or more restrictive. One method to accomplish the recommended state is to execute the following:
Find out the file location:
systemctl show -p FragmentPath docker.socket
If the file does not exist, this recommendation is not applicable. If the file does exist, Execute the command below, including the correct file path to set the file permissions to 644.
For example,
chmod 644 /usr/lib/systemd/system/docker.socket</t>
  </si>
  <si>
    <t>To close this finding, please provide a screenshot showing docker.socket file permissions are set to 644 or more restrictive with the agency's CAP.</t>
  </si>
  <si>
    <t>Docker-16</t>
  </si>
  <si>
    <t>Set the /etc/docker directory ownership to root:root</t>
  </si>
  <si>
    <t>You should verify that the `/etc/docker` directory ownership and group ownership is correctly set to `root`.</t>
  </si>
  <si>
    <t>Execute the command below to verify that the directory is owned and group owned by root:
stat -c %U:%G /etc/docker | grep -v root:root 
This command should not return any data.</t>
  </si>
  <si>
    <t>The /etc/docker directory ownership is set to root:root.</t>
  </si>
  <si>
    <t>The /etc/docker directory ownership is not set to root:root.</t>
  </si>
  <si>
    <t>3.5</t>
  </si>
  <si>
    <t>The `/etc/docker` directory contains certificates and keys in addition to various other sensitive files. It should therefore be individual owned and group owned by `root` in order to ensure that it can not be modified by less privileged users.</t>
  </si>
  <si>
    <t>To resolve this issue you should run the following command:
chown root:root /etc/docker
This sets the ownership and group ownership for the directory to root.</t>
  </si>
  <si>
    <t>Set the /etc/docker directory ownership to root:root. One method to accomplish the recommended state is to execute the following command(s):
chown root:root /etc/docker</t>
  </si>
  <si>
    <t>To close this finding, please provide a screenshot showing /etc/docker directory ownership is set to root:root with the agency's CAP.</t>
  </si>
  <si>
    <t>Docker-17</t>
  </si>
  <si>
    <t>Set the /etc/docker directory permissions to 755 or more restrictively</t>
  </si>
  <si>
    <t>You should verify that the `/etc/docker` directory permissions are correctly set to `755` or more restrictively.</t>
  </si>
  <si>
    <t>Execute the command below to verify that the directory has permissions of 755 or more restrictive ones:
stat -c %a /etc/docker</t>
  </si>
  <si>
    <t>The /etc/docker directory permissions are set to 755 or more restrictively.</t>
  </si>
  <si>
    <t>The /etc/docker directory permissions are not set to 755 or more restrictively.</t>
  </si>
  <si>
    <t>3.6</t>
  </si>
  <si>
    <t>The `/etc/docker` directory contains certificates and keys in addition to various sensitive files. It should therefore only be writeable by `root` to ensure that it can not be modified by a less privileged user.</t>
  </si>
  <si>
    <t>You should run the following command:
chmod 755 /etc/docker
This sets the permissions for the directory to 755.</t>
  </si>
  <si>
    <t>Set the /etc/docker directory permissions to 755 or more restrictively. One method to accomplish the recommended state is to execute the following command(s):
chmod 755 /etc/docker</t>
  </si>
  <si>
    <t>To close this finding, please provide screenshot showing /etc/docker directory permissions are set to 755 or more restrictively with the agency's CAP.</t>
  </si>
  <si>
    <t>Docker-18</t>
  </si>
  <si>
    <t>Set the registry certificate file ownership to root:root</t>
  </si>
  <si>
    <t>You should verify that all the registry certificate files (usually found under `/etc/docker/certs.d/&lt;registry-name&gt;` directory) are individually owned and group owned by `root`.</t>
  </si>
  <si>
    <t>Execute the command below to verify that the registry certificate files are individually owned and group owned by root:
stat -c %U:%G /etc/docker/certs.d/* | grep -v root:root 
The above command should not return any value.</t>
  </si>
  <si>
    <t>The registry certificate file ownership is set to root:root.</t>
  </si>
  <si>
    <t>The registry certificate file ownership is not set to root:root.</t>
  </si>
  <si>
    <t>3.7</t>
  </si>
  <si>
    <t>The `/etc/docker/certs.d/&lt;registry-name&gt;` directory contains Docker registry certificates. These certificate files must be individually owned and group owned by `root` to ensure that less privileged users are unable to modify the contents of the directory.</t>
  </si>
  <si>
    <t>The following command could be executed:
chown root:root /etc/docker/certs.d/&lt;registry-name&gt;/* 
This would set the individual ownership and group ownership for the registry certificate files to root.</t>
  </si>
  <si>
    <t>Set the registry certificate file ownership to root:root. One method to accomplish the recommended state is to execute the following command(s):
chown root:root /etc/docker/certs.d/&lt;registry-name&gt;/*</t>
  </si>
  <si>
    <t>To close this finding, please provide a screenshot showing registry certificate file ownership is set to root:root with the agency's CAP.</t>
  </si>
  <si>
    <t>Docker-19</t>
  </si>
  <si>
    <t>Set the registry certificate file permissions to 444 or more restrictively</t>
  </si>
  <si>
    <t>You should verify that all the registry certificate files (usually found under `/etc/docker/certs.d/&lt;registry-name&gt;` directory) have permissions of `444` or are set more restrictively.
Note that, by default, this directory might not exist if no registry certificate files are in place.</t>
  </si>
  <si>
    <t>Execute the command below to verify that registry certificate files have permissions of 444 or are more restrictively set.
find /etc/docker/certs.d/ -type f -exec stat -c "%a %n" {} \;</t>
  </si>
  <si>
    <t>The registry certificate file permissions are set to 444 or more restrictively.</t>
  </si>
  <si>
    <t>The registry certificate file permissions are not set to 444 or more restrictively.</t>
  </si>
  <si>
    <t>3.8</t>
  </si>
  <si>
    <t>The `/etc/docker/certs.d/&lt;registry-name&gt;` directory contains Docker registry certificates. These certificate files must have permissions of `444`or more restrictive permissions in order to ensure that unprivileged users do not have full access to them..</t>
  </si>
  <si>
    <t>Execute the following command:
find /etc/docker/certs.d/ -type f -exec chmod 0444 {} \; 
This would set the permissions for the registry certificate files to 444.</t>
  </si>
  <si>
    <t>Set the registry certificate file permissions to 444 or more restrictively. One method to accomplish the recommended state is to execute the following command(s):
find /etc/docker/certs.d/ -type f -exec chmod 0444 {} \;</t>
  </si>
  <si>
    <t>To close this finding, please provide a screenshot showing registry certificate file permissions are set to 444 or more restrictively with the agency's CAP.</t>
  </si>
  <si>
    <t>Docker-20</t>
  </si>
  <si>
    <t>Set TLS CA certificate file ownership to root:root</t>
  </si>
  <si>
    <t>You should verify that the TLS CA certificate file (the file that is passed along with the `--tlscacert` parameter) is individually owned and group owned by `root`.</t>
  </si>
  <si>
    <t>Execute the command below to verify that the TLS CA certificate file is owned and group owned by root:
stat -c %U:%G &lt;path to TLS CA certificate file&gt; | grep -v root:root
The above command should return no results.</t>
  </si>
  <si>
    <t>The TLS CA certificate file ownership is set to root:root.</t>
  </si>
  <si>
    <t>The TLS CA certificate file ownership is not set to root:root.</t>
  </si>
  <si>
    <t>3.9</t>
  </si>
  <si>
    <t>The TLS CA certificate file should be protected from any tampering. It is used to authenticate the Docker server based on a given CA certificate. It must be therefore be individually owned and group owned by `root` to ensure that it cannot be modified by less privileged users.</t>
  </si>
  <si>
    <t>Execute the following command:
chown root:root &lt;path to TLS CA certificate file&gt;
This sets the individual ownership and group ownership for the TLS CA certificate file to root.</t>
  </si>
  <si>
    <t>Set the TLS CA certificate file ownership to root:root. One method to accomplish the recommended state is to execute the following command(s):
chown root:root &lt;path to TLS CA certificate file&gt;</t>
  </si>
  <si>
    <t>To close this finding, please provide a screenshot showing TLS CA certificate file ownership is set to root:root with the agency's CAP.</t>
  </si>
  <si>
    <t>Docker-21</t>
  </si>
  <si>
    <t>Set the TLS CA certificate file permissions to 444 or more restrictively</t>
  </si>
  <si>
    <t>You should verify that the TLS CA certificate file (the file that is passed along with the `--tlscacert` parameter) has permissions of `444` or is set more restrictively.</t>
  </si>
  <si>
    <t>Execute the command below to verify that the TLS CA certificate file has permissions of 444 or that these are more restrictively set:
stat -c %a &lt;path to TLS CA certificate file&gt;</t>
  </si>
  <si>
    <t>The TLS CA certificate file permissions are set to 444 or more restrictively.</t>
  </si>
  <si>
    <t>The TLS CA certificate file permissions are not set to 444 or more restrictively.</t>
  </si>
  <si>
    <t>3.10</t>
  </si>
  <si>
    <t>The TLS CA certificate file should be protected from any tampering. It is used to authenticate the Docker server based on a given CA certificate. It must therefore have permissions of `444`, or more restrictive permissions to ensure that the file cannot be modified by a less privileged user.</t>
  </si>
  <si>
    <t>Execute the following command:
chmod 444 &lt;path to TLS CA certificate file&gt;
This sets the file permissions on the TLS CA file to 444.</t>
  </si>
  <si>
    <t>Set the TLS CA certificate file permissions to 444 or more restrictively. One method to accomplish the recommended state is to execute the following command(s):
chmod 444 &lt;path to TLS CA certificate file&gt;</t>
  </si>
  <si>
    <t>To close this finding, please provide a screenshot showing TLS CA certificate file permissions are set to 444 or more restrictively with the agency's CAP.</t>
  </si>
  <si>
    <t>Docker-22</t>
  </si>
  <si>
    <t>The Docker server certificate file ownership to root:root</t>
  </si>
  <si>
    <t>You should verify that the Docker server certificate file (the file that is passed along with the `--tlscert` parameter) is individual owned and group owned by `root`.</t>
  </si>
  <si>
    <t>Execute the command below to verify that the Docker server certificate file is individually owned and group owned by root:
stat -c %U:%G &lt;path to Docker server certificate file&gt; | grep -v root:root
The above command should return no results.</t>
  </si>
  <si>
    <t>The Docker server certificate file ownership is set to root:root.</t>
  </si>
  <si>
    <t>The Docker server certificate file ownership is not set to root:root.</t>
  </si>
  <si>
    <t>3.11</t>
  </si>
  <si>
    <t>The Docker server certificate file should be protected from any tampering. It is used to authenticate the Docker server based on the given server certificate. It must therefore be individually owned and group owned by `root` to prevent modification by less privileged users.</t>
  </si>
  <si>
    <t>You should run the following command:
chown root:root &lt;path to Docker server certificate file&gt;
This sets the individual ownership and the group ownership for the Docker server certificate file to root.</t>
  </si>
  <si>
    <t>The Docker server certificate file ownership to root:root. One method to accomplish the recommended state is to execute the following command(s):
chown root:root &lt;path to Docker server certificate file&gt;</t>
  </si>
  <si>
    <t>To close this finding, please provide a screenshot showing docker server certificate file ownership is set to root:root with the agency's CAP.</t>
  </si>
  <si>
    <t>Docker-23</t>
  </si>
  <si>
    <t>Set the Docker server certificate file permissions to 444 or more restrictively</t>
  </si>
  <si>
    <t>You should verify that the Docker server certificate file (the file that is passed along with the `--tlscert` parameter) has permissions of `444` or more restrictive permissions.</t>
  </si>
  <si>
    <t>Execute the command below to verify that the Docker server certificate file has permissions of 444 or more restrictive permissions:
stat -c %a &lt;path to Docker server certificate file&gt;</t>
  </si>
  <si>
    <t>The Docker server certificate file permissions are set to 444 or more restrictively.</t>
  </si>
  <si>
    <t>The Docker server certificate file permissions are not set to 444 or more restrictively.</t>
  </si>
  <si>
    <t>3.12</t>
  </si>
  <si>
    <t>The Docker server certificate file should be protected from any tampering. It is used to authenticate the Docker server based on the given server certificate. It should therefore have permissions of `444` to prevent its modification.</t>
  </si>
  <si>
    <t>Execute the command below:
chmod 444 &lt;path to Docker server certificate file&gt;
This sets the file permissions of the Docker server certificate file to 444.</t>
  </si>
  <si>
    <t>Set the Docker server certificate file permissions to 444 or more restrictively. One method to accomplish the recommended state is to execute the following command(s):
chmod 444 &lt;path to Docker server certificate file&gt;</t>
  </si>
  <si>
    <t>To close this finding, please provide a screenshot showing docker server certificate file permissions are set to 444 or more restrictively with the agency's CAP.</t>
  </si>
  <si>
    <t>Docker-24</t>
  </si>
  <si>
    <t>Set the Docker server certificate key file ownership to root:root</t>
  </si>
  <si>
    <t>You should verify that the Docker server certificate key file (the file that is passed along with the `--tlskey` parameter) is individually owned and group owned by `root`.</t>
  </si>
  <si>
    <t>Execute the command below to verify that the Docker server certificate key file is individually owned and group owned by root:
stat -c %U:%G &lt;path to Docker server certificate key file&gt; | grep -v root:root
The command above should return no results.</t>
  </si>
  <si>
    <t>The Docker server certificate key file ownership is set to root:root.</t>
  </si>
  <si>
    <t>The Docker server certificate key file ownership is not set to root:root.</t>
  </si>
  <si>
    <t>3.13</t>
  </si>
  <si>
    <t>The Docker server certificate key file should be protected from any tampering or unneeded reads/writes. As it holds the private key for the Docker server certificate, it must be individually owned and group owned by `root` to ensure that it cannot be accessed by less privileged users.</t>
  </si>
  <si>
    <t>Execute the following command:
chown root:root &lt;path to Docker server certificate key file&gt;
This sets the individual ownership and group ownership for the Docker server certificate key file to root.</t>
  </si>
  <si>
    <t>Set the Docker server certificate key file ownership to root:root. One method to accomplish the recommended state is to execute the following command(s):
chown root:root &lt;path to Docker server certificate key file&gt;</t>
  </si>
  <si>
    <t>To close this finding, please provide a screenshot showing docker server certificate key file ownership is set to root:root with the agency's CAP.</t>
  </si>
  <si>
    <t>Docker-25</t>
  </si>
  <si>
    <t>Set the Docker server certificate key file permissions to 400</t>
  </si>
  <si>
    <t>You should verify that the Docker server certificate key file (the file that is passed along with the `--tlskey` parameter) has permissions of `400`.</t>
  </si>
  <si>
    <t>Execute the command below to verify that the Docker server certificate key file has permissions of 400:
stat -c %a &lt;path to Docker server certificate key file&gt;</t>
  </si>
  <si>
    <t>The Docker server certificate key file permissions are set to 400.</t>
  </si>
  <si>
    <t>The Docker server certificate key file permissions are not set to 400.</t>
  </si>
  <si>
    <t>3.14</t>
  </si>
  <si>
    <t>The Docker server certificate key file should be protected from any tampering or unneeded reads. It holds the private key for the Docker server certificate. It must therefore have permissions of `400` to ensure that the certificate key file is not modified.</t>
  </si>
  <si>
    <t>Execute the following command:
chmod 400 &lt;path to Docker server certificate key file&gt;
This sets the Docker server certificate key file permissions to 400.</t>
  </si>
  <si>
    <t>Set the Docker server certificate key file permissions to 400. One method to accomplish the recommended state is to execute the following command(s):
chmod 400 &lt;path to Docker server certificate key file&gt;</t>
  </si>
  <si>
    <t>To close this finding, please provide a screenshot showing docker server certificate key file permissions are set to 400 with the agency's CAP.</t>
  </si>
  <si>
    <t>Docker-26</t>
  </si>
  <si>
    <t>Set the Docker socket file ownership to root:docker</t>
  </si>
  <si>
    <t>You should verify that the Docker socket file is owned by `root` and group owned by `docker`.</t>
  </si>
  <si>
    <t>Execute the below command to verify that the Docker socket file is owned by root and group owned by docker:
stat -c %U:%G /var/run/docker.sock | grep -v root:docker
The command above should return no results.</t>
  </si>
  <si>
    <t>The Docker socket file ownership is set to root:docker.</t>
  </si>
  <si>
    <t>The Docker socket file ownership is not set to root:docker.</t>
  </si>
  <si>
    <t>3.15</t>
  </si>
  <si>
    <t>The Docker daemon runs as `root`. The default Unix socket therefore must be owned by `root`. If any other user or process owns this socket, it might be possible for that non-privileged user or process to interact with the Docker daemon. Additionally, in this case a non-privileged user or process might be able to interact with containers which is neither a secure nor desired behavior.
Additionally, the Docker installer creates a Unix group called `docker`. You can add users to this group, and in this case, those users would be able to read and write to the default Docker Unix socket. The membership of the `docker` group is tightly controlled by the system administrator. However, ff any other group owns this socket, then it might be possible for members of that group to interact with the Docker daemon. Such a group might not be as tightly controlled as the `docker` group. Again, this is not in line with good security practice.
For these reason, the default Docker Unix socket file should be owned by `root` and group owned by `docker` to maintain the integrity of the socket file.</t>
  </si>
  <si>
    <t>Execute the following command:
chown root:docker /var/run/docker.sock
This sets the ownership to root and group ownership to docker for the default Docker socket file.</t>
  </si>
  <si>
    <t>Set the Docker socket file ownership to root:docker. One method to accomplish the recommended state is to execute the following command(s):
chown root:docker /var/run/docker.sock</t>
  </si>
  <si>
    <t>To close this finding, please provide a screenshot showing docker socket file ownership is set to root:docker with the agency's CAP.</t>
  </si>
  <si>
    <t>Docker-27</t>
  </si>
  <si>
    <t>Set the Docker socket file permissions to 660 or more restrictively</t>
  </si>
  <si>
    <t>You should verify that the Docker socket file has permissions of `660` or are configured more restrictively.</t>
  </si>
  <si>
    <t>Execute the command below to verify that the Docker socket file has permissions of 660 or more restrictive permissions
stat -c %a /var/run/docker.sock</t>
  </si>
  <si>
    <t>The Docker socket file permissions are set to 660 or more restrictively.</t>
  </si>
  <si>
    <t>The Docker socket file permissions are not set to 660 or more restrictively.</t>
  </si>
  <si>
    <t>3.16</t>
  </si>
  <si>
    <t>Only `root` and the members of the `docker` group should be allowed to read and write to the default Docker Unix socket. The Docker socket file should therefore have permissions of `660` or more restrictive permissions.</t>
  </si>
  <si>
    <t>Execute the command below.
chmod 660 /var/run/docker.sock
This sets the file permissions of the Docker socket file to 660.</t>
  </si>
  <si>
    <t>Set the Docker socket file permissions to 660 or more restrictively. One method to accomplish the recommended state is to execute the following command(s):
chmod 660 /var/run/docker.sock</t>
  </si>
  <si>
    <t>To close this finding, please provide a screenshot showing docker socket file permissions are set to 660 or more restrictively with the agency's CAP.</t>
  </si>
  <si>
    <t>Docker-28</t>
  </si>
  <si>
    <t>Set the daemon.json file ownership to root:root</t>
  </si>
  <si>
    <t>You should verify that the `daemon.json` file individual ownership and group ownership is correctly set to `root`, if it is in use.</t>
  </si>
  <si>
    <t xml:space="preserve">Execute the command below to verify that the file is owned and group owned by root:
stat -c %U:%G /etc/docker/daemon.json | grep -v root:root 
The command above should not return any results or, if there is no daemon.json file present it will return:
stat: cannot stat /etc/docker/daemon.json: No such file or directory
</t>
  </si>
  <si>
    <t>The daemon.json file ownership is set to root:root.</t>
  </si>
  <si>
    <t>The daemon.json file ownership is not set to root:root.</t>
  </si>
  <si>
    <t>3.17</t>
  </si>
  <si>
    <t>The `daemon.json` file contains sensitive parameters that could alter the behavior of the docker daemon. It should therefore be owned and group owned by `root` to ensure it can not be modified by less privileged users.</t>
  </si>
  <si>
    <t>If the daemon.json file is present, Execute the command below:
chown root:root /etc/docker/daemon.json
This sets the ownership and group ownership for the file to root.</t>
  </si>
  <si>
    <t>Set the daemon.json file ownership to root:root. One method to accomplish the recommended state is to execute the following command(s):
chown root:root /etc/docker/daemon.json</t>
  </si>
  <si>
    <t>To close this finding, please provide a screenshot showing daemon.json file ownership is set to root:root with the agency's CAP.</t>
  </si>
  <si>
    <t>Docker-29</t>
  </si>
  <si>
    <t>Set the daemon.json file permissions to 644 or more restrictive</t>
  </si>
  <si>
    <t>You should verify that if the `daemon.json` is present its file permissions are correctly set to `644` or more restrictively.</t>
  </si>
  <si>
    <t>Execute the command below to verify that the file permissions are correctly set to 644 or more restrictively:
stat -c %a /etc/docker/daemon.json
If the command returns the result below, the file is not present and this check does not apply:
stat: cannot stat /etc/docker/daemon.json: No such file or directory</t>
  </si>
  <si>
    <t>The daemon.json file permissions are set to 644 or more restrictive.</t>
  </si>
  <si>
    <t>The daemon.json file permissions are not set to 644 or more restrictive.</t>
  </si>
  <si>
    <t>3.18</t>
  </si>
  <si>
    <t>The `daemon.json` file contains sensitive parameters that may alter the behavior of the docker daemon. Therefore it should be writeable only by `root` to ensure it is not modified by less privileged users.</t>
  </si>
  <si>
    <t>If the file is present, Execute the command below:
chmod 644 /etc/docker/daemon.json
This sets the file permissions for this file to 644.</t>
  </si>
  <si>
    <t>Set the daemon.json file permissions to 644 or more restrictive. One method to accomplish the recommended state is to execute the following command(s):
chmod 644 /etc/docker/daemon.json</t>
  </si>
  <si>
    <t>To close this finding, please provide a screenshot showing daemon.json file permissions are set to 644 or more restrictive with the agency's CAP.</t>
  </si>
  <si>
    <t>Docker-30</t>
  </si>
  <si>
    <t>Set the /etc/default/docker file ownership to root:root</t>
  </si>
  <si>
    <t>You should verify that the `/etc/default/docker` file ownership and group-ownership is correctly set to `root`.</t>
  </si>
  <si>
    <t>Execute the command below to verify that the file is individually owned and group owned by root:
stat -c %U:%G /etc/default/docker | grep -v root:root 
The command above should return no results.</t>
  </si>
  <si>
    <t>The /etc/default/docker file ownership is set to root:root.</t>
  </si>
  <si>
    <t>The /etc/default/docker file ownership is not set to root:root.</t>
  </si>
  <si>
    <t>3.19</t>
  </si>
  <si>
    <t>The `/etc/default/docker` file contains sensitive parameters that may alter the behavior of the Docker daemon. It should therefore be individually owned and group owned by `root` to ensure that it cannot be modified by less privileged users.</t>
  </si>
  <si>
    <t>Execute the following command
chown root:root /etc/default/docker
This sets the ownership and group ownership of the file to root.</t>
  </si>
  <si>
    <t>Set the /etc/default/docker file ownership to root:root. One method to accomplish the recommended state is to execute the following command(s):
chown root:root /etc/default/docker</t>
  </si>
  <si>
    <t>To close this finding, please provide a screenshot showing /etc/default/docker file ownership is set to root:root with the agency's CAP.</t>
  </si>
  <si>
    <t>Docker-31</t>
  </si>
  <si>
    <t>Set the /etc/sysconfig/docker file permissions to 644 or more restrictively</t>
  </si>
  <si>
    <t>You should verify that the `/etc/sysconfig/docker` file permissions are correctly set to `644` or more restrictively.</t>
  </si>
  <si>
    <t>Execute the command below to verify that the file permissions are correctly set to 644 or more restrictively:
stat -c %a /etc/sysconfig/docker</t>
  </si>
  <si>
    <t>The /etc/sysconfig/docker file permissions are set to 644 or more restrictively.</t>
  </si>
  <si>
    <t>The /etc/sysconfig/docker file permissions are not set to 644 or more restrictively.</t>
  </si>
  <si>
    <t>3.20</t>
  </si>
  <si>
    <t>The `/etc/sysconfig/docker` file contains sensitive parameters that may alter the behavior of the Docker daemon. It should therefore be writeable only by `root` in order to ensure that it is not modified by less privileged users.</t>
  </si>
  <si>
    <t>Execute the following command:
chmod 644 /etc/sysconfig/docker
This sets the file permissions for this file to 644.</t>
  </si>
  <si>
    <t>Set the /etc/sysconfig/docker file permissions to 644 or more restrictively. One method to accomplish the recommended state is to execute the following command(s):
chmod 644 /etc/sysconfig/docker</t>
  </si>
  <si>
    <t>To close this finding, please provide a screenshot showing /etc/sysconfig/docker file permissions are set to 644 or more restrictively with the agency's CAP.</t>
  </si>
  <si>
    <t>Docker-32</t>
  </si>
  <si>
    <t>Set the /etc/sysconfig/docker file ownership to root:root</t>
  </si>
  <si>
    <t>You should verify that the `/etc/sysconfig/docker` file individual ownership and group ownership is correctly set to `root`.</t>
  </si>
  <si>
    <t>Execute the command below to verify that the file is individually owned, and group owned by root:
stat -c %U:%G /etc/sysconfig/docker | grep -v root:root 
The command above should return no results.</t>
  </si>
  <si>
    <t>The /etc/sysconfig/docker file ownership is set to root:root.</t>
  </si>
  <si>
    <t>The /etc/sysconfig/docker file ownership is not set to root:root.</t>
  </si>
  <si>
    <t>3.21</t>
  </si>
  <si>
    <t>The `/etc/sysconfig/docker` file contains sensitive parameters that may alter the behavior of the Docker daemon. It should therefore be individually owned and group owned by `root` to ensure that it is not modified by less privileged users.</t>
  </si>
  <si>
    <t>Execute the following command:
chown root:root /etc/sysconfig/docker
This sets the ownership and group ownership for the file to root.</t>
  </si>
  <si>
    <t>Set the /etc/sysconfig/docker file ownership to root:root. One method to accomplish the recommended state is to execute the following command(s):
chown root:root /etc/sysconfig/docker</t>
  </si>
  <si>
    <t>To close this finding, please provide a screenshot showing /etc/sysconfig/docker file ownership is set to root:root with the agency's CAP.</t>
  </si>
  <si>
    <t>Docker-33</t>
  </si>
  <si>
    <t>Set the /etc/default/docker file permissions to 644 or more restrictively</t>
  </si>
  <si>
    <t>You should verify that the `/etc/default/docker` file permissions are correctly set to `644` or more restrictively.</t>
  </si>
  <si>
    <t>Execute the command below to verify that the file permissions are correctly set to 644 or more restrictively:
stat -c %a /etc/default/docker</t>
  </si>
  <si>
    <t>The /etc/default/docker file permissions are set to 644 or more restrictively.</t>
  </si>
  <si>
    <t>The /etc/default/docker file permissions are not set to 644 or more restrictively.</t>
  </si>
  <si>
    <t>3.22</t>
  </si>
  <si>
    <t>The `/etc/default/docker` file contains sensitive parameters that may alter the behavior of the Docker daemon. It should therefore be writeable only by `root` in order to ensure that it is not modified by less privileged users.</t>
  </si>
  <si>
    <t>Execute the following command:
chmod 644 /etc/default/docker
This sets the file permissions for this file to 644.</t>
  </si>
  <si>
    <t>Set the /etc/default/docker file permissions to 644 or more restrictively. One method to accomplish the recommended state is to execute the following command(s):
chmod 644 /etc/default/docker</t>
  </si>
  <si>
    <t>To close this finding, please provide a screenshot showing /etc/default/docker file permissions are set to 644 or more restrictively.</t>
  </si>
  <si>
    <t>Docker-34</t>
  </si>
  <si>
    <t xml:space="preserve">Set the Containerd socket file ownership  to root:root </t>
  </si>
  <si>
    <t>You should verify that the Containerd socket file is owned by `root` and group owned by `root`.</t>
  </si>
  <si>
    <t>Execute the below command to verify that the Containerd socket file is owned by root and group owned by root:
stat -c %U:%G /run/containerd/containerd.sock | grep -v root:root
The command above should return no results.</t>
  </si>
  <si>
    <t>The Containerd socket file ownership is set to root:root.</t>
  </si>
  <si>
    <t>The Containerd socket file ownership is not set to root:root.</t>
  </si>
  <si>
    <t>3.23</t>
  </si>
  <si>
    <t>Containerd is an underlying component used by Docker to create and manage containers. It provides a socket file similar to the Docker socket, which must be protected from unauthorized access. If any other user or process owns this socket, it might be possible for that non-privileged user or process to interact with the Containerd daemon. Additionally, in this case a non-privileged user or process might be able to interact with containers which is neither a secure nor desired behavior.
Unlike the Docker socket, there is usually no requirement for non-privileged users to connect to the socket, so the ownership should be root:root.</t>
  </si>
  <si>
    <t>Execute the following command:
chown root:root /run/containerd/containerd.sock
This sets the ownership to root and group ownership to root for the default Containerd socket file.</t>
  </si>
  <si>
    <t>Set the Containerd socket file ownership  to root:root. One method to accomplish the recommended state is to execute the following command(s):
chown root:root /run/containerd/containerd.sock</t>
  </si>
  <si>
    <t>To close this finding, please provide a screenshot showing Containerd socket file ownership is set to root:root with the agency's CAP.</t>
  </si>
  <si>
    <t>Docker-35</t>
  </si>
  <si>
    <t>Set the Containerd socket file permissions to 660 or more restrictively</t>
  </si>
  <si>
    <t>You should verify that the Containerd socket file has permissions of `660` or are configured more restrictively.</t>
  </si>
  <si>
    <t>Execute the command below to verify that the Docker socket file has permissions of 660 or more restrictive permissions
stat -c %a /run/containerd/containerd.sock</t>
  </si>
  <si>
    <t>The Containerd socket file permissions are set to 660 or more restrictively.</t>
  </si>
  <si>
    <t>The Containerd socket file permissions are not set to 660 or more restrictively.</t>
  </si>
  <si>
    <t>3.24</t>
  </si>
  <si>
    <t>Only `root` and the members of the `root` group should be allowed to read and write to the default Containerd Unix socket. The Containerd socket file should therefore have permissions of `660` or more restrictive permissions.</t>
  </si>
  <si>
    <t>Execute the command below.
chmod 660 /run/containerd/containerd.sock
This sets the file permissions of the Containerd socket file to 660.</t>
  </si>
  <si>
    <t>Set the container socket file permissions to 660 or more restrictively. One method to accomplish the recommended state is to execute the following command(s):
chmod 660 /run/containerd/containerd.sock</t>
  </si>
  <si>
    <t>To close this finding, please provide a screenshot showing Containerd socket file permissions are set to 660 or more restrictively with the agency's CAP.</t>
  </si>
  <si>
    <t>Docker-36</t>
  </si>
  <si>
    <t>Ensure that a user for the container has been created</t>
  </si>
  <si>
    <t>Containers should run as a non-root user.</t>
  </si>
  <si>
    <t>You should run the following command
docker ps --quiet | xargs --max-args=1 -I{} docker exec {} cat /proc/1/status | grep ^Uid: | awk {print $3}
This should return the effective UID for each container and where it returns 0, it indicates that the container process is running as root.
Note that some services may start as the root user and then starts all other related processes as a unprivileged user.</t>
  </si>
  <si>
    <t>User for the container has been created.</t>
  </si>
  <si>
    <t>User for the container has not been created.</t>
  </si>
  <si>
    <t>4</t>
  </si>
  <si>
    <t>4.1</t>
  </si>
  <si>
    <t>It is good practice to run the container as a non-root user, where possible. This can be done either via the `USER` directive in the `Dockerfile` or through `gosu` or similar where used as part of the `CMD` or `ENTRYPOINT` directives.</t>
  </si>
  <si>
    <t>You should ensure that the Dockerfile for each container image contains the information below:
USER &lt;username or ID&gt;
In this case, the user name or ID refers to the user that was found in the container base image. If there is no specific user created in the container base image, then make use of the useradd command to add a specific user before the USER instruction in the Dockerfile.
For example, add the below lines in the Dockerfile to create a user in the container:
RUN useradd -d /home/username -m -s /bin/bash username
USER username 
Note: If there are users in the image that are not needed, you should consider deleting them. After deleting those users, commit the image and then generate new instances of the containers.
Alternatively, if it is not possible to set the USER directive in the Dockerfile, a script running as part of the CMD or ENTRYPOINT sections of the Dockerfile should be used to ensure that the container process switches to a non-root user.</t>
  </si>
  <si>
    <t>Create at least one user for each container image. One method to accomplish the recommended state is to execute the following:
USER &lt;username or ID&gt;
In this case, the user name or ID refers to the user that was found in the container base image. If there is no specific user created in the container base image, then make use of the useradd command to add a specific user before the USER instruction in the Dockerfile.
For example, add the below lines in the Dockerfile to create a user in the container:
RUN useradd -d /home/username -m -s /bin/bash username
USER username 
Note: If there are users in the image that are not needed, you should consider deleting them. After deleting those users, commit the image and then generate new instances of the containers.
Alternatively, if it is not possible to set the USER directive in the Dockerfile, a script running as part of the CMD or ENTRYPOINT sections of the Dockerfile should be used to ensure that the container process switches to a non-root user.</t>
  </si>
  <si>
    <t>To close this finding, please provide a screenshot showing User for the container has been created with the agency's CAP.</t>
  </si>
  <si>
    <t>Docker-37</t>
  </si>
  <si>
    <t>Ensure that containers use only trusted base images</t>
  </si>
  <si>
    <t>You should ensure that container images you use are either written from scratch or are based on another established and trusted base image downloaded over a secure channel.</t>
  </si>
  <si>
    <t>You should review what Docker images are present on the host by executing the command below:
docker images
This command lists all the container images that are currently available for use on the Docker host. You should then review the origin of each image and review its contents in line with your organizations security policy.
You can use the command below to review the history of commits to the image.
docker history &lt;imageName&gt;</t>
  </si>
  <si>
    <t>The containers use only trusted base images.</t>
  </si>
  <si>
    <t>The containers does not use trusted base images.</t>
  </si>
  <si>
    <t>HSI30</t>
  </si>
  <si>
    <t>HSI30: System output is not secured in accordance with Publication 1075</t>
  </si>
  <si>
    <t>4.2</t>
  </si>
  <si>
    <t>Official repositories contain Docker images curated and optimized by the Docker community or by their vendor. There is no guarantee that these images are safe and do not contain security vulnerabilities or malicious code. Caution should therefore be exercised when obtaining container images from Docker and third parties and running these images should be reviewed in line with organizational security policy.</t>
  </si>
  <si>
    <t>The following procedures are useful for establishing trust for a specific image.
Configure and use Docker Content trust.
View the history of each Docker image to evaluate its risk, dependent on the sensitivity of the application you wish to deploy using it.
Scan Docker images for vulnerabilities at regular intervals.</t>
  </si>
  <si>
    <t>Use trusted based images for all containers.</t>
  </si>
  <si>
    <t>Docker-38</t>
  </si>
  <si>
    <t>Remove unnecessary packages installed in the container</t>
  </si>
  <si>
    <t>Containers should have as small a footprint as possible, and should not contain unnecessary software packages which could increase their attack surface.</t>
  </si>
  <si>
    <t>List all the running instances of containers by executing the command below:
docker ps --quiet
For each container instance, execute the relevant command for listing all installed packages, e.g.:
docker exec $INSTANCE_ID rpm -qa
The command above lists the packages installed. You should review the list and ensure that everything installed is actually required.</t>
  </si>
  <si>
    <t>All unnecessary packages are not installed in the container.</t>
  </si>
  <si>
    <t>All unnecessary packages are installed in the container.</t>
  </si>
  <si>
    <t>4.3</t>
  </si>
  <si>
    <t>Unnecessary software should not be installed into containers, as doing so increases their attack surface. Only packages strictly necessary for the correct operation of the application being deployed should be installed.</t>
  </si>
  <si>
    <t>You should not install anything within the container that is not required. 
You should consider using a minimal base image rather than the standard Centos, Debian, or Red Hat images if you can. Some of the options available include BusyBox and Alpine.
Not only can this trim your image size considerably, but there would also be fewer pieces of software which could contain vectors for attack.</t>
  </si>
  <si>
    <t>Remove unnecessary packages installed in the container.</t>
  </si>
  <si>
    <t>To close this finding, please provide a screenshot showing all unnecessary packages are not installed in the container with the agency's CAP.</t>
  </si>
  <si>
    <t>Docker-39</t>
  </si>
  <si>
    <t>RA-5</t>
  </si>
  <si>
    <t>Vulnerability Monitoring and Scanning</t>
  </si>
  <si>
    <t>Ensure images are scanned and rebuilt to include security patches</t>
  </si>
  <si>
    <t>Images should be scanned frequently for any vulnerabilities. You should rebuild all images to include these patches and then instantiate new containers from them.</t>
  </si>
  <si>
    <t>List all the running instances of containers by executing the command below:
docker ps --quiet 
For each container instance, use the package manager within the container (assuming there is one available) to check for the availability of security patches.
Alternatively, run image vulnerability assessment tools to scan all the images in your environment.</t>
  </si>
  <si>
    <t>Images are scanned and rebuilt to include security patches.</t>
  </si>
  <si>
    <t>Images are not scanned and rebuilt to include security patches.</t>
  </si>
  <si>
    <t>HCP5</t>
  </si>
  <si>
    <t>HCP5: Backup data is not adequately protected</t>
  </si>
  <si>
    <t>4.4</t>
  </si>
  <si>
    <t>Vulnerabilities are loopholes or bugs that can be exploited by hackers or malicious users, and security patches are updates to resolve these vulnerabilities. Image vulnerability scanning tools can be use to find vulnerabilities in images and then check for available patches to mitigate these. Patches update the system to a more recent code base which does not contain these problems, and being on a supported version of the code base is very important, as vendors do not tend to supply patches for older versions which have gone out of support. Security patches should be evaluated before applying and patching should be implemented in line with the organization's IT Security Policy.
Care should be taken with the results returned by vulnerability assessment tools, as some will simply return results based on software banners, and these may not be entirely accurate.</t>
  </si>
  <si>
    <t>Images should be re-built ensuring that the latest version of the base images are used, to keep the operating system patch level at an appropriate level. Once the images have been re-built, containers should be re-started making use of the updated images.</t>
  </si>
  <si>
    <t>Incorporate vulnerability scanning to ensure images are rebuilt to include security patches.</t>
  </si>
  <si>
    <t>To close this finding, please provide a screenshot showing Images are scanned and rebuilt to include security patches with the agency's CAP.</t>
  </si>
  <si>
    <t>Docker-40</t>
  </si>
  <si>
    <t>CM-2</t>
  </si>
  <si>
    <t>Baseline Configuration</t>
  </si>
  <si>
    <t>Ensure that HEALTHCHECK instructions have been added to container images</t>
  </si>
  <si>
    <t>You should add the `HEALTHCHECK` instruction to your Docker container images in order to ensure that health checks are executed against running containers.</t>
  </si>
  <si>
    <t>You should run the command below to ensure that Docker images have the appropriate HEALTHCHECK instruction configured.
docker inspect --format={{ .Config.Healthcheck }} &lt;IMAGE&gt;</t>
  </si>
  <si>
    <t>The HEALTHCHECK instructions have been added to container images.</t>
  </si>
  <si>
    <t>The HEALTHCHECK instructions have not been added to container images.</t>
  </si>
  <si>
    <t>HSC17: Denial of Service protection settings are not configured</t>
  </si>
  <si>
    <t>4.6</t>
  </si>
  <si>
    <t>An important security control is that of availability. Adding the `HEALTHCHECK` instruction to your container image ensures that the Docker engine periodically checks the running container instances against that instruction to ensure that containers are still operational.
Based on the results of the health check, the Docker engine could terminate containers which are not responding correctly, and instantiate new ones.</t>
  </si>
  <si>
    <t>You should follow the Docker documentation and rebuild your container images to include the HEALTHCHECK instruction.</t>
  </si>
  <si>
    <t>Incorporate HEALTHCHECK instructions to container images.  Rebuild images if necessary.</t>
  </si>
  <si>
    <t>To close this finding, please provide a screenshot showing HEALTHCHECK instructions have been added to container images with the agency's CAP.</t>
  </si>
  <si>
    <t>Docker-41</t>
  </si>
  <si>
    <t>Ensure update instructions are not used alone in Dockerfiles</t>
  </si>
  <si>
    <t>You should not use OS package manager update instructions such as `apt-get update` or `yum update` either alone or in a single line in any Dockerfiles used to generate images under review.</t>
  </si>
  <si>
    <t>1) Run the command below to get the list of images:
docker images 
2) Run the command below against each image in the list above, looking for any update instructions which are incorporated in a single line:
docker history &lt;Image_ID&gt;
Alternatively, if you have access to the Dockerfile for the image, you should verify that there are no update instructions configured as described above.</t>
  </si>
  <si>
    <t>Update instructions are not used alone in Dockerfiles.</t>
  </si>
  <si>
    <t>Update instructions are used alone in Dockerfiles.</t>
  </si>
  <si>
    <t>4.7</t>
  </si>
  <si>
    <t>Adding update instructions in a single line on the Dockerfile will cause the update layer to be cached. When you then build any image later using the same instruction, this will cause the previously cached update layer to be used, potentially preventing any fresh updates from being applied to later builds.</t>
  </si>
  <si>
    <t>You should use update instructions together with install instructions and version pinning for packages while installing them. This will prevent caching and force the extraction of the required versions.
Alternatively, you could use the --no-cache flag during the docker build process to avoid using cached layers.</t>
  </si>
  <si>
    <t>Combine update and install instructions with version pinning in Dockerfiles.</t>
  </si>
  <si>
    <t>To close this finding, please provide a screenshot showing Update instructions are not used alone in dockerfiles with the agency's CAP.</t>
  </si>
  <si>
    <t>Docker-42</t>
  </si>
  <si>
    <t>Ensure that COPY is used instead of ADD in Dockerfiles</t>
  </si>
  <si>
    <t>You should use the `COPY` instruction instead of the `ADD` instruction in the Dockerfile.</t>
  </si>
  <si>
    <t>Run the command below to get the list of images:
docker images 
Run the command below against each image in the list above and look for any ADD instructions:
docker history &lt;IMAGE ID&gt;
Alternatively, if you have access to the Dockerfile for the image, you should verify that there are no ADD instructions.</t>
  </si>
  <si>
    <t>COPY is used instead of ADD in Dockerfiles.</t>
  </si>
  <si>
    <t>COPY is not used instead of ADD in Dockerfiles.</t>
  </si>
  <si>
    <t>4.9</t>
  </si>
  <si>
    <t>The `COPY` instruction simply copies files from the local host machine to the container file system. The `ADD` instruction could potentially retrieve files from remote URLs and perform operations such as unpacking them. The `ADD` instruction therefore introduces security risks. For example, malicious files may be directly accessed from URLs without scanning, or there may be vulnerabilities associated with decompressing them.</t>
  </si>
  <si>
    <t>You should use COPY rather than ADD instructions in Dockerfiles.</t>
  </si>
  <si>
    <t>Use COPY instead of ADD in Dockerfiles.</t>
  </si>
  <si>
    <t>To close this finding, please provide a screenshot showing COPY is used instead of ADD in dockerfiles with the agency's CAP.</t>
  </si>
  <si>
    <t>Docker-43</t>
  </si>
  <si>
    <t>Ensure secrets are not stored in Dockerfiles</t>
  </si>
  <si>
    <t>Do not store any secrets in Dockerfiles.</t>
  </si>
  <si>
    <t>Run the below command to get the list of images:
docker images
Run the below command for each image in the list above, and look for any secrets:
docker history &lt;IMAGE ID&gt; 
Alternatively, if you have access to Dockerfile for the image, verify that there are no secrets as described above.</t>
  </si>
  <si>
    <t>Secrets are not stored in Dockerfiles.</t>
  </si>
  <si>
    <t>Secrets are stored in Dockerfiles.</t>
  </si>
  <si>
    <t>4.10</t>
  </si>
  <si>
    <t>Docker images are not opaque and contain information about the commands used to build them. As such secrets should not be included in Dockerfiles used to build images as they will be visible to any users of the image.</t>
  </si>
  <si>
    <t>Do not store any kind of secrets within Dockerfiles. Where secrets are required during the build process, make use of a secrets management tool, such as the buildkit builder included with Docker.</t>
  </si>
  <si>
    <t>Remove any secrets that are stored in Dockerfiles.</t>
  </si>
  <si>
    <t>To close this finding, please provide a screenshot showing Secrets are not stored in dockerfiles with the agency's CAP.</t>
  </si>
  <si>
    <t>Docker-44</t>
  </si>
  <si>
    <t xml:space="preserve">Enable AppArmor Profile </t>
  </si>
  <si>
    <t>AppArmor is an effective and easy-to-use Linux application security system. It is available on some Linux distributions by default, for example, on Debian and Ubuntu.</t>
  </si>
  <si>
    <t>You should run the command below:
docker ps --quiet --all | xargs docker inspect --format {{ .Id }}: AppArmorProfile={{ .AppArmorProfile }}
This command should return a valid AppArmor Profile for each container instance.</t>
  </si>
  <si>
    <t>An AppArmor Profile is enabled.</t>
  </si>
  <si>
    <t>An AppArmor Profile is not enabled.</t>
  </si>
  <si>
    <t>HCM9:  Systems are not deployed using the concept of least privilege</t>
  </si>
  <si>
    <t>5</t>
  </si>
  <si>
    <t>AppArmor protects the Linux OS and applications from various threats by enforcing a security policy which is also known as an AppArmor profile. You can create your own AppArmor profile for containers or use Docker's default profile. Enabling this feature enforces security policies on containers as defined in the profile.</t>
  </si>
  <si>
    <t>If AppArmor is applicable for your Linux OS, you should enable it.
1) Verify AppArmor is installed.
2) Create or import a AppArmor profile for Docker containers.
3) Enable enforcement of the policy.
4) Start your Docker container using the customized AppArmor profile. For example:
docker run --interactive --tty --security-opt="apparmor:PROFILENAME" ubuntu /bin/bash
Alternatively, Docker's default AppArmor policy can be used.</t>
  </si>
  <si>
    <t>Enable AppArmor Profile. One method to accomplish the recommended state is to execute the following:
If AppArmor is applicable for your Linux OS, you should enable it.
1) Verify AppArmor is installed.
2) Create or import a AppArmor profile for Docker containers.
3) Enable enforcement of the policy.
4) Start your Docker container using the customized AppArmor profile. For example:
docker run --interactive --tty --security-opt="apparmor:PROFILENAME" ubuntu /bin/bash
Alternatively, Docker's default AppArmor policy can be used.</t>
  </si>
  <si>
    <t>To close this finding, please provide a screenshot showing an AppArmor Profile is enabled with the agency's CAP.</t>
  </si>
  <si>
    <t>Docker-45</t>
  </si>
  <si>
    <t>Restrict Linux kernel capabilities within containers</t>
  </si>
  <si>
    <t>By default, Docker starts containers with a restricted set of Linux kernel capabilities. This means that any process can be granted the required capabilities instead of giving it root access. Using Linux kernel capabilities, processes in general do not need to run as the root user.</t>
  </si>
  <si>
    <t>You should run the following command:
docker ps --quiet --all | xargs docker inspect --format {{ .Id }}: CapAdd={{ .HostConfig.CapAdd }} CapDrop={{ .HostConfig.CapDrop }}
Verify that the added and deleted Linux kernel capabilities are in line with the ones needed by the container process in each container instance. Specifically, ensure that the NET_RAW capability is removed if not required.</t>
  </si>
  <si>
    <t>The Linux kernel capabilities are restricted within containers.</t>
  </si>
  <si>
    <t>The Linux kernel capabilities are not restricted within containers.</t>
  </si>
  <si>
    <t>Docker supports the addition and removal of capabilities. You should remove all capabilities not required for the correct function of the container.
Specifically, in the default capability set provided by Docker, the `NET_RAW` capability should be removed if not explicitly required, as it can give an attacker with access to a container the ability to create spoofed network traffic.</t>
  </si>
  <si>
    <t>Execute the command below to add required capabilities:
docker run --cap-add={"Capability 1","Capability 2"} &lt;Run arguments&gt; &lt;Container Image Name or ID&gt; &lt;Command&gt;
Execute the command below to remove unneeded capabilities:
docker run --cap-drop={"Capability 1","Capability 2"} &lt;Run arguments&gt; &lt;Container Image Name or ID&gt; &lt;Command&gt;
Alternatively, you could remove all the currently configured capabilities and then restore only the ones you specifically use:
docker run --cap-drop=all --cap-add={"Capability 1","Capability 2"} &lt;Run arguments&gt; &lt;Container Image Name or ID&gt; &lt;Command&gt;
Note that some settings also can be configured using the --sysctl option, reducing the need for container capabilities even further. This includes unprivileged ICMP echo sockets without NET_RAW and allow opening any port less than 1024 without NET_BIND_SERVICE.
Adding and removing capabilities are also possible when the docker service command is used:
docker service create --cap-drop=all --cap-add={"Capability 1","Capability 2"} &lt;Run arguments&gt; &lt;Container Image Name or ID&gt; &lt;Command&gt;</t>
  </si>
  <si>
    <t>Restrict Linux kernel capabilities within containers. One method to accomplish the recommended state is to execute the following command(s):
docker run --cap-add={"Capability 1","Capability 2"} &lt;Run arguments&gt; &lt;Container Image Name or ID&gt; &lt;Command&gt;
Execute the command below to remove unneeded capabilities:
docker run --cap-drop={"Capability 1","Capability 2"} &lt;Run arguments&gt; &lt;Container Image Name or ID&gt; &lt;Command&gt;
Alternatively, you could remove all the currently configured capabilities and then restore only the ones you specifically use:
docker run --cap-drop=all --cap-add={"Capability 1","Capability 2"} &lt;Run arguments&gt; &lt;Container Image Name or ID&gt; &lt;Command&gt;</t>
  </si>
  <si>
    <t>To close this finding, please provide a screenshot showing Linux kernel capabilities are restricted within containers with the agency's CAP.</t>
  </si>
  <si>
    <t>Docker-46</t>
  </si>
  <si>
    <t>Ensure that privileged containers are not used</t>
  </si>
  <si>
    <t>Using the `--privileged` flag provides all Linux kernel capabilities to the container to which it is applied and therefore overwrites the `--cap-add` and `--cap-drop` flags. For this reason you should ensure that it is not used.</t>
  </si>
  <si>
    <t>You should run the command below:
docker ps --quiet --all | xargs docker inspect --format {{ .Id }}: Privileged={{ .HostConfig.Privileged }}
The above command should return Privileged=false for each container instance.</t>
  </si>
  <si>
    <t>Privileged containers are not used.</t>
  </si>
  <si>
    <t>Privileged containers are used.</t>
  </si>
  <si>
    <t>5.4</t>
  </si>
  <si>
    <t>The `--privileged` flag provides all capabilities to the container to which it is applied, and also lifts all the limitations enforced by the device cgroup controller. As a consequence this the container has most of the rights of the underlying host. This flag only exists to allow for specific use cases (for example running Docker within Docker) and should not generally be used.</t>
  </si>
  <si>
    <t>You should not run containers with the --privileged flag.
For example, do not start a container using the command below:
docker run --interactive --tty --privileged centos /bin/bash</t>
  </si>
  <si>
    <t>Remove the --privileged flag at run time from all containers.</t>
  </si>
  <si>
    <t>To close this finding, please provide a screenshot showing Privileged containers are not used with the agency's CAP.</t>
  </si>
  <si>
    <t>Docker-47</t>
  </si>
  <si>
    <t>Ensure sensitive host system directories are not mounted on containers</t>
  </si>
  <si>
    <t>You should not allow sensitive host system directories such as those listed below to be mounted as container volumes, especially in read-write mode. 
```
/
/boot
/dev
/etc
/lib
/proc
/sys
/usr
```</t>
  </si>
  <si>
    <t>You should run the following command:
docker ps --quiet --all | xargs docker inspect --format {{ .Id }}: Volumes={{ .Mounts }}
This command returns a list of currently mapped directories and indicates whether they are mounted in read-write mode for each container instance.</t>
  </si>
  <si>
    <t>Sensitive host system directories are not mounted on containers.</t>
  </si>
  <si>
    <t>Sensitive host system directories are mounted on containers.</t>
  </si>
  <si>
    <t>5.5</t>
  </si>
  <si>
    <t>If sensitive directories are mounted in read-write mode, it could be possible to make changes to files within them. This has obvious security implications and should be avoided.</t>
  </si>
  <si>
    <t>You should not mount directories which are security sensitive on the host within containers, especially in read-write mode.</t>
  </si>
  <si>
    <t>Configure sensitive host system directories to not mount on containers.</t>
  </si>
  <si>
    <t>To close this finding, please provide a screenshot showing Sensitive host system directories are not mounted on containers with the agency's CAP.</t>
  </si>
  <si>
    <t>Docker-48</t>
  </si>
  <si>
    <t>Ensure sshd is not run within containers</t>
  </si>
  <si>
    <t>The SSH daemon should not be running within the container. You should SSH into the Docker host, and use `docker exec` to enter a container.</t>
  </si>
  <si>
    <t>List all the running instances of containers by executing below command:
docker ps --quiet 
For each container instance, execute the below command:
docker exec &lt;CONTAINER ID&gt; ps -el
Ensure that there is no process for SSH server.</t>
  </si>
  <si>
    <t>The sshd is not run within containers.</t>
  </si>
  <si>
    <t>The sshd is run within containers.</t>
  </si>
  <si>
    <t>5.6</t>
  </si>
  <si>
    <t>Running SSH within the container increases the complexity of security management by making it
- Difficult to manage access policies and security compliance for SSH server
- Difficult to manage keys and passwords across various containers
- Difficult to manage security upgrades for SSH server
It is possible to have shell access to a container without using SSH, the needlessly increasing the complexity of security management should be avoided.</t>
  </si>
  <si>
    <t>Uninstall the SSH daemon from the container and use and use docker exec to enter a container on the remote host.
docker exec --interactive --tty &lt;CONTAINER ID&gt; sh
OR
docker attach &lt;CONTAINER ID&gt;</t>
  </si>
  <si>
    <t>Disable sshd within containers. One method to accomplish the recommended state is to execute the following:
Uninstall the SSH daemon from the container and use and use docker exec to enter a container on the remote host.
docker exec --interactive --tty &lt;CONTAINER ID&gt; sh
OR
docker attach &lt;CONTAINER ID&gt;</t>
  </si>
  <si>
    <t>To close this finding, please provide a screenshot showing sshd is not run within containers with the agency's CAP.</t>
  </si>
  <si>
    <t>Docker-49</t>
  </si>
  <si>
    <t>Ensure privileged ports are not mapped within containers</t>
  </si>
  <si>
    <t>The TCP/IP port numbers below `1024 `are considered privileged ports. Normal users and processes are not allowed to use them for various security reasons. Docker does, however allow a container port to be mapped to a privileged port.</t>
  </si>
  <si>
    <t>You can list all running containers instances and their port mappings by executing the command below:
docker ps --quiet | xargs docker inspect --format {{ .Id }}: Ports={{ .NetworkSettings.Ports }}
You should then review the list and ensure that container ports are not mapped to host port numbers below 1024.</t>
  </si>
  <si>
    <t>Privileged ports are not mapped within containers.</t>
  </si>
  <si>
    <t>Privileged ports are mapped within containers.</t>
  </si>
  <si>
    <t>By default, if the user does not specifically declare a container port to host port mapping, Docker automatically and correctly maps the container port to one available in the `49153-65535` range on the host. Docker does, however, allow a container port to be mapped to a privileged port on the host if the user explicitly declares it. This is because containers are executed with `NET_BIND_SERVICE` Linux kernel capability which does not restrict privileged port mapping. The privileged ports receive and transmit various pieces of data which are security sensitive and allowing containers to use them is not in line with good security practice.</t>
  </si>
  <si>
    <t>You should not map container ports to privileged host ports when starting a container. You should also, ensure that there is no such container to host privileged port mapping declarations in the Dockerfile.</t>
  </si>
  <si>
    <t>Remove privileged port mappings within containers.</t>
  </si>
  <si>
    <t>To close this finding, please provide a screenshot showing Privileged ports are not mapped within containers with the agency's CAP.</t>
  </si>
  <si>
    <t>Docker-50</t>
  </si>
  <si>
    <t>Ensure that only needed ports are open on the container</t>
  </si>
  <si>
    <t>The dockerfile for a container image defines the ports which are opened by default on a container instance. The list of ports are relevant to the application you are running within the container and should only be open if they are needed.</t>
  </si>
  <si>
    <t>You should list all the running instances of containers and their associated port mappings by executing the command below:
docker ps --quiet | xargs docker inspect --format {{ .Id }}: Ports={{ .NetworkSettings.Ports }}
You should then review the list and ensure that all the ports mapped are in fact genuinely required by each container.</t>
  </si>
  <si>
    <t>Only needed ports are open on the container.</t>
  </si>
  <si>
    <t>Only needed ports are not open on the container.</t>
  </si>
  <si>
    <t>HCM35</t>
  </si>
  <si>
    <t>HCM35: Services are not configured to use the default/standard ports</t>
  </si>
  <si>
    <t>5.8</t>
  </si>
  <si>
    <t>A container can be run with only the ports defined in the Dockerfile for its image or can alternatively be arbitrarily passed run time parameters to open a list of ports. Additionally, in the course of time, the Dockerfile may undergo various changes and the list of exposed ports may or may not still be relevant to the application you are running within the container. Opening unneeded ports increases the attack surface of the container and the associated containerized application. Good security practice is to only open ports that are needed for the correct operation of the application.</t>
  </si>
  <si>
    <t>You should ensure that the Dockerfile for each container image only exposes needed ports. You can also completely ignore the list of ports defined in the Dockerfile by **NOT** using -P (UPPERCASE) or the --publish-all flag when starting the container. Instead, use the -p (lowercase) or --publish flag to explicitly define the ports that you need for a particular container instance.
For example:
docker run --interactive --tty --publish 5000 --publish 5001 --publish 5002 centos /bin/bash</t>
  </si>
  <si>
    <t>Remove unnecessary ports on the container.</t>
  </si>
  <si>
    <t>Docker-51</t>
  </si>
  <si>
    <t>Ensure that the hosts network namespace is not shared</t>
  </si>
  <si>
    <t>When the networking mode on a container is set to `--net=host`, the container is not placed inside a separate network stack. Effectively, applying this option instructs Docker to not containerize the container's networking. The consequence of this is that the container lives "outside" in the main Docker host and has full access to its network interfaces.</t>
  </si>
  <si>
    <t>You should use the command below:
docker ps --quiet --all | xargs docker inspect --format {{ .Id }}: NetworkMode={{ .HostConfig.NetworkMode }}
If this returns NetworkMode=host, it means that the --net=host option was passed when the container was started.</t>
  </si>
  <si>
    <t>The hosts network namespace is not shared.</t>
  </si>
  <si>
    <t>The hosts network namespace is shared.</t>
  </si>
  <si>
    <t>5.9</t>
  </si>
  <si>
    <t>Selecting this option is potentially dangerous. It allows the container process to open reserved low numbered ports in the way that any other `root` process can. It also allows the container to access network services such as D-bus on the Docker host. A container process could potentially carry out undesired actions, such as shutting down the Docker host. This option should not be used unless there is a very specific reason for enabling it.</t>
  </si>
  <si>
    <t>You should not pass the --net=host option when starting any container.</t>
  </si>
  <si>
    <t>Remove the --net=host option when starting containers to ensure that the hosts network namespace is not shared.</t>
  </si>
  <si>
    <t>To close this finding, please provide a screenshot showing hosts network namespace is not shared with the agency's CAP.</t>
  </si>
  <si>
    <t>Docker-52</t>
  </si>
  <si>
    <t>SC-4</t>
  </si>
  <si>
    <t>Information in Shared System Resources</t>
  </si>
  <si>
    <t>Ensure that the memory usage for containers is limited</t>
  </si>
  <si>
    <t>By default, all containers on a Docker host share resources equally. By using the resource management capabilities of the Docker host, you can control the amount of memory that a container is able to use.</t>
  </si>
  <si>
    <t>You should run the command below:
docker ps --quiet --all | xargs docker inspect --format {{ .Id }}: Memory={{ .HostConfig.Memory }}
If this command returns 0, it means that memory limits are not in place; if it returns a non-zero value, it means that they are in place.</t>
  </si>
  <si>
    <t>The memory usage for containers is limited.</t>
  </si>
  <si>
    <t>The memory usage for containers is not limited.</t>
  </si>
  <si>
    <t>HSI33</t>
  </si>
  <si>
    <t>HSI33: Memory protection mechanisms are not sufficient</t>
  </si>
  <si>
    <t>5.10</t>
  </si>
  <si>
    <t>By default a container can use all of the memory on the host. You can use memory limit mechanisms to prevent a denial of service occurring where one container consumes all of the host’s resources and other containers on the same host are therefore not able to function. Having no limit on memory usage can lead to issues where one container can easily make the whole system unstable and as a result unusable.</t>
  </si>
  <si>
    <t>You should run the container with only as much memory as it requires by using the --memory argument. 
For example, you could run a container using the command below:
docker run -d --memory 256m centos sleep 1000
In the example above, the container is started with a memory limit of 256 MB.
Verify the memory settings by using the command below:
docker inspect --format='{{ .Id }}: Memory={{.HostConfig.Memory}} KernelMemory={{.HostConfig.KernelMemory}} Swap={{.HostConfig.MemorySwap}}' &lt;CONTAINER ID&gt;</t>
  </si>
  <si>
    <t>Limit memory usage for containers to an organizational accepted parameter.</t>
  </si>
  <si>
    <t>To close this finding, please provide a screenshot showing memory usage for containers is limited with the agency's CAP.</t>
  </si>
  <si>
    <t>Docker-53</t>
  </si>
  <si>
    <t>Set CPU priority appropriately on containers</t>
  </si>
  <si>
    <t>By default, all containers on a Docker host share resources equally. By using the resource management capabilities of the Docker host you can control the host CPU resources that a container may consume.</t>
  </si>
  <si>
    <t>You should run the following command.
docker ps --quiet --all | xargs docker inspect --format {{ .Id }}: CpuShares={{ .HostConfig.CpuShares }}
If the above command returns 0 or 1024, it means that CPU shares are not in place. If it returns a non-zero value other than 1024, it means that they are in place.</t>
  </si>
  <si>
    <t>CPU priority is set appropriately on containers.</t>
  </si>
  <si>
    <t>CPU priority is not set appropriately on containers.</t>
  </si>
  <si>
    <t>5.11</t>
  </si>
  <si>
    <t>By default, CPU time is divided between containers equally. If you wish to control available CPU resources amongst container instances, you can use the CPU sharing feature. CPU sharing allows you to prioritize one container over others and prevents lower priority containers from absorbing CPU resources which may be required by other processes. This ensures that high priority containers are able to claim the CPU runtime they require.</t>
  </si>
  <si>
    <t>You should manage the CPU runtime between your containers dependent on their priority within your organization. To do so start the container using the --cpu-shares argument. 
For example, you could run a container as below:
docker run -d --cpu-shares 512 centos sleep 1000
In the example above, the container is started with CPU shares of 50% of what other containers use. So if the other container has CPU shares of 80%, this container will have CPU shares of 40%.
Every new container will have 1024 shares of CPU by default. However, this value is shown as 0 if you run the command mentioned in the audit section.
If you set one container’s CPU shares to 512 it will receive half of the CPU time compared to the other containers. So if you take 1024 as 100% you can then derive the number that you should set for respective CPU shares. For example, use 512 if you want to set it to 50% and 256 if you want to set it 25%.
You can also view the current CPU shares in the file /sys/fs/cgroup/cpu/docker/&lt;CONTAINER ID&gt;/cpu.shares.</t>
  </si>
  <si>
    <t>Set container CPU appropriately based on organizational priority.</t>
  </si>
  <si>
    <t>Docker-54</t>
  </si>
  <si>
    <t>Ensure that the containers root filesystem is mounted as read only</t>
  </si>
  <si>
    <t>The container's root filesystem should be treated as a 'golden image' by using Docker run's `--read-only` option. This prevents any writes to the container's root filesystem at container runtime and enforces the principle of immutable infrastructure.</t>
  </si>
  <si>
    <t>You should run the following command on the docker host:
docker ps --quiet --all | xargs docker inspect --format {{ .Id }}: ReadonlyRootfs={{ .HostConfig.ReadonlyRootfs }} 
If the above command returns true, it means the containers root filesystem is mounted read-only. 
If the above command returns false, it means the containers root filesystem is writeable.</t>
  </si>
  <si>
    <t>The containers root filesystem is mounted as read only.</t>
  </si>
  <si>
    <t>The containers root filesystem is not mounted as read only.</t>
  </si>
  <si>
    <t>5.12</t>
  </si>
  <si>
    <t>Enabling this option forces containers at runtime to explicitly define their data writing strategy to persist or not persist their data.
This also reduces security attack vectors since the container instance's filesystem cannot be tampered with or written to unless it has explicit read-write permissions on its filesystem folder and directories.</t>
  </si>
  <si>
    <t>You should add a --read-only flag at a container's runtime to enforce the container's root filesystem being mounted as read only. 
docker run &lt;Run arguments&gt; --read-only &lt;Container Image Name or ID&gt; &lt;Command&gt;
Enabling the --read-only option at a container's runtime should be used by administrators to force a container's executable processes to only write container data to explicit storage locations during its lifetime.
Examples of explicit storage locations during a container's runtime include, but are not limited to: 
1) Using the --tmpfs option to mount a temporary file system for non-persistent data writes. 
docker run --interactive --tty --read-only --tmpfs "/run" --tmpfs "/tmp" centos /bin/bash
2) Enabling Docker rw mounts at a container's runtime to persist container data directly on the Docker host filesystem. 
docker run --interactive --tty --read-only -v /opt/app/data:/run/app/data:rw centos /bin/bash
3) Utilizing the Docker shared-storage volume plugin for Docker data volume to persist container data. 
docker volume create -d convoy --opt o=size=20GB my-named-volume
docker run --interactive --tty --read-only -v my-named-volume:/run/app/data centos /bin/bash
4) Transmitting container data outside of the Docker controlled area during the container's runtime for container data in order to ensure that it is persistent. Examples include hosted databases, network file shares and APIs.</t>
  </si>
  <si>
    <t>Configure the containers root filesystem to be mounted as read only by adding the --read only flag at runtime.</t>
  </si>
  <si>
    <t>To close this finding, please provide a screenshot showing containers root filesystem is mounted as read only with the agency's CAP.</t>
  </si>
  <si>
    <t>Docker-55</t>
  </si>
  <si>
    <t>CA-9</t>
  </si>
  <si>
    <t>Internal System Connections</t>
  </si>
  <si>
    <t>Ensure that incoming container traffic is bound to a specific host interface</t>
  </si>
  <si>
    <t>By default, Docker containers can make connections to the outside world, but the outside world cannot connect to containers and each outgoing connection will appear to originate from one of the host machine's own IP addresses. You should only allow container services to be contacted through a specific external interface on the host machine.</t>
  </si>
  <si>
    <t>You should list all running instances of containers and their port mappings by executing the command below:
docker ps --quiet | xargs docker inspect --format {{ .Id }}: Ports={{ .NetworkSettings.Ports }}
Then review the list and ensure that the exposed container ports are bound to a specific interface and not to the wildcard IP address 0.0.0.0.
For example, if the command above returns the results below, this is non-compliant and the container can accept connections on any host interface on the specified port 49153.
Ports=map[443/tcp:&lt;nil&gt; 80/tcp:[map[HostPort:49153 HostIp:0.0.0.0]]]
However, if the exposed port is bound to a specific interface on the host as below, then this is configured in line with good security practice.
Ports=map[443/tcp:&lt;nil&gt; 80/tcp:[map[HostIp:10.2.3.4 HostPort:49153]]]</t>
  </si>
  <si>
    <t>Incoming container traffic is bound to a specific host interface.</t>
  </si>
  <si>
    <t>Incoming container traffic is not bound to a specific host interface.</t>
  </si>
  <si>
    <t>5.13</t>
  </si>
  <si>
    <t>If you have multiple network interfaces on your host machine, the container can accept connections on exposed ports on any network interface. This might not be desirable and may not be secured. In many cases a specific, desired interface is exposed externally and services such as intrusion detection, intrusion prevention, firewall, load balancing, etc. are all run by intention there to screen incoming public traffic. You should therefore not accept incoming connections on any random interface, but only the one designated for this type of traffic.</t>
  </si>
  <si>
    <t>You should bind the container port to a specific host interface on the desired host port.
For example,
docker run --detach --publish 10.2.3.4:49153:80 nginx
In the example above, the container port 80 is bound to the host port on 49153 and would accept incoming connection only from the 10.2.3.4 external interface.</t>
  </si>
  <si>
    <t>Restrict incoming container traffic by making it bound to a specific host interface. One method to accomplish the recommended state is to execute the following:
You should bind the container port to a specific host interface on the desired host port.
For example,
docker run --detach --publish 10.2.3.4:49153:80 nginx
In the example above, the container port 80 is bound to the host port on 49153 and would accept incoming connection only from the 10.2.3.4 external interface.</t>
  </si>
  <si>
    <t>To close this finding, please provide a screenshot showing incoming container traffic is bound to a specific host interface with the agency's CAP.</t>
  </si>
  <si>
    <t>Docker-56</t>
  </si>
  <si>
    <t>Set the on-failure container restart policy to 5</t>
  </si>
  <si>
    <t>By using the `--restart` flag in the `docker run` command you can specify a restart policy for how a container should or should not be restarted on exit. You should choose the `on-failure` restart policy and limit the restart attempts to `5`.</t>
  </si>
  <si>
    <t>You should use the command below
docker ps --quiet --all | xargs docker inspect --format {{ .Id }}: RestartPolicyName={{ .HostConfig.RestartPolicy.Name }} MaximumRetryCount={{ .HostConfig.RestartPolicy.MaximumRetryCount }}
If this command returns RestartPolicyName=always, then the system is not configured optimally.
If the above command returns RestartPolicyName=no or just RestartPolicyName=, then restart policies are not being used and the container would never be restarted automatically. Whilst this may be a secure option, it is not the best option from a usability standpoint.
If the above command returns RestartPolicyName=on-failure, then verify that the number of restart attempts is set to 5 or less by looking at MaximumRetryCount.</t>
  </si>
  <si>
    <t>The on-failure container restart policy is set to 5.</t>
  </si>
  <si>
    <t>The on-failure container restart policy is not set to 5.</t>
  </si>
  <si>
    <t>5.14</t>
  </si>
  <si>
    <t>If you indefinitely keep trying to start the container, it could possibly lead to a denial of service on the host. It could be an easy way to do a distributed denial of service attack especially if you have many containers on the same host. Additionally, ignoring the exit status of the container and always attempting to restart the container, leads to non-investigation of the root cause behind containers getting terminated. If a container gets terminated, you should investigate on the reason behind it instead of just attempting to restart it indefinitely. You should use the `on-failure` restart policy to limit the number of container restarts to a maximum of `5` attempts.</t>
  </si>
  <si>
    <t>If you wish a container to be automatically restarted, a sample command is as below:
docker run --detach --restart=on-failure:5 nginx</t>
  </si>
  <si>
    <t>Set the on-failure container restart policy to 5. One method to accomplish the recommended state is to execute the following command(s):
docker run --detach --restart=on-failure:5 nginx</t>
  </si>
  <si>
    <t>To close this finding, please provide a screenshot showing the on-failure container restart policy is set to 5 with the agency's CAP.</t>
  </si>
  <si>
    <t>Docker-57</t>
  </si>
  <si>
    <t>Ensure that the hosts process namespace is not shared</t>
  </si>
  <si>
    <t>The Process ID (PID) namespace isolates the process ID space, meaning that processes in different PID namespaces can have the same PID. This creates process level isolation between the containers and the host.</t>
  </si>
  <si>
    <t>You should run the following command:
docker ps --quiet --all | xargs docker inspect --format {{ .Id }}: PidMode={{ .HostConfig.PidMode }}
If the command above returns host, it means that the host PID namespace is shared with its containers; any other result means that the system is configured in line with good security practice.</t>
  </si>
  <si>
    <t>The hosts process namespace is not shared.</t>
  </si>
  <si>
    <t>The hosts process namespace is shared.</t>
  </si>
  <si>
    <t>5.15</t>
  </si>
  <si>
    <t>PID namespace provides separation between processes. It prevents system processes from being visible, and allows process ids to be reused including PID `1`. If the host's PID namespace is shared with containers, it would basically allow these to see all of the processes on the host system. This reduces the benefit of process level isolation between the host and the containers. Under these circumstances a malicious user who has access to a container could get access to processes on the host itself, manipulate them, and even be able to kill them. This could allow for the host itself being shut down, which could be extremely serious, particularly in a multi-tenanted environment. You should not share the host's process namespace with the containers running on it.</t>
  </si>
  <si>
    <t>You should not start a container with the --pid=host argument.
For example, do not start a container with the command below:
docker run --interactive --tty --pid=host centos /bin/bash</t>
  </si>
  <si>
    <t>Prohibit the sharing of the host process namespace by removing the --pid=host option from the docker initialization file.</t>
  </si>
  <si>
    <t>To close this finding, please provide a screenshot showing hosts process namespace is not shared with the agency's CAP.</t>
  </si>
  <si>
    <t>Docker-58</t>
  </si>
  <si>
    <t>Ensure that the hosts IPC namespace is not shared</t>
  </si>
  <si>
    <t>IPC (POSIX/SysV IPC) namespace provides separation of named shared memory segments, semaphores and message queues. The IPC namespace on the host should therefore not be shared with containers and should remain isolated.</t>
  </si>
  <si>
    <t>You should run the following command:
docker ps --quiet --all | xargs docker inspect --format {{ .Id }}: IpcMode={{ .HostConfig.IpcMode }}
If the command returns host, it means that the host IPC namespace is shared with the container. Any other result means that it is not shared, and that the system is therefore configured in line with good security practice.</t>
  </si>
  <si>
    <t>The hosts IPC namespace is not shared.</t>
  </si>
  <si>
    <t>The hosts IPC namespace is shared.</t>
  </si>
  <si>
    <t>5.16</t>
  </si>
  <si>
    <t>The IPC namespace provides separation of IPC between the host and containers. If the host's IPC namespace is shared with the container, it would allow processes within the container to see all of IPC communications on the host system. This would remove the benefit of IPC level isolation between host and containers. An attacker with access to a container could get access to the host at this level with major consequences. The IPC namespace should therefore not be shared between the host and its containers.</t>
  </si>
  <si>
    <t>You should not start a container with the --ipc=host argument. For example, do not start a container as below:
docker run --interactive --tty --ipc=host centos /bin/bash</t>
  </si>
  <si>
    <t>Prohibit hosts IPC namespace from being shared. One method to accomplish the recommended state is to execute the following:
You should not start a container with the --ipc=host argument. For example, do not start a container as below:
docker run --interactive --tty --ipc=host centos /bin/bash</t>
  </si>
  <si>
    <t>To close this finding, please provide a screenshot showing hosts IPC namespace is not shared with the agency's CAP.</t>
  </si>
  <si>
    <t>Docker-59</t>
  </si>
  <si>
    <t>Ensure that host devices are not directly exposed to containers</t>
  </si>
  <si>
    <t>Host devices can be directly exposed to containers at runtime. Do not directly expose host devices to containers, especially to containers that are not trusted.</t>
  </si>
  <si>
    <t>You should use the command below:
docker ps --quiet --all | xargs docker inspect --format {{ .Id }}: Devices={{ .HostConfig.Devices }}
The above command would list out each device with below information:
- CgroupPermissions - For example, rwm
- PathInContainer - Device path within the container
- PathOnHost - Device path on the host
You should verify that the host device is needed to be accessed from within the container and that the permissions required are correctly set. If the above command returns [], then the container does not have access to host devices and is configured in line with good security practice.</t>
  </si>
  <si>
    <t>The host devices are not directly exposed to containers.</t>
  </si>
  <si>
    <t>The host devices are directly exposed to containers.</t>
  </si>
  <si>
    <t>5.17</t>
  </si>
  <si>
    <t>The `--device` option exposes host devices to containers and as a result of this, containers can directly access these devices. The container would not need to run in `privileged` mode to access and manipulate them, as by default, the container is granted this type of access. Additionally, it would be possible for containers to remove block devices from the host. You therefore should not expose host devices to containers directly.
If for some reason you wish to expose the host device to a container you should consider which sharing permissions, you wish to use on a case-by-case base as appropriate to your organization:
- r - read only
- w - writable
- m - mknod allowed</t>
  </si>
  <si>
    <t>You should not directly expose host devices to containers. If you do need to expose host devices to containers, you should use granular permissions as appropriate to your organization:
For example, do not start a container using the command below:
docker run --interactive --tty --device=/dev/tty0:/dev/tty0:rwm --device=/dev/temp_sda:/dev/temp_sda:rwm centos bash
You should only share the host device using appropriate permissions:
docker run --interactive --tty --device=/dev/tty0:/dev/tty0:rw --device=/dev/temp_sda:/dev/temp_sda:r centos bash</t>
  </si>
  <si>
    <t>Prevent host devices from being directly exposed to containers. One method to accomplish the recommended state is to execute the following:
For example, do not start a container using the command below:
docker run --interactive --tty --device=/dev/tty0:/dev/tty0:rwm --device=/dev/temp_sda:/dev/temp_sda:rwm centos bash
You should only share the host device using appropriate permissions:
docker run --interactive --tty --device=/dev/tty0:/dev/tty0:rw --device=/dev/temp_sda:/dev/temp_sda:r centos bash</t>
  </si>
  <si>
    <t>To close this finding, please provide a screenshot showing host devices are not directly exposed to containers with the agency's CAP.</t>
  </si>
  <si>
    <t>Docker-60</t>
  </si>
  <si>
    <t>Ensure that the default ulimit is overwritten at runtime if needed</t>
  </si>
  <si>
    <t>The default ulimit is set at the Docker daemon level. However, if you need to, you may override the default ulimit setting during container runtime.</t>
  </si>
  <si>
    <t>You should run the command below:
docker ps --quiet --all | xargs docker inspect --format {{ .Id }}: Ulimits={{ .HostConfig.Ulimits }}
This command should return Ulimits=&lt;no value&gt; for each container instance unless there is a need in a specific case to override the default settings.</t>
  </si>
  <si>
    <t>The default ulimit is overwritten at runtime if needed.</t>
  </si>
  <si>
    <t>The default ulimit is not overwritten at runtime if needed.</t>
  </si>
  <si>
    <t>5.18</t>
  </si>
  <si>
    <t>`ulimit` provides control over the resources available to the shell and to processes started by it. Setting system resource limits in a prudent fashion, protects against denial of service conditions. On occasion, legitimate users and processes can accidentally overuse system resources and cause systems be degraded or even unresponsive.
The default ulimit set at the Docker daemon level should be honored. If the default ulimit settings are not appropriate for a particular container instance, you may override them as an exception, but this should not be done routinely. If many of your container instances are exceeding your ulimit settings, you should consider changing the default settings to something that is more appropriate for your needs.</t>
  </si>
  <si>
    <t>You should only override the default ulimit settings if needed in a specific case.
For example, to override default ulimit settings start a container as below:
docker run -ti -d --ulimit nofile=1024:1024 centos sleep 1000</t>
  </si>
  <si>
    <t>Configure the default ulimit to be overwritten at runtime if needed. One method to accomplish the recommended state is to execute the following:
You should only override the default ulimit settings if needed in a specific case.
For example, to override default ulimit settings start a container as below:
docker run -ti -d --ulimit nofile=1024:1024 centos sleep 1000</t>
  </si>
  <si>
    <t>To close this finding, please provide a screenshot showing default ulimit is overwritten at runtime if needed with the agency's CAP.</t>
  </si>
  <si>
    <t>Docker-61</t>
  </si>
  <si>
    <t>Ensure mount propagation mode is not set to shared</t>
  </si>
  <si>
    <t>Mount propagation mode allows mounting volumes in shared, slave or private mode on a container. Do not use shared mount propagation mode unless explicitly needed.</t>
  </si>
  <si>
    <t>docker ps --quiet --all | xargs docker inspect --format {{ .Id }}: Propagation={{range $mnt := .Mounts}} {{json $mnt.Propagation}} {{end}}
The above command returns the propagation mode for mounted volumes. The propagation mode should not be set to shared unless needed. The above command might throw errors if there are no mounts. In that case, this recommendation is not applicable.</t>
  </si>
  <si>
    <t>The mount propagation mode is not set to shared.</t>
  </si>
  <si>
    <t>The mount propagation mode is set to shared.</t>
  </si>
  <si>
    <t>5.19</t>
  </si>
  <si>
    <t>A shared mount is replicated at all mounts and changes made at any mount point are propagated to all other mount points. 
Mounting a volume in shared mode does not restrict any other container from mounting and making changes to that volume. 
As this is likely not a desirable option from a security standpoint, this feature should not be used unless explicitly required.</t>
  </si>
  <si>
    <t xml:space="preserve">Do not mount volumes in shared mode propagation.
For example, do not start a container as below:
docker run &lt;Run arguments&gt; --volume=/hostPath:/containerPath:shared &lt;Container Image Name or ID&gt; &lt;Command&gt; </t>
  </si>
  <si>
    <t xml:space="preserve">Ensure mount propagation mode is not set to shared. One method to accomplish the recommended state is to execute the following:
Do not mount volumes in shared mode propagation.
For example, do not start a container as below:
docker run &lt;Run arguments&gt; --volume=/hostPath:/containerPath:shared &lt;Container Image Name or ID&gt; &lt;Command&gt; </t>
  </si>
  <si>
    <t>To close this finding, please provide a screenshot showing mount propagation mode is not set to share with the agency's CAP.</t>
  </si>
  <si>
    <t>Docker-62</t>
  </si>
  <si>
    <t>Ensure that the hosts UTS namespace is not shared</t>
  </si>
  <si>
    <t>UTS namespaces provide isolation between two system identifiers: the hostname and the NIS domain name. It is used to set the hostname and the domain which are visible to running processes in that namespace. Processes running within containers do not typically require to know either the hostname or the domain name. The UTS namespace should therefore not be shared with the host.</t>
  </si>
  <si>
    <t>You should run the following command:
docker ps --quiet --all | xargs docker inspect --format {{ .Id }}: UTSMode={{ .HostConfig.UTSMode }} 
If the above command returns host, it means the host UTS namespace is shared with the container and this recommendation is non-compliant. If the above command returns nothing, then the hosts UTS namespace is not shared. This recommendation is then compliant.</t>
  </si>
  <si>
    <t>The hosts UTS namespace is not shared.</t>
  </si>
  <si>
    <t>The hosts UTS namespace is shared.</t>
  </si>
  <si>
    <t>5.20</t>
  </si>
  <si>
    <t>Sharing the UTS namespace with the host provides full permission for each container to change the hostname of the host. This is not in line with good security practice and should not be permitted.</t>
  </si>
  <si>
    <t>You should not start a container with the --uts=host argument.
For example, do not start a container using the command below:
docker run --rm --interactive --tty --uts=host rhel7.2</t>
  </si>
  <si>
    <t>Ensure that the hosts UTS namespace is not shared. One method to accomplish the recommended state is to execute the following:
You should not start a container with the --uts=host argument.
For example, do not start a container using the command below:
docker run --rm --interactive --tty --uts=host rhel7.2</t>
  </si>
  <si>
    <t>To close this finding, please provide a screenshot showing hosts UTS namespace is not shared with the agency's CAP.</t>
  </si>
  <si>
    <t>Docker-63</t>
  </si>
  <si>
    <t>Ensure the default seccomp profile is not Disabled</t>
  </si>
  <si>
    <t>Seccomp filtering provides a means for a process to specify a filter for incoming system calls. The default Docker seccomp profile works on a whitelist basis and allows for a large number of common system calls, whilst blocking all others. This filtering should not be disabled unless it causes a problem with your container application usage.</t>
  </si>
  <si>
    <t>You should run the following command:
docker ps --quiet --all | xargs docker inspect --format {{ .Id }}: SecurityOpt={{ .HostConfig.SecurityOpt }} 
This should return either &lt;no value&gt; or your modified seccomp profile. If it returns [seccomp:unconfined], the container is running without any seccomp profiles and is therefore not configured in line with good security practice.</t>
  </si>
  <si>
    <t>The default seccomp profile is not disabled.</t>
  </si>
  <si>
    <t>The default seccomp profile is disabled.</t>
  </si>
  <si>
    <t>HCM10</t>
  </si>
  <si>
    <t>HCM10: System has unneeded functionality installed</t>
  </si>
  <si>
    <t>5.21</t>
  </si>
  <si>
    <t>A large number of system calls are exposed to every userland process with many of them going unused for the entire lifetime of the process. Most of applications do not need all these system calls and would therefore benefit from having a reduced set of available system calls. Having a reduced set of system calls reduces the total kernel surface exposed to the application and thus improvises application security.</t>
  </si>
  <si>
    <t>By default, seccomp profiles are enabled. You do not need to do anything unless you want to modify and use a modified seccomp profile.</t>
  </si>
  <si>
    <t>Ensure the default seccomp profile is not disabled. One method to accomplish the recommended state is to execute the following:
By default, seccomp profiles are enabled. You do not need to do anything unless you want to modify and use a modified seccomp profile.</t>
  </si>
  <si>
    <t>To close this finding, please provide a screenshot showing default seccomp profile is not disabled with the agency's CAP.</t>
  </si>
  <si>
    <t>Docker-64</t>
  </si>
  <si>
    <t>Confirm cgroup usage</t>
  </si>
  <si>
    <t>It is possible to attach to a particular cgroup when a container is instantiated. Confirming cgroup usage would ensure that containers are running in defined cgroups.</t>
  </si>
  <si>
    <t>You should run the following command:
docker ps --quiet --all | xargs docker inspect --format {{ .Id }}: CgroupParent={{ .HostConfig.CgroupParent }} 
The above command returns the cgroup where the containers are running. If it is blank, it means that containers are running under the default docker cgroup. Any other return value indicates that the system is not configured in line with good security practice.</t>
  </si>
  <si>
    <t>The cgroup usage is confirmed.</t>
  </si>
  <si>
    <t>The cgroup usage is not confirmed.</t>
  </si>
  <si>
    <t>5.24</t>
  </si>
  <si>
    <t>System administrators typically define cgroups in which containers are supposed to run. If cgroups are not explicitly defined by the system administrator, containers run in the `docker` cgroup by default.
At run time, it is possible to attach a container to a different cgroup other than the one originally defined. This usage should be monitored and confirmed, as by attaching to a different cgroup, excess permissions and resources might be granted to the container and this can therefore prove to be a security risk.</t>
  </si>
  <si>
    <t>You should not use the --cgroup-parent option within the docker run command unless strictly required.</t>
  </si>
  <si>
    <t>Confirm cgroup usage. One method to accomplish the recommended state is to execute the following:
You should not use the --cgroup-parent option within the docker run command unless strictly required.</t>
  </si>
  <si>
    <t>To close this finding, please provide a screenshot showing cgroup usage is confirmed with the agency's CAP.</t>
  </si>
  <si>
    <t>Docker-65</t>
  </si>
  <si>
    <t>Restrict the container from acquiring additional privileges</t>
  </si>
  <si>
    <t>You should restrict the container from acquiring additional privileges via suid or sgid bits.</t>
  </si>
  <si>
    <t>You should run the following command:
docker ps --quiet --all | xargs docker inspect --format {{ .Id }}: SecurityOpt={{ .HostConfig.SecurityOpt }}
This command should return all the security options currently configured for containers. no-new-privileges should be one of them.
Note that the SecurityOpt response will be empty (i.e. SecurityOpt=&lt;no value&gt;) even if "no-new-privileges": true has been configured in the Docker daemon.json configuration file.</t>
  </si>
  <si>
    <t>Container are redistricted from acquiring additional privileges.</t>
  </si>
  <si>
    <t>Container are not redistricted from acquiring additional privileges.</t>
  </si>
  <si>
    <t>5.25</t>
  </si>
  <si>
    <t>A process can set the `no_new_priv` bit in the kernel and this persists across forks, clones and execve. The `no_new_priv` bit ensures that the process and its child processes do not gain any additional privileges via suid or sgid bits. This reduces the danger associated with many operations because the possibility of subverting privileged binaries is lessened.</t>
  </si>
  <si>
    <t>You should start your container with the options below:
docker run --rm -it --security-opt=no-new-privileges ubuntu bash</t>
  </si>
  <si>
    <t>Restrict the container from acquiring additional privileges. One method to accomplish the recommended state is to execute the following:
You should start your container with the options below:
docker run --rm -it --security-opt=no-new-privileges ubuntu bash</t>
  </si>
  <si>
    <t>To close this finding, please provide a screenshot showing Container are redistricted from acquiring additional privileges with the agency's CAP.</t>
  </si>
  <si>
    <t>Docker-66</t>
  </si>
  <si>
    <t>Ensure that container health is checked at runtime</t>
  </si>
  <si>
    <t>If the container image does not have an `HEALTHCHECK` instruction defined, you should use the `--health-cmd` parameter at container runtime to check container health.</t>
  </si>
  <si>
    <t xml:space="preserve">You should run the command below and ensure that all containers are reporting their health status:
docker ps --quiet | xargs docker inspect --format {{ .Id }}: Health={{ .State.Health.Status }} </t>
  </si>
  <si>
    <t>The container health is checked at runtime.</t>
  </si>
  <si>
    <t>The container health is not checked at runtime.</t>
  </si>
  <si>
    <t>5.26</t>
  </si>
  <si>
    <t>If the container image you are using does not have a pre-defined `HEALTHCHECK` instruction, use the `--health-cmd` parameter to check container health at runtime.
Based on the reported health status, remedial actions can be taken if necessary.</t>
  </si>
  <si>
    <t>You should run the container using the --health-cmd parameter.
For example:
docker run -d --health-cmd='stat /etc/passwd || exit 1' nginx</t>
  </si>
  <si>
    <t>Configure the container to check health at runtime. One method to accomplish the recommended state is to execute the following:
You should run the container using the --health-cmd parameter.
For example:
docker run -d --health-cmd='stat /etc/passwd || exit 1' nginx</t>
  </si>
  <si>
    <t>To close this finding, please provide a screenshot showing container health is checked at runtime with the agency's CAP.</t>
  </si>
  <si>
    <t>Docker-67</t>
  </si>
  <si>
    <t>Ensure that Docker commands always make use of the latest version of their image</t>
  </si>
  <si>
    <t>You should always ensure that you are using the latest version of the images within your repository and not cached older versions.</t>
  </si>
  <si>
    <t>You should carry out the following steps:
1) Open your image repository and list the image version history for the image you are inspecting.
2) Observe the status when the docker pull command is triggered.
If the status is shown as Image is up to date, it means that you are getting the cached version of the image.
3)  Match the version of the image you are running to the latest version reported in your repository and this will tell you whether you are running the cached version or the latest copy.</t>
  </si>
  <si>
    <t>The Docker commands always make use of the latest version of their image.</t>
  </si>
  <si>
    <t>The Docker commands does not use of the latest version of their image.</t>
  </si>
  <si>
    <t>5.27</t>
  </si>
  <si>
    <t>Multiple Docker commands such as `docker pull`, `docker run` etc. are known to have an issue whereby default, they extract the local copy of the image, if present, even though there is an updated version of the image with the same tag in the upstream repository. This could lead to using older images containing known vulnerabilities.</t>
  </si>
  <si>
    <t>You should use proper version pinning mechanisms (the "latest" tag which is assigned by default is still vulnerable to caching attacks) to avoid extracting cached older versions. Version pinning mechanisms should be used for base images, packages, and entire images. You can customize version pinning rules according to your requirements.</t>
  </si>
  <si>
    <t>Employ version pinning techniques to ensure Docker always uses the latest version of the image.</t>
  </si>
  <si>
    <t>To close this finding, please provide a screenshot showing docker commands always make use of the latest version of their image with the agency's CAP.</t>
  </si>
  <si>
    <t>Docker-68</t>
  </si>
  <si>
    <t xml:space="preserve">Use the PIDs cgroup limit </t>
  </si>
  <si>
    <t>You should use the `--pids-limit` flag at container runtime.</t>
  </si>
  <si>
    <t>You should run the command below and ensure that PidsLimit is not set to 0 or -1. A PidsLimit of 0 or -1 means that any number of processes can be forked concurrently inside the container.
docker ps --quiet --all | xargs docker inspect --format {{ .Id }}: PidsLimit={{ .HostConfig.PidsLimit }}</t>
  </si>
  <si>
    <t>The PIDs cgroup limit is used.</t>
  </si>
  <si>
    <t>The PIDs cgroup limit is not used.</t>
  </si>
  <si>
    <t>HCM37</t>
  </si>
  <si>
    <t xml:space="preserve">HCM37: Configuration settings and benchmarks have not been defined </t>
  </si>
  <si>
    <t>5.28</t>
  </si>
  <si>
    <t>Attackers could launch a fork bomb with a single command inside the container. This fork bomb could crash the entire system and would require a restart of the host to make the system functional again. Using the PIDs cgroup parameter `--pids-limit` would prevent this kind of attack by restricting the number of forks that can happen inside a container within a specified time frame.</t>
  </si>
  <si>
    <t>Use --pids-limit flag with an appropriate value when launching the container.
For example:
docker run -it --pids-limit 100 &lt;Image ID&gt;
In the above example, the number of processes allowed to run at any given time is set to 100. After a limit of 100 concurrently running processes is reached, Docker would restrict any new process creation.</t>
  </si>
  <si>
    <t>Use the PIDs cgroup limit. One method to accomplish the recommended state is to execute the following:
Use --pids-limit flag with an appropriate value when launching the container.
For example:
docker run -it --pids-limit 100 &lt;Image ID&gt;
In the above example, the number of processes allowed to run at any given time is set to 100. After a limit of 100 concurrently running processes is reached, Docker would restrict any new process creation.</t>
  </si>
  <si>
    <t>Docker-69</t>
  </si>
  <si>
    <t>Ensure that the hosts user namespaces are not shared</t>
  </si>
  <si>
    <t>You should not share the host's user namespaces with containers running on it.</t>
  </si>
  <si>
    <t>You should run the command below and ensure that it does not return any value for UsernsMode. If it returns a value of host, it means that the host user namespace is shared with its containers.
docker ps --quiet --all | xargs docker inspect --format {{ .Id }}: UsernsMode={{ .HostConfig.UsernsMode }}</t>
  </si>
  <si>
    <t>The hosts user namespaces are not shared.</t>
  </si>
  <si>
    <t>The hosts user namespaces are shared.</t>
  </si>
  <si>
    <t>5.30</t>
  </si>
  <si>
    <t>User namespaces ensure that a root process inside the container will be mapped to a non-root process outside the container. Sharing the user namespaces of the host with the container does not therefore isolate users on the host from users in the containers.</t>
  </si>
  <si>
    <t>You should not share user namespaces between host and containers.
For example, you should not run the command below:
docker run --rm -it --userns=host ubuntu bash</t>
  </si>
  <si>
    <t>Prohibit the hosts user namespaces from being shared.</t>
  </si>
  <si>
    <t>To close this finding, please provide a screenshot showing hosts user namespaces are not shared with the agency's CAP.</t>
  </si>
  <si>
    <t>Docker-70</t>
  </si>
  <si>
    <t>Ensure that the Docker socket is not mounted inside any containers</t>
  </si>
  <si>
    <t>The Docker socket `docker.sock` should not be mounted inside a container.</t>
  </si>
  <si>
    <t>You should run the following command:
docker ps --quiet --all | xargs docker inspect --format {{ .Id }}: Volumes={{ .Mounts }} | grep docker.sock 
This would return any instances where docker.sock had been mapped to a container as a volume.</t>
  </si>
  <si>
    <t>The Docker socket is not mounted inside any containers.</t>
  </si>
  <si>
    <t>The Docker socket is mounted inside any containers.</t>
  </si>
  <si>
    <t>5.31</t>
  </si>
  <si>
    <t>If the Docker socket is mounted inside a container it could allow processes running within the container to execute Docker commands which would effectively allow for full control of the host.</t>
  </si>
  <si>
    <t>You should ensure that no containers mount docker.sock as a volume.</t>
  </si>
  <si>
    <t>Prohibit the Docker socket `docker.sock' from being mounted inside any containers.</t>
  </si>
  <si>
    <t>To close this finding, please provide a screenshot showing docker socket is not mounted inside any containers with the agency's CAP.</t>
  </si>
  <si>
    <t>Docker-71</t>
  </si>
  <si>
    <t>Ensure swarm mode is not Enabled, if not needed</t>
  </si>
  <si>
    <t>Do not enable swarm mode on a Docker engine instance unless this is needed.</t>
  </si>
  <si>
    <t>Review the output of 
docker info --format {{ .Swarm }}
If the output includes active true it indicates that swarm mode has been activated on the Docker engine. In this case, you should confirm if swarm mode on the Docker engine instance is actually needed.</t>
  </si>
  <si>
    <t>The swarm mode is not enabled.</t>
  </si>
  <si>
    <t>The swarm mode is enabled.</t>
  </si>
  <si>
    <t>7</t>
  </si>
  <si>
    <t>7.1</t>
  </si>
  <si>
    <t>By default, a Docker engine instance will not listen on any network ports, with all communications with the client coming over the Unix socket. When Docker swarm mode is enabled on a Docker engine instance, multiple network ports are opened on the system and made available to other systems on the network for the purposes of cluster management and node communications.
Opening network ports on a system increases its attack surface and this should be avoided unless required.
It should be noted that swarm mode is required for the operation of Docker Enterprise components.</t>
  </si>
  <si>
    <t>If swarm mode has been enabled on a system in error, you should run the command below:
docker swarm leave</t>
  </si>
  <si>
    <t>Disable swarm mode. One method to accomplish the recommended state is to execute the following command(s):
docker swarm leave</t>
  </si>
  <si>
    <t>To close this finding, please provide a screenshot showing swarm mode is not enabled with the agency's CAP.</t>
  </si>
  <si>
    <t>Docker-72</t>
  </si>
  <si>
    <t>Create the minimum number of manager nodes in a swarm</t>
  </si>
  <si>
    <t>You should ensure that the minimum number of required manager nodes is created in a swarm.</t>
  </si>
  <si>
    <t>Run docker info and verify the number of managers.
docker info --format {{ .Swarm.Managers }} 
Alternatively run the below command.
docker node ls | grep Leader</t>
  </si>
  <si>
    <t>The minimum number of manager nodes have been created in a swarm.</t>
  </si>
  <si>
    <t>The minimum number of manager nodes have not been created in a swarm.</t>
  </si>
  <si>
    <t xml:space="preserve">hcm37: Configuration settings and benchmarks have not been defined </t>
  </si>
  <si>
    <t>7.2</t>
  </si>
  <si>
    <t>Manager nodes within a swarm have control over the swarm and can change its configuration, including modifying security parameters. Having excessive manager nodes could render the swarm more susceptible to compromise.
If fault tolerance is not required in the manager nodes, a single node should be elected as a manger. If fault tolerance is required then the smallest odd number to achieve the appropriate level of tolerance should be configured. This should always be an odd number in order to ensure that a quorum is reached.</t>
  </si>
  <si>
    <t>If an excessive number of managers is configured, the excess nodes can be demoted to workers using the following command:
docker node demote &lt;ID&gt; 
Where &lt;ID&gt; is the node ID value of the manager to be demoted.</t>
  </si>
  <si>
    <t>Create the minimum number of manager nodes in a swarm. One method to accomplish the recommended state is to execute the following command(s):
docker node demote &lt;ID&gt; 
Where &lt;ID&gt; is the node ID value of the manager to be demoted.</t>
  </si>
  <si>
    <t>Docker-73</t>
  </si>
  <si>
    <t>Bound the swarm services to a specific host interface</t>
  </si>
  <si>
    <t>By default, Docker swarm services will listen on all interfaces on the host. This may not be necessary for the operation of the swarm where the host has multiple network interfaces.</t>
  </si>
  <si>
    <t>You should check the network listener on port 2377 (the default for docker swarm) and 7946 (container network discovery), and confirm that it is only listening on specific interfaces. For example, in this could be done using the following command:
ss -lp | grep -iE :2377|:7946</t>
  </si>
  <si>
    <t>The swarm services are bound to a specific host interface.</t>
  </si>
  <si>
    <t>The swarm services are not bound to a specific host interface.</t>
  </si>
  <si>
    <t>HSC28</t>
  </si>
  <si>
    <t>HSC28: The network is not properly segmented</t>
  </si>
  <si>
    <t>7.3</t>
  </si>
  <si>
    <t>When a swarm is initialized the default value for the `--listen-addr` flag is `0.0.0.0:2377` which means that swarm services will listen on all interfaces on the host. If a host has multiple network interfaces this may be undesirable as it could expose swarm services to networks which are not involved with the operation of the swarm.
By passing a specific IP address to the `--listen-addr`, a specific network interface can be specified, limiting this exposure.</t>
  </si>
  <si>
    <t>Resolving this issues requires re-initialization of the swarm, specifying a specific interface for the --listen-addr parameter.</t>
  </si>
  <si>
    <t>Bound the swarm services to a specific host interface.</t>
  </si>
  <si>
    <t>To close this finding, please provide a screenshot showing swarm services are bound to a specific host interface with the agency's CAP with the agency's CAP.</t>
  </si>
  <si>
    <t>Docker-74</t>
  </si>
  <si>
    <t>Encrypt all Docker swarm overlay networks</t>
  </si>
  <si>
    <t>Ensure that all Docker swarm overlay networks are encrypted.</t>
  </si>
  <si>
    <t>You should run the command below to ensure that each overlay network has been encrypted.
docker network ls --filter driver=overlay --quiet | xargs docker network inspect --format {{.Name}} {{ .Options }}</t>
  </si>
  <si>
    <t>All Docker swarm overlay networks are encrypted.</t>
  </si>
  <si>
    <t>All Docker swarm overlay networks are not encrypted.</t>
  </si>
  <si>
    <t>7.4</t>
  </si>
  <si>
    <t>By default, data exchanged between containers on nodes on the overlay network is not encrypted. This could potentially expose traffic between containers.</t>
  </si>
  <si>
    <t>You should create overlay networks the with --opt encrypted flag.</t>
  </si>
  <si>
    <t>Configure all Docker swarm overlay networks using the --opt encrypted flag.</t>
  </si>
  <si>
    <t xml:space="preserve">To close this finding, please provide a screenshot showing docker swarm overlay networks are encrypted. with the agency's CAP.
</t>
  </si>
  <si>
    <t>Docker-75</t>
  </si>
  <si>
    <t>Rotate the swarm manager auto-lock key periodically</t>
  </si>
  <si>
    <t>You should rotate the swarm manager auto-lock key periodically.</t>
  </si>
  <si>
    <t>Currently, there is no mechanism to find out when the key was last rotated on a swarm manager node. You should check with the system administrator to see if there is a key rotation process, and how often the key is rotated.</t>
  </si>
  <si>
    <t>The swarm manager auto-lock key is rotated periodically.</t>
  </si>
  <si>
    <t>The swarm manager auto-lock key is not rotated periodically.</t>
  </si>
  <si>
    <t>7.7</t>
  </si>
  <si>
    <t>The swarm manager auto-lock key is not automatically rotated. Good security practice is to rotate keys.</t>
  </si>
  <si>
    <t>You should run the command below to rotate the keys.
docker swarm unlock-key --rotate
Additionally, to facilitate auditing of this recommendation, you should maintain key rotation records and ensure that you establish a pre-defined frequency for key rotation.</t>
  </si>
  <si>
    <t>Rotate the swarm manager auto-lock key periodically. One method to accomplish the recommended state is to execute the following command(s):
docker swarm unlock-key --rotate
Additionally, to facilitate auditing of this recommendation, you should maintain key rotation records and ensure that you establish a pre-defined frequency for key rotation.</t>
  </si>
  <si>
    <t>OpenShift-01</t>
  </si>
  <si>
    <t>Set the API server pod specification file permissions to 600 or more restrictive</t>
  </si>
  <si>
    <t>Ensure that the API server pod specification file has permissions of `600` or more restrictive.</t>
  </si>
  <si>
    <t>Run the following command:
#echo “check kube-apiserver pod specification file permissions”
for i in $( oc get pods -n openshift-kube-apiserver -l app=openshift-kube-apiserver -o name )
do
oc exec -n openshift-kube-apiserver $i -- \
stat -c %a /etc/kubernetes/static-pod-resources/kube-apiserver-pod.yaml
done
Verify that the permissions are 600 or more restrictive.</t>
  </si>
  <si>
    <t>The API server pod specification file permissions are set to 600 or more restrictive.</t>
  </si>
  <si>
    <t>The API server pod specification file permissions are not set to 600 or more restrictive.</t>
  </si>
  <si>
    <t>The API server pod specification file controls various parameters that set the behavior of the API server. You should restrict its file permissions to maintain the integrity of the file. The file should be writable only by the administrators on the system.</t>
  </si>
  <si>
    <t>Execute the following command:
chmod 600 /etc/kubernetes/static-pod-resources/kube-apiserver-pod.yaml</t>
  </si>
  <si>
    <t>Set the API server pod specification file permissions to 600 or more restrictive. One method to accomplish the recommended state is to execute the following command(s):
chmod 600 /etc/kubernetes/static-pod-resources/kube-apiserver-pod.yaml</t>
  </si>
  <si>
    <t>To close this finding, please provide a screenshot showing API server pod specification file permissions are set to 600 or more restrictive with the agency's CAP.</t>
  </si>
  <si>
    <t>OpenShift-02</t>
  </si>
  <si>
    <t>Set the controller manager pod specification file permissions to 600 or more restrictive</t>
  </si>
  <si>
    <t>Ensure that the controller manager pod specification file has permissions of `600` or more restrictive.</t>
  </si>
  <si>
    <t>Run the following command:
#echo "check openshift-kube-controller-manager pod specification file permissions"
for i in $( oc get pods -n openshift-kube-controller-manager -o name -l app=kube-controller-manager)
do
oc exec -n openshift-kube-controller-manager $i -- \
stat -c %a /etc/kubernetes/static-pod-resources/kube-controller-manager-pod.yaml
done
Verify that the permissions are 600 or more restrictive.</t>
  </si>
  <si>
    <t>The controller manager pod specification file permissions are set to 600 or more restrictive.</t>
  </si>
  <si>
    <t>The controller manager pod specification file permissions are not set to 600 or more restrictive.</t>
  </si>
  <si>
    <t>Execute the following command:
chmod 600 /etc/kubernetes/static-pod-resources/kube-controller-manager-pod.yaml</t>
  </si>
  <si>
    <t>Set the controller manager pod specification file permissions to 600 or more restrictive. One method to accomplish the recommended state is to execute the following command(s): 
chmod 600 /etc/kubernetes/static-pod-resources/kube-controller-manager-pod.yaml</t>
  </si>
  <si>
    <t>To close this finding, please provide a screenshot showing controller manager pod specification file permissions are set to 600 or more restrictive with the agency's CAP.</t>
  </si>
  <si>
    <t>OpenShift-03</t>
  </si>
  <si>
    <t>Set the scheduler pod specification file permissions to 600 or more restrictive</t>
  </si>
  <si>
    <t>Ensure that the scheduler pod specification file has permissions of `600` or more restrictive.</t>
  </si>
  <si>
    <t>Run the following command:
#Verify openshift-kube-scheduler permissions
for i in $(oc get pods -n openshift-kube-scheduler -l app=openshift-kube-scheduler -o name)
do
oc exec -n openshift-kube-scheduler $i -- \
stat -c %a /etc/kubernetes/static-pod-resources/kube-scheduler-pod.yaml
done
Verify that the permissions are `600` or more restrictive.</t>
  </si>
  <si>
    <t>The scheduler pod specification file permissions are set to 600 or more restrictive.</t>
  </si>
  <si>
    <t>The scheduler pod specification file permissions are not set to 600 or more restrictive.</t>
  </si>
  <si>
    <t>Execute the following command:
chmod 600 /etc/kubernetes/static-pod-resources/kube-scheduler-pod.yaml</t>
  </si>
  <si>
    <t>Set the scheduler pod specification file permissions to 600 or more restrictive. One method to accomplish the recommended state is to execute the following command(s):
chmod 600 /etc/kubernetes/static-pod-resources/kube-scheduler-pod.yaml</t>
  </si>
  <si>
    <t>To close this finding, please provide a screenshot showing scheduler pod specification file permissions are set to 600 or more restrictive with the agency's CAP.</t>
  </si>
  <si>
    <t>OpenShift-04</t>
  </si>
  <si>
    <t>Set the etcd pod specification file permissions to 600 or more restrictive</t>
  </si>
  <si>
    <t>Ensure that the `/etc/kubernetes/manifests/etcd.yaml` file has permissions of `600` or more restrictive.</t>
  </si>
  <si>
    <t>Run the following command:
#Verify openshift-etcd permissions
for i in $(oc get pods -n openshift-etcd -l app=etcd -o name | grep etcd )
do
echo "check pod $i"
oc rsh -n openshift-etcd $i \
stat -c %a /etc/kubernetes/manifests/etcd-pod.yaml
done
Verify that the permissions are `600` or more restrictive.</t>
  </si>
  <si>
    <t>The etcd pod specification file permissions are set to 600 or more restrictive.</t>
  </si>
  <si>
    <t>The etcd pod specification file permissions are not set to 600 or more restrictive.</t>
  </si>
  <si>
    <t>The etcd pod specification file `/etc/kubernetes/manifests/etcd.yaml` controls various parameters that set the behavior of the `etcd` service in the master node. `etcd` is a highly-available key-value store which Kubernetes uses for persistent storage of all of its REST API object. You should restrict its file permissions to maintain the integrity of the file. The file should be writable by only the administrators on the system.</t>
  </si>
  <si>
    <t>Execute the following command:
chmod 600 /etc/kubernetes/manifests/etcd-pod.yaml</t>
  </si>
  <si>
    <t>Set the etcd pod specification file permissions to 600 or more restrictive. One method to accomplish the recommended state is to execute the following command(s):
chmod 600 /etc/kubernetes/manifests/etcd-pod.yaml</t>
  </si>
  <si>
    <t>To close this finding, please provide a screenshot showing etcd pod specification file permissions are set to 600 or more restrictive with the agency's CAP.</t>
  </si>
  <si>
    <t>OpenShift-05</t>
  </si>
  <si>
    <t>Set the admin.conf file permissions to 600 or more restrictive</t>
  </si>
  <si>
    <t>Ensure that the `admin.conf` file has permissions of `600` or more restrictive.</t>
  </si>
  <si>
    <t>Run the following command:
for i in $(oc get nodes -o name)
do
echo $i
oc debug $i -- &lt;&lt;EOF
chroot /host
stat -c%a /etc/kubernetes/kubeconfig/admin.config
EOF
done
Verify that the permissions are `600` or more restrictive.</t>
  </si>
  <si>
    <t>The admin.conf file permissions are set to 600 or more restrictive.</t>
  </si>
  <si>
    <t>The admin.conf file permissions are not set to 600 or more restrictive.</t>
  </si>
  <si>
    <t>The `admin.conf` is the administrator `kubeconfig` file defining various settings for the administration of the cluster. You should restrict its file permissions to maintain the integrity of the file. The file should be writable by only the administrators on the system.</t>
  </si>
  <si>
    <t>Execute the command below:
chmod 600 /etc/kubernetes/kubeconfig/admin.config</t>
  </si>
  <si>
    <t>Set the admin.conf file permissions to 600 or more restrictive. One method to accomplish the recommended state is to execute the following command(s): 
chmod 600 /etc/kubernetes/kubeconfig/admin.config</t>
  </si>
  <si>
    <t>To close this finding, please provide a screenshot showing admin.conf file permissions are set to 600 or more restrictive with the agency's CAP.</t>
  </si>
  <si>
    <t>OpenShift-06</t>
  </si>
  <si>
    <t>Set the scheduler.conf file permissions to 600 or more restrictive</t>
  </si>
  <si>
    <t>Run the following command:
for i in $(oc get pods -n openshift-kube-scheduler -l app=openshift-kube-scheduler -o name)
do
oc exec -n openshift-kube-scheduler $i -- \
stat -c %a /etc/kubernetes/static-pod-resources/configmaps/scheduler-kubeconfig/kubeconfig/scheduler.conf
done
Verify that the permissions are `600` or more restrictive.</t>
  </si>
  <si>
    <t>The scheduler.conf file permissions are set to 600 or more restrictive.</t>
  </si>
  <si>
    <t>The scheduler.conf file permissions are not set to 600 or more restrictive.</t>
  </si>
  <si>
    <t>The `scheduler.conf` file is the `kubeconfig` file for the Scheduler. You should restrict its file permissions to maintain the integrity of the file. The file should be writable by only the administrators on the system.</t>
  </si>
  <si>
    <t>Execute the following command:
chmod 600 /etc/kubernetes/static-pod-resources/configmaps/scheduler-kubeconfig/kubeconfig/scheduler.conf</t>
  </si>
  <si>
    <t>Set the scheduler.conf file permissions to 600 or more restrictive. One method to accomplish the recommended state is to execute the following command(s): 
chmod 600 /etc/kubernetes/static-pod-resources/configmaps/scheduler-kubeconfig/kubeconfig/scheduler.conf</t>
  </si>
  <si>
    <t>To close this finding, please provide a screenshot showing scheduler.conf file permissions are set to 600 or more restrictive with the agency's CAP.</t>
  </si>
  <si>
    <t>OpenShift-07</t>
  </si>
  <si>
    <t>Set the controller-manager.conf file permissions to 600 or more restrictive</t>
  </si>
  <si>
    <t>Ensure that the `controller-manager.conf` file has permissions of `644` or more restrictive.</t>
  </si>
  <si>
    <t>Run the following command:
for i in $(oc get pods -n openshift-kube-controller-manager -l app=kube-controller-manager -oname)
do
oc exec -n openshift-kube-controller-manager $i -- \
stat -c %a /etc/kubernetes/static-pod-resources/configmaps/controller-manager-kubeconfig/kubeconfig/controller-manager.conf
done
Verify that the permissions are `600` or more restrictive.</t>
  </si>
  <si>
    <t>The controller-manager.conf file permissions are set to 600 or more restrictive.</t>
  </si>
  <si>
    <t>The controller-manager.conf file permissions are not set to 600 or more restrictive.</t>
  </si>
  <si>
    <t>The `controller-manager.conf` file is the `kubeconfig` file for the Controller Manager. You should restrict its file permissions to maintain the integrity of the file. The file should be writable by only the administrators on the system.</t>
  </si>
  <si>
    <t>Execute the following command:
chmod 600 /etc/kubernetes/static-pod-resources/configmaps/controller-manager-kubeconfig/kubeconfig/controller-manager.conf</t>
  </si>
  <si>
    <t>Set the controller-manager.conf file permissions to 600 or more restrictive. One method to accomplish the recommended state is to execute the following command(s):
chmod 600 /etc/kubernetes/static-pod-resources/configmaps/controller-manager-kubeconfig/kubeconfig/controller-manager.conf</t>
  </si>
  <si>
    <t>To close this finding, please provide a screenshot showing controller-manager.conf file permissions are set to 600 or more restrictive with the agency's CAP.</t>
  </si>
  <si>
    <t>OpenShift-08</t>
  </si>
  <si>
    <t>AU-11</t>
  </si>
  <si>
    <t>Audit Record Retention</t>
  </si>
  <si>
    <t>Ensure that the audit logs are forwarded off the cluster for retention</t>
  </si>
  <si>
    <t>Verify OpenShift cluster logging is configured to send logs to destinations outside of your OpenShift Container Platform cluster instead of the default `ElasticSearch' log store using the following methods:
- Sending logs using the `Fluentd` forward protocol. You can create a `Configmap` to use the `Fluentd` forward protocol to securely send logs to an external logging aggregator that accepts the Fluent forward protocol.
- Sending logs using syslog. You can create a `Configmap` to use the syslog protocol to send logs to an external syslog (RFC 3164) server.
Verify that audit log forwarding is configured as appropriate using the methods listed above.</t>
  </si>
  <si>
    <t>The audit logs are forwarded off the cluster for retention.</t>
  </si>
  <si>
    <t>The audit logs are not offloaded from the cluster for retention.</t>
  </si>
  <si>
    <t>Follow the documentation for log forwarding. [Forwarding logs to third party systems](https://docs.openshift.com/container-platform/4.5/logging/cluster-logging-external.html)</t>
  </si>
  <si>
    <t>Enable audit log forwarding off the cluster for retention.</t>
  </si>
  <si>
    <t>OpenShift-09</t>
  </si>
  <si>
    <t>Set the maximumRetainedFiles argument to 10 or as appropriate</t>
  </si>
  <si>
    <t>Run the following command:
oc get configmap config -n openshift-kube-apiserver -ojson | \
jq -r '.data["config.yaml"]' | \
jq -r .auditConfig.maximumRetainedFiles
oc get configmap config -n openshift-apiserver -ojson | \
jq -r '.data["config.yaml"]' | \
jq -r .auditConfig.maximumRetainedFiles
for OCP 4.6 in place of jq -r .auditConfig.maximumRetainedFiles use:
jq -r '.apiServerArguments["audit-log-maxbackup"][]?' 
Verify that `maximumRetainedFiles` is set to `10` or as appropriate.</t>
  </si>
  <si>
    <t>The maximumRetainedFiles argument is set to 10 or as appropriate.</t>
  </si>
  <si>
    <t>Kubernetes automatically rotates the log files. Retaining old log files ensures that you would have sufficient log data available for carrying out any investigation or correlation. For example, if you have set file size of 100 MB and the number of old log files to keep as 10, you would have approximately 1 GB of log data that you could potentially use for your analysis.</t>
  </si>
  <si>
    <t>Set the maximumRetainedFiles parameter to 10 or as an appropriate number of files.
maximumRetainedFiles: 10</t>
  </si>
  <si>
    <t>Set the maximumRetainedFiles argument to 10 or as appropriate. One method to accomplish the recommended state is to execute the following:
Set the maximumRetainedFiles parameter to 10 or as an appropriate number of files.
maximumRetainedFiles: 10</t>
  </si>
  <si>
    <t>OpenShift-10</t>
  </si>
  <si>
    <t>Set the maximumFileSizeMegabytes argument to 100 or as appropriate</t>
  </si>
  <si>
    <t>Run the following command:
oc get configmap config -n openshift-kube-apiserver -ojson | \
jq -r '.data["config.yaml"]' | \
jq -r .auditConfig.maximumFileSizeMegabytes
oc get configmap config -n openshift-apiserver -ojson | \
jq -r '.data["config.yaml"]' | \ 
jq -r .auditConfig.maximumFileSizeMegabytes
for OCP 4.6 in place of jq -r .auditConfig.maximumFileSizeMegabytes use:
jq -r '.apiServerArguments["audit-log-maxsize"][]?'
Verify that the `maximumFileSizeMegabytes` argument is set to `100` or as appropriate.</t>
  </si>
  <si>
    <t>The maximumFileSizeMegabytes argument is set to 100 or as appropriate.</t>
  </si>
  <si>
    <t>The maximumFileSizeMegabytes argument is not set to 100 or as appropriate.</t>
  </si>
  <si>
    <t>Kubernetes automatically rotates the log files. Retaining old log files ensures that you would have sufficient log data available for carrying out any investigation or correlation. If you have set file size of 100 MB and the number of old log files to keep as 10, you would have approximately 1 GB of log data that you could potentially use for your analysis.</t>
  </si>
  <si>
    <t>Set the audit-log-maxsize parameter to 100 or as an appropriate number.
maximumFileSizeMegabytes: 100</t>
  </si>
  <si>
    <t>Set the maximumFileSizeMegabytes argument to 100 or as appropriate. One method to accomplish the recommended state is to execute the following:
Set the audit-log-maxsize parameter to 100 or as an appropriate number.
maximumFileSizeMegabytes: 100</t>
  </si>
  <si>
    <t>OpenShift-11</t>
  </si>
  <si>
    <t>Set the --encryption-provider-config argument</t>
  </si>
  <si>
    <t>Encrypt `etcd` key-value store.</t>
  </si>
  <si>
    <t>Run the following command to review the `Encrypted` status condition for the OpenShift API server to verify that its resources were successfully encrypted:
# encrypt the etcd datastore
oc get openshiftapiserver -o=jsonpath='{range .items[0].status.conditions[?(@.type=="Encrypted")]}{.reason}{"\n"}{.message}{"\n"}'
The output shows `EncryptionCompleted` upon successful encryption. 
- `EncryptionCompleted`
- `All resources encrypted: routes.route.openshift.io, oauthaccesstokens.oauth.openshift.io, oauthauthorizetokens.oauth.openshift.io`
If the output shows `EncryptionInProgress`, this means that encryption is still in progress. Wait a few minutes and try again.</t>
  </si>
  <si>
    <t>The --encryption-provider-config argument is not  set as appropriate.</t>
  </si>
  <si>
    <t>`etcd` is a highly available key-value store used by Kubernetes deployments for persistent storage of all of its REST API objects. These objects are sensitive in nature and should be encrypted at rest to avoid any disclosures.</t>
  </si>
  <si>
    <t>Follow the OpenShift documentation for [Encrypting etcd data | Authentication | OpenShift Container Platform 4.5](https://docs.openshift.com/container-platform/4.5/security/encrypting-etcd.html)</t>
  </si>
  <si>
    <t>Set the --encryption-provider-config argument. Follow the OpenShift documentation for [Encrypting etcd data | Authentication | OpenShift Container Platform 4.5](https://docs.openshift.com/container-platform/4.5/security/encrypting-etcd.html)</t>
  </si>
  <si>
    <t>To close this finding, please provide a screenshot showing --encryption-provider-config argument is set as appropriate with the agency's CAP.</t>
  </si>
  <si>
    <t>OpenShift-12</t>
  </si>
  <si>
    <t xml:space="preserve">Configure appropriate encryption providers  </t>
  </si>
  <si>
    <t>Run the following command to review the Encrypted status condition for the OpenShift API server to verify that its resources were successfully encrypted:
# encrypt the etcd datastore 
oc get openshiftapiserver -o=jsonpath='{range .items[0].status.conditions[?(@.type=="Encrypted")]}{.reason}{"\n"}{.message}{"\n"}'
The output shows EncryptionCompleted upon successful encryption. 
EncryptionCompleted
All resources encrypted: routes.route.openshift.io, oauthaccesstokens.oauth.openshift.io, oauthauthorizetokens.oauth.openshift.io
If the output shows `EncryptionInProgress`, this means that encryption is still in progress. Wait a few minutes and try again.</t>
  </si>
  <si>
    <t>The encryption providers are not  appropriately configured.</t>
  </si>
  <si>
    <t>Configure encryption providers to use the latest FIPS compliant ciphers.</t>
  </si>
  <si>
    <t>To close this finding, please provide a screenshot showing encryption providers are appropriately configured with the agency's CAP.</t>
  </si>
  <si>
    <t>OpenShift-13</t>
  </si>
  <si>
    <t>Use of Strong Cryptographic Ciphers only for API Server</t>
  </si>
  <si>
    <t xml:space="preserve">Run the following commands to verify the cipher suite and `minTLSversion` for the ingress operator, authentication operator, `cliconfig`, OpenShift `EPiServer` and `Kube APIserver`:
# verify cipher suites
oc get cm -n openshift-authentication v4-0-config-system-cliconfig -o jsonpath='{.data.v4\-0\-config\-system\-cliconfig}' | jq .servingInfo
oc get kubeapiservers.operator.openshift.io cluster -o json |jq .spec.observedConfig.servingInfo
oc get openshiftapiservers.operator.openshift.io cluster -o json |jq .spec.observedConfig.servingInfo
oc describe --namespace=openshift-ingress-operator ingresscontroller/default
Verify that the `tlsSecurityProfile` is set to the value you chose. 
</t>
  </si>
  <si>
    <t>The API Server only makes use of Strong Cryptographic Ciphers.</t>
  </si>
  <si>
    <t>The API Server does not use  Strong Cryptographic Ciphers.</t>
  </si>
  <si>
    <t>Note: The HAProxy Ingress controller image does not support TLS 1.3 and because the Modern profile requires TLS 1.3, it is not supported. The Ingress Operator converts the Modern profile to Intermediate. The Ingress Operator also converts the TLS 1.0 of an Old or Custom profile to 1.1, and TLS 1.3 of a Custom profile to 1.2.</t>
  </si>
  <si>
    <t>Set the tlsSecurityProfile parameter to TLS 1.2 or higher.</t>
  </si>
  <si>
    <t>To close this finding, please provide a screenshot showing API Server only makes use of Strong Cryptographic Ciphers with the agency's CAP.</t>
  </si>
  <si>
    <t>OpenShift-14</t>
  </si>
  <si>
    <t>Configure garbage collection appropriately</t>
  </si>
  <si>
    <t>Run the following command for each updated `configpool`:
oc get machineconfigpool
Verify the values for the following are set as appropriate.
`eviction-soft`
`evictionSoftGracePeriod`
`evictionHard`
`evictionPressureTransitionPeriod`</t>
  </si>
  <si>
    <t>The garbage collection is configured as appropriate.</t>
  </si>
  <si>
    <t>The garbage collection is not  configured appropriately.</t>
  </si>
  <si>
    <t>To configure, follow the directions in [Configuring garbage collection for containers and images] (https://docs.openshift.com/container-platform/4.5/nodes/nodes/nodes-nodes-garbage-collection.html#nodes-nodes-garbage-collection-configuring_nodes-nodes-configuring)</t>
  </si>
  <si>
    <t>Configured garbage collection appropriately.</t>
  </si>
  <si>
    <t>To close this finding, please provide a screenshot showing garbage collection is configured as appropriate with the agency's CAP.</t>
  </si>
  <si>
    <t>OpenShift-15</t>
  </si>
  <si>
    <t>Run the following command on the master node:
oc get configmaps config -n openshift-kube-controller-manager -ojson | \
jq -r '.data["config.yaml"]' | \
jq -r '.extendedArguments["use-service-account-credentials"][]'
Verify that the `--use-service-account-credentials` argument is set to `true`.</t>
  </si>
  <si>
    <t>The controller manager creates a service account per controller in the `kube-system` namespace, generates a credential for it, and builds a dedicated API client with that service account credential for each controller loop to use. Setting the `--use-service-account-credentials` to true runs each control loop within the controller manager using a separate service account credential. When used in combination with RBAC, this ensures that the control loops run with the minimum permissions required to perform their intended tasks.</t>
  </si>
  <si>
    <t>The OpenShift Controller Manager operator manages and updates the OpenShift Controller Manager. The Kubernetes Controller Manager operator manages and updates the [Kubernetes Controller Manager] (https://github.com/kubernetes/kubernetes) deployed on top of [OpenShift](https://openshift.io/). This operator is configured via [KubeControllerManager] (https://github.com/openshift/api/blob/master/operator/v1/types_kubecontrollermanager.go) custom resource.</t>
  </si>
  <si>
    <t>Set the --use-service-account-credentials argument to true.</t>
  </si>
  <si>
    <t>OpenShift-16</t>
  </si>
  <si>
    <t>SI-12</t>
  </si>
  <si>
    <t>Information Management and Retention</t>
  </si>
  <si>
    <t>Protect the healthz endpoints for the scheduler by RBAC</t>
  </si>
  <si>
    <t xml:space="preserve">Run the following command:
# check configuration for ports, livenessProbe, readinessProbe, healthz
oc -n openshift-kube-scheduler get cm kube-scheduler-pod -o json | jq -r '.data."pod.yaml"' | jq '.spec.containers'
# Test to verify endpoints
oc -n openshift-kube-scheduler describe endpoints
Test to validate RBAC enabled on the scheduler endpoint; check with non-admin role
oc project openshift-kube-scheduler
POD=$(oc get pods -l app=openshift-kube-scheduler -o jsonpath='{.items[0].metadata.name}')
PORT=$(oc get pod $POD -o jsonpath='{.spec.containers[0].livenessProbe.httpGet.port}')
# Should return 403 Forbidden
oc rsh ${POD} curl http://localhost:${PORT}/metrics -k
Verify that the livenessProbe and readinessProbe are set to path: `healthz`.
Verify that only users with the `cluster_admi`n role can retrieve metrics from the endpoint.
Verify that a regular user cannot get information about the scheduler. </t>
  </si>
  <si>
    <t>The healthz endpoints for the scheduler are protected by RBAC.</t>
  </si>
  <si>
    <t>The healthz endpoints for the scheduler are not  protected by RBAC.</t>
  </si>
  <si>
    <t>NOTE: If this check fails, please check the status of this issue: https://bugzilla.redhat.com/show_bug.cgi?id=1889488</t>
  </si>
  <si>
    <t>HSC29</t>
  </si>
  <si>
    <t xml:space="preserve">HSC29: Cryptographic key pairs are not properly managed </t>
  </si>
  <si>
    <t>A fix to this issue: https://bugzilla.redhat.com/show_bug.cgi?id=1889488
None required. Profiling is protected by RBAC and cannot be disabled.</t>
  </si>
  <si>
    <t>Protect the healthz endpoints for the scheduler by using RBAC.</t>
  </si>
  <si>
    <t>To close this finding, please provide a screenshot showing healthz endpoints for the scheduler are protected by RBAC with the agency's CAP.</t>
  </si>
  <si>
    <t>OpenShift-17</t>
  </si>
  <si>
    <t>Protect the scheduler API service by authentication and authorization</t>
  </si>
  <si>
    <t xml:space="preserve">Run the following command:
# to verify endpoints
oc -n openshift-kube-scheduler describe endpoints
# To verify that bind-address is not used in the configuration and that port is set to 0
oc -n openshift-kube-scheduler get cm kube-scheduler-pod -o json | jq -r '.data."pod.yaml"' | jq '.spec.containers'
# To test for RBAC: 
oc project openshift-kube-scheduler
POD=$(oc get pods -l app=openshift-kube-scheduler -o jsonpath='{.items[0].metadata.name}')
POD_IP=$(oc get pods -l app=openshift-kube-scheduler -o jsonpath='{.items[0].status.podIP}')
PORT=$(oc get pod $POD -o jsonpath='{.spec.containers[0].livenessProbe.httpGet.port}')
# Should return a 403
oc rsh ${POD} curl http://${POD_IP}:${PORT}/metrics
Verify that the --bind-address argument is not present and that `healthz` is bound to `port` `10251`.
Verify that only users with the cluster_admin role can retrieve metrics from the endpoint.
Verify that a regular user cannot get information about the scheduler. </t>
  </si>
  <si>
    <t>The scheduler is not bound to non-loopback addresses.</t>
  </si>
  <si>
    <t>The scheduler API service is not  protected by authentication and authorization.</t>
  </si>
  <si>
    <t>By default, the --bind-address argument is not present, the readinessProbe and livenessProbe arguments are set to 10251 and the port argument is set to 0.
Check the status of this issue: https://bugzilla.redhat.com/show_bug.cgi?id=1889488</t>
  </si>
  <si>
    <t>Protect the scheduler API service with authentication and authorization requirements. By default, the --bind-address argument is not present, the readinessProbe and livenessProbe arguments are set to 10251 and the port argument is set to 0.
Check the status of this issue: https://bugzilla.redhat.com/show_bug.cgi?id=1889488</t>
  </si>
  <si>
    <t>To close this finding, please provide a screenshot showing the scheduler API service is protected by authentication and authorization with the agency's CAP.</t>
  </si>
  <si>
    <t>OpenShift-18</t>
  </si>
  <si>
    <t>Set the kubelet service file permissions to 600 or more restrictive</t>
  </si>
  <si>
    <t>Ensure that the kubelet service file has permissions of 600 or more restrictive.</t>
  </si>
  <si>
    <t>Run the following command:
for node in $(oc get nodes -o jsonpath='{.items[*].metadata.name}')
do
oc debug node/${node} -- chroot /host stat -c %a /etc/systemd/system/kubelet.service
done
Verify that the permissions are `600` or more restrictive.</t>
  </si>
  <si>
    <t>The kubelet service file permissions are set to 600 or more restrictive.</t>
  </si>
  <si>
    <t>The kubelet service file permissions are not set to 600 or more restrictive.</t>
  </si>
  <si>
    <t>4.1.1</t>
  </si>
  <si>
    <t>The kubelet service file controls various parameters that set the behavior of the kubelet service in the worker node. You should restrict its file permissions to maintain the integrity of the file. The file should be writable by only the administrators on the system.</t>
  </si>
  <si>
    <t>Execute the following command:
chmod 600 /etc/systemd/system/kubelet.service</t>
  </si>
  <si>
    <t>Set the kubelet service file permissions to 600 or more restrictive. One method to accomplish the recommended state is to execute the following command(s):
chmod 600 /etc/systemd/system/kubelet.service</t>
  </si>
  <si>
    <t>To close this finding, please provide a screenshot showing kubelet service file permissions are set to 600 or more restrictive with the agency's CAP.</t>
  </si>
  <si>
    <t>OpenShift-19</t>
  </si>
  <si>
    <t>Set proxy kubeconfig file permissions to 600 or more restrictive if exists</t>
  </si>
  <si>
    <t>If `kube-proxy` is running, and if it is using a file-based kubeconfig file, ensure that the proxy kubeconfig file has permissions of `600` or more restrictive.</t>
  </si>
  <si>
    <t>Run the following command:
for i in $(oc get pods -n openshift-sdn -l app=sdn -oname)
do
oc exec -n openshift-sdn $i -- \
stat -Lc %a /config/kube-proxy-config.yaml
done
Verify that the `kube-proxy-config.yaml` file has permissions of `600`.</t>
  </si>
  <si>
    <t>Proxy kubeconfig file permissions are set to 600 or more restrictive.</t>
  </si>
  <si>
    <t>Proxy kubeconfig file permissionss are not set to 600 or more restrictive.</t>
  </si>
  <si>
    <t>4.1.3</t>
  </si>
  <si>
    <t>The `kube-proxy` kubeconfig file controls various parameters of the `kube-proxy` service in the worker node. You should restrict its file permissions to maintain the integrity of the file. The file should be writable by only the administrators on the system.
It is possible to run `kube-proxy` with the kubeconfig parameters configured as a Kubernetes ConfigMap instead of a file. In this case, there is no proxy kubeconfig file.</t>
  </si>
  <si>
    <t>Execute the following command:
chmod 600 /config/kube-proxy-config.yaml</t>
  </si>
  <si>
    <t>Set proxy kubeconfig file permissions to 600 or more restrictive. One method to accomplish the recommended state is to execute the following command(s):
chmod 600 /config/kube-proxy-config.yaml</t>
  </si>
  <si>
    <t>To close this finding, please provide a screenshot showing Proxy kubeconfig file permissions are set to 600 or more restrictive with the agency's CAP.</t>
  </si>
  <si>
    <t>OpenShift-20</t>
  </si>
  <si>
    <t>Set the --kubeconfig kubelet.conf file permissions to 600 or more restrictive</t>
  </si>
  <si>
    <t>Ensure that the `kubelet.conf` file has permissions of `600` or more restrictive.</t>
  </si>
  <si>
    <t>Run the following command:
# Check permissions
for node in $(oc get nodes -o jsonpath='{.items[*].metadata.name}')
do
oc debug node/${node} -- chroot /host stat -c %a /etc/kubernetes/kubelet.conf
done
Verify that the permissions are `600`.</t>
  </si>
  <si>
    <t>The --kubeconfig kubelet.conf file permissions are set to 600 or more restrictive.</t>
  </si>
  <si>
    <t>The --kubeconfig kubelet.conf file permissions are not set to 600 or more restrictive.</t>
  </si>
  <si>
    <t>4.1.5</t>
  </si>
  <si>
    <t>The `kubelet.conf` file is the kubeconfig file for the node, and controls various parameters that set the behavior and identity of the worker node. You should restrict its file permissions to maintain the integrity of the file. The file should be writable by only the administrators on the system.</t>
  </si>
  <si>
    <t>Execute the following command:
chmod 600 /etc/kubernetes/kubelet.conf</t>
  </si>
  <si>
    <t>Set the --kubeconfig kubelet.conf file permissions to 600 or more restrictive. One method to accomplish the recommended state is to execute the following command(s):
chmod 600 /etc/kubernetes/kubelet.conf</t>
  </si>
  <si>
    <t>To close this finding, please provide a screenshot showingthe --kubeconfig kubelet.conf file permissions are set to 600 or more restrictive with the agency's CAP.</t>
  </si>
  <si>
    <t>OpenShift-21</t>
  </si>
  <si>
    <t>Set  the certificate authorities file permissions to 600 or more restrictive</t>
  </si>
  <si>
    <t>Ensure that the certificate authorities file has permissions of `600` or more restrictive.</t>
  </si>
  <si>
    <t>Run the following command:
for node in $(oc get nodes -o jsonpath='{.items[*].metadata.name}')
do
oc debug node/${node} -- chroot /host stat -c %a /etc/kubernetes/cert/ca.pem
done
Verify that the permissions are `600`.</t>
  </si>
  <si>
    <t>The certificate authorities file permissions are set to 600 or more restrictive.</t>
  </si>
  <si>
    <t>The certificate authorities file permissions are not  set to 600 or more restrictive.</t>
  </si>
  <si>
    <t>4.1.7</t>
  </si>
  <si>
    <t>The certificate authorities file controls the authorities used to validate API requests. You should restrict its file permissions to maintain the integrity of the file. The file should be writable by only the administrators on the system.</t>
  </si>
  <si>
    <t>Execute the following command:
chmod 600 /etc/kubernetes/cert/ca.pem</t>
  </si>
  <si>
    <t>Set  the certificate authorities file permissions to 600 or more restrictive. One method to accomplish the recommended state is to execute the following command(s):
chmod 600 /etc/kubernetes/cert/ca.pem</t>
  </si>
  <si>
    <t>To close this finding, please provide a screenshot showing the certificate authorities file permissions are set to 600 or more restrictive with the agency's CAP.</t>
  </si>
  <si>
    <t>OpenShift-22</t>
  </si>
  <si>
    <t>Disable anonymous requests to the Kubelet server.</t>
  </si>
  <si>
    <t>Run the following command on each node:
for node in $(oc get nodes -o jsonpath='{.items[*].metadata.name}')
do
oc debug node/${node} -- chroot /host grep -B4 -A1 anonymous: /etc/systemd/system/kubelet.conf
done
Verify that the `anonymous-auth` argument is set to `false`.</t>
  </si>
  <si>
    <t>4.2.1</t>
  </si>
  <si>
    <t>When enabled, requests that are not rejected by other configured authentication methods are treated as anonymous requests. These requests are then served by the Kubelet server. You should rely on authentication to authorize access and disallow anonymous requests.</t>
  </si>
  <si>
    <t>Follow the instructions in the documentation to create a Kubelet config CRD and set the anonymous-auth is set to false.</t>
  </si>
  <si>
    <t>Set the --anonymous-auth argument to false. Follow the instructions in the documentation to create a Kubelet config CRD and set the anonymous-auth is set to false.</t>
  </si>
  <si>
    <t>OpenShift-23</t>
  </si>
  <si>
    <t>Ensure the read only port is not used or is set to 0</t>
  </si>
  <si>
    <t>Disable the read-only port.</t>
  </si>
  <si>
    <t>Run the following command:
oc -n openshift-kube-apiserver get cm kube-apiserver-pod -o yaml | grep --color read-only-port
oc -n openshift-kube-apiserver get cm config -o yaml | grep --color "read-only-port”
For OpenShift 4.5, verify that nothing is returned. Configuration information is available here: https://github.com/openshift/kubernetes-kubelet/blob/origin-4.5-kubernetes-1.18.3/config/v1beta1/types.go#L135-L141
For OpenShift 4.6, verify that the `read-only-port` is set to `0`.</t>
  </si>
  <si>
    <t>The read only port is not used or is set to 0.</t>
  </si>
  <si>
    <t>The read only port is used or is not set to 0.</t>
  </si>
  <si>
    <t>4.2.4</t>
  </si>
  <si>
    <t>The Kubelet process provides a read-only API in addition to the main Kubelet API. Unauthenticated access is provided to this read-only API which could possibly retrieve potentially sensitive information about the cluster.</t>
  </si>
  <si>
    <t>In earlier versions of OpenShift 4, the read-only-port argument is not used. 
Follow the instructions in the documentation to create a Kubelet config CRD and set the --read-only-port is set to 0.</t>
  </si>
  <si>
    <t>Ensure the read only port is not used or is set to 0. In earlier versions of OpenShift 4, the read-only-port argument is not used. 
Follow the instructions in the documentation to create a Kubelet config CRD and set the --read-only-port is set to 0.</t>
  </si>
  <si>
    <t>To close this finding, please provide a screenshot showing read only port is not used or is set to 0 with the agency's CAP.</t>
  </si>
  <si>
    <t>OpenShift-24</t>
  </si>
  <si>
    <t>Ensure that the --streaming-connection-idle-timeout argument is not set to 0</t>
  </si>
  <si>
    <t>Do not disable timeouts on streaming connections.</t>
  </si>
  <si>
    <t>Run the following command on each node:
# Should return 1 for each node
for node in $(oc get nodes -o jsonpath='{.items[*].metadata.name}')
do
oc debug node/${node} -- chroot /host ps -ef | grep kubelet | grep streaming-connection-idle-timeout
echo $?
done
# Should return 1 for each node
for node in $(oc get nodes -o jsonpath='{.items[*].metadata.name}')
do
oc debug node/${node} -- chroot /host grep streamingConnectionIdleTimeout /etc/kubernetes/kubelet.conf
echo $?
done
Verify that the `--streaming-connection-idle-timeout` argument is not set to `0`.
If the argument is not present, and there is a Kubelet config file specified by `--config`, check that it does not set `streamingConnectionIdleTimeout` to `0`.</t>
  </si>
  <si>
    <t>The --streaming-connection-idle-timeout argument is not set to 0.</t>
  </si>
  <si>
    <t>The --streaming-connection-idle-timeout argument is set to 0.</t>
  </si>
  <si>
    <t>4.2.5</t>
  </si>
  <si>
    <t>Setting idle timeouts ensures that you are protected against Denial-of-Service attacks, inactive connections and running out of ephemeral ports. 
**Note:** By default, `--streaming-connection-idle-timeout` is set to 4 hours which might be too high for your environment. Setting this as appropriate would additionally ensure that such streaming connections are timed out after serving legitimate use cases.</t>
  </si>
  <si>
    <t>Follow the instructions in the documentation to create a Kubelet config CRD and set the --streaming-connection-idle-timeout to the desired value. Do not set the value to 0.</t>
  </si>
  <si>
    <t>Ensure that the --streaming-connection-idle-timeout argument is not set to 0. Follow the instructions in the documentation to create a Kubelet config CRD and set the --streaming-connection-idle-timeout to the desired value. Do not set the value to 0.</t>
  </si>
  <si>
    <t>To close this finding, please provide a screenshot showing --streaming-connection-idle-timeout argument is not set to 0 with the agency's CAP.</t>
  </si>
  <si>
    <t>OpenShift-25</t>
  </si>
  <si>
    <t>Ensure that the Kubelet only makes use of Strong Cryptographic Ciphers</t>
  </si>
  <si>
    <t>Ensure that the Kubelet is configured to only use strong cryptographic ciphers.</t>
  </si>
  <si>
    <t>Run the following commands to verify the cipher suite and minTLSversion for the ingress operator, authentication operator, `cliconfig`, OpenShift `APIserver` and Kube APIserver:
# needs verification
# verify cipher suites
oc describe --namespace=openshift-ingress-operator ingresscontroller/default
oc get kubeapiservers.operator.openshift.io cluster -o json |jq .spec.observedConfig.servingInfo
oc get openshiftapiservers.operator.openshift.io cluster -o json |jq .spec.observedConfig.servingInfo
oc get cm -n openshift-authentication v4-0-config-system-cliconfig -o jsonpath='{.data.v4\-0\-config\-system\-cliconfig}' | jq .servingInfo
#check value for tlsSecurityProfile; null is returned if default is used
oc get kubeapiservers.operator.openshift.io cluster -o json |jq .spec.tlsSecurityProfile
Verify that the cipher suites are appropriate. 
Verify that the `tlsSecurityProfile` is set to the value you chose.</t>
  </si>
  <si>
    <t>The Kubelet use Strong Cryptographic Ciphers.</t>
  </si>
  <si>
    <t>The Kubelet does not use Strong Cryptographic Ciphers.</t>
  </si>
  <si>
    <t>4.2.13</t>
  </si>
  <si>
    <t>Follow the directions above and in the OpenShift documentation to configure the tlsSecurityProfile. [Configuring Ingress](https://docs.openshift.com/container-platform/4.5/networking/ingress-operator.html#nw-ingress-controller-configuration-parameters_configuring-ingress)</t>
  </si>
  <si>
    <t>Ensure that the Kubelet only makes use of Strong Cryptographic Ciphers. Follow the directions above and in the OpenShift documentation to configure the tlsSecurityProfile. [Configuring Ingress](https://docs.openshift.com/container-platform/4.5/networking/ingress-operator.html#nw-ingress-controller-configuration-parameters_configuring-ingress)</t>
  </si>
  <si>
    <t>OpenShift-26</t>
  </si>
  <si>
    <t>Run the following commands to verify the kubeadmin user no longer exists:
Obtain a list of the principals who have access to the cluster-admin role by reviewing the `clusterrolebinding` output for each role binding that has access to the cluster-admin role.
# needs verification
# To get a list of users and service accounts with the cluster-admin role
oc get clusterrolebindings -o=custom-columns=NAME:.metadata.name,ROLE:.roleRef.name,SUBJECT:.subjects[*].kind | grep cluster-admin
# To verity that Kubeadmin is removed, no results should be returned
oc get secrets kubeadmin -n kube-system
Review each principal listed and ensure that cluster-admin privilege is required for it.
Verify that the kubeadmin user no longer exists.</t>
  </si>
  <si>
    <t>The cluster-admin role is not only used where required.</t>
  </si>
  <si>
    <t>Identify all clusterrolebindings to the cluster-admin role. Check if they are used and if they need this role or if they could use a role with fewer privileges.
Where possible, first bind users to a lower privileged role and then remove the clusterrolebinding to the cluster-admin role :
oc delete clusterrolebinding [name]</t>
  </si>
  <si>
    <t>Ensure that the cluster-admin role is only used where required. One method to accomplish the recommended state is to execute the following: Identify all clusterrolebindings to the cluster-admin role. Check if they are used and if they need this role or if they could use a role with fewer privileges.
Where possible, first bind users to a lower privileged role and then remove the clusterrolebinding to the cluster-admin role :
oc delete clusterrolebinding [name]</t>
  </si>
  <si>
    <t>OpenShift-27</t>
  </si>
  <si>
    <t>Review the users who have `get`, `list` or `watch` access to `secrets` objects in the Kubernetes API.</t>
  </si>
  <si>
    <t>Access to secrets is minimize.</t>
  </si>
  <si>
    <t>Where possible, remove get, list and watch access to secret objects in the cluster.</t>
  </si>
  <si>
    <t>Minimize access to secrets. One method to accomplish the recommended state is to execute the following: 
Where possible, remove get, list and watch access to secret objects in the cluster.</t>
  </si>
  <si>
    <t>OpenShift-28</t>
  </si>
  <si>
    <t>Minimize wildcard use in Roles and ClusterRoles</t>
  </si>
  <si>
    <t>Kubernetes Roles and ClusterRoles provide access to resources based on sets of objects and actions that can be taken on those objects. It is possible to set either of these to be the wildcard "*" which matches all items. 
Use of wildcards is not optimal from a security perspective as it may allow for inadvertent access to be granted when new resources are added to the Kubernetes API either as CRDs or in later versions of the product.</t>
  </si>
  <si>
    <t>Retrieve the roles defined across each namespaces in the cluster and review for wildcards with the following commands:
oc get roles --all-namespaces -o yaml
for i in $(oc get roles -A -o jsonpath='{.items[*].metadata.name}'); do oc describe clusterrole ${i}; done
Retrieve the cluster roles defined in the cluster and review for wildcards
oc get clusterroles -o yaml
for i in $(oc get clusterroles -o jsonpath='{.items[*].metadata.name}'); do oc describe clusterrole ${i}; done</t>
  </si>
  <si>
    <t>Wildcard use in Roles and ClusterRoles is minimize.</t>
  </si>
  <si>
    <t>Wildcard use in Roles and ClusterRoles is not minimize.</t>
  </si>
  <si>
    <t>5.1.3</t>
  </si>
  <si>
    <t>The principle of least privilege recommends that users are provided only the access required for their role and nothing more. The use of wildcard rights grants is likely to provide excessive rights to the Kubernetes API.</t>
  </si>
  <si>
    <t>Where possible replace any use of wildcards in clusterroles and roles with specific objects or actions.</t>
  </si>
  <si>
    <t>Minimize wildcard use in Roles and ClusterRoles. One method to accomplish the recommended state is to execute the following: 
Where possible replace any use of wildcards in clusterroles and roles with specific objects or actions.</t>
  </si>
  <si>
    <t>To close this finding, please provide a screenshot showing Wildcard use in Roles and ClusterRoles is minimiz with the agency's CAP.</t>
  </si>
  <si>
    <t>OpenShift-29</t>
  </si>
  <si>
    <t>Access to create pods is minimize.</t>
  </si>
  <si>
    <t>Access to create pods is not minimize.</t>
  </si>
  <si>
    <t>Where possible, remove create access to pod objects in the cluster.</t>
  </si>
  <si>
    <t>Minimize access to create pods. One method to accomplish the recommended state is to execute the following:
Where possible, remove create access to pod objects in the cluster.</t>
  </si>
  <si>
    <t>OpenShift-30</t>
  </si>
  <si>
    <t>Review pod and service account objects in the cluster and ensure that the option below is set, unless the resource explicitly requires this access.
automountServiceAccountToken: false</t>
  </si>
  <si>
    <t>The Service Account Tokens are only mounted where necessary</t>
  </si>
  <si>
    <t>The Service Account Tokens are not  only mounted where necessary</t>
  </si>
  <si>
    <t>OpenShift-31</t>
  </si>
  <si>
    <t>- H33Retrieve all SCCs available for use.
- Generate field values for security context settings that were not specified on the request.
- Validate the final settings against the available constraints.
If a matching set of constraints is found, then the pod is accepted. If the request cannot be matched to an SCC, the pod is rejected.
A pod must validate every field against the SCC. 
Get the set of SCCs with the following command:
oc get scc
For each SCC, check whether privileged is enabled:
# needs verification
for i in `oc get scc --template '{{range .items}}{{.metadata.name}}{{"\n"}}{{end}}'`; do echo "$i"; oc describe scc $i | grep "Allow Privileged"; done
Verify that there is at least one SCC which does not have `Allow Privileged` set to `true`.</t>
  </si>
  <si>
    <t>The admission of privileged containers is minimized.</t>
  </si>
  <si>
    <t>Privileged containers have access to all Linux Kernel capabilities and devices. A container running with full privileges can do almost everything that the host can do. This flag exists to allow special use-cases, like manipulating the network stack and accessing devices.
There should be at least one Security Context Constraint (SCC) defined which does not permit privileged containers.
If you need to run privileged containers, this should be defined in a separate SCC and you should carefully check RBAC controls to ensure that only limited service accounts and users are given permission to access that SCC.</t>
  </si>
  <si>
    <t>Create a SCC as described in the OpenShift documentation, ensuring that the Allow Privileged field is set to false.</t>
  </si>
  <si>
    <t>Minimize the admission of privileged containers. One method to accomplish the recommended state is to execute the following:
Create a SCC as described in the OpenShift documentation, ensuring that the Allow Privileged field is set to false.</t>
  </si>
  <si>
    <t>OpenShift-32</t>
  </si>
  <si>
    <t>Run the following command to get the set of SCCs:
oc get scc
For each SCC, check whether `Allow Host PID` is true:
for i in `oc get scc --template '{{range .items}}{{.metadata.name}}{{"\n"}}{{end}}'`; do echo "$i"; oc describe scc $i | grep "Allow Host PID"; done
Verify that there is at least one SCC which does not return true.</t>
  </si>
  <si>
    <t>A container running in the host's PID namespace can inspect processes running outside the container. If the container also has access to ptrace capabilities this can be used to escalate privileges outside of the container.
There should be at least one Security Context Constraint (SCC) defined which does not permit containers to share the host PID namespace.
If you need to run containers which require hostPID, this should be defined in a separate SCC and you should carefully check RBAC controls to ensure that only limited service accounts and users are given permission to access that SCC.</t>
  </si>
  <si>
    <t>Create a SCC as described in the OpenShift documentation, ensuring that the Allow Host PID field is set to false.</t>
  </si>
  <si>
    <t>Minimize the admission of containers wishing to share the host process ID namespace. One method to accomplish the recommended state is to execute the following:
Create a SCC as described in the OpenShift documentation, ensuring that the Allow Host PID field is set to false.</t>
  </si>
  <si>
    <t>OpenShift-33</t>
  </si>
  <si>
    <t>Run the following command to get the set of SCCs:
oc get scc
For each SCC, check whether `Allow Host IPC` is enabled:
for i in `oc get scc --template '{{range .items}}{{.metadata.name}}{{"\n"}}{{end}}'`; do echo "$i"; oc describe scc $i | grep "Allow Host IPC"; done
Verify that there is at least one SCC which does not return true.</t>
  </si>
  <si>
    <t>The admission of containers wishing to share the host IPC namespace is not minimize.</t>
  </si>
  <si>
    <t>A container running in the host's IPC namespace can use IPC to interact with processes outside the container.
There should be at least one Security Context Constraint (SCC) defined which does not permit containers to share the host IPC namespace.
If you have a requirement to containers which require hostIPC, this should be defined in a separate SCC and you should carefully check RBAC controls to ensure that only limited service accounts and users are given permission to access that SCC.</t>
  </si>
  <si>
    <t>Create a SCC as described in the OpenShift documentation, ensuring that the Allow Host IPC field is set to false.</t>
  </si>
  <si>
    <t>Minimize the admission of containers wishing to share the host IPC namespace. One method to accomplish the recommended state is to execute the following:
Create a SCC as described in the OpenShift documentation, ensuring that the Allow Host IPC field is set to false.</t>
  </si>
  <si>
    <t>OpenShift-34</t>
  </si>
  <si>
    <t>Run the following command to get the set of SCCs:
oc get scc
For each SCC, check whether `Allow Host Network` is enabled:
for i in `oc get scc --template '{{range .items}}{{.metadata.name}}{{"\n"}}{{end}}'`; do echo "$i"; oc describe scc $i | grep "Allow Host Network"; done
Verify that there is at least one SCC which does not return true.</t>
  </si>
  <si>
    <t>A container running in the host's network namespace could access the local loopback device, and could access network traffic to and from other pods.
There should be at least one Security Context Constraint (SCC) defined which does not permit containers to share the host network namespace.
If you have need to run containers which require hostNetwork, this should be defined in a separate SCC and you should carefully check RBAC controls to ensure that only limited service accounts and users are given permission to access that SCC.</t>
  </si>
  <si>
    <t>Create a SCC as described in the OpenShift documentation, ensuring that the Allow Host Network field is omitted or set to false.</t>
  </si>
  <si>
    <t>Minimize the admission of containers wishing to share the host network namespace. One method to accomplish the recommended state is to execute the following:
Create a SCC as described in the OpenShift documentation, ensuring that the Allow Host Network field is omitted or set to false.</t>
  </si>
  <si>
    <t>OpenShift-35</t>
  </si>
  <si>
    <t>Do not generally permit containers to be run with the `allowPrivilegeEscalation` flag set to `true`.</t>
  </si>
  <si>
    <t>Run the following command to get the set of SCCs:
oc get scc
For each SCC, check whether `privileged` is enabled:
# needs verification
for i in `oc get scc --template '{{range .items}}{{.metadata.name}}{{"\n"}}{{end}}'`; do echo "$i"; oc describe scc $i | grep "Allow Privilege Escalation"; done
Verify that there is at least one SCC which does not return true.</t>
  </si>
  <si>
    <t>A container running with the `allowPrivilegeEscalation` flag set to `true` may have processes that can gain more privileges than their parent.
There should be at least one Security Context Constraint (SCC) defined which does not permit containers to allow privilege escalation. The option exists (and is defaulted to true) to permit setuid binaries to run.
If you have need to run containers which use setuid binaries or require privilege escalation, this should be defined in a separate SCC and you should carefully check RBAC controls to ensure that only limited service accounts and users are given permission to access that SCC.</t>
  </si>
  <si>
    <t>Create a SCC as described in the OpenShift documentation, ensuring that the Allow Privilege Escalation field is set to false.</t>
  </si>
  <si>
    <t>Minimize the admission of containers with allowPrivilegeEscalation. One method to accomplish the recommended state is to execute the following:
Create a SCC as described in the OpenShift documentation, ensuring that the Allow Privilege Escalation field is set to false.</t>
  </si>
  <si>
    <t>OpenShift-36</t>
  </si>
  <si>
    <t>Run the following command to get the set of SCCs:
oc get scc
For each SCC, check whether `NET_RAW` is disabled:
# needs verification
for i in `oc get scc --template '{{range .items}}{{.metadata.name}}{{"\n"}}{{end}}'`; do echo "$i"; oc describe scc $i | grep "Required Drop Capabilities"; done
Verify that there is at least one SCC which returns `NET_RAW` or `ALL`.</t>
  </si>
  <si>
    <t>The admission of containers with the NET_RAW capability is minimized.</t>
  </si>
  <si>
    <t>Containers run with a default set of capabilities as assigned by the Container Runtime. By default this can include potentially dangerous capabilities. With Docker as the container runtime the NET_RAW capability is enabled which may be misused by malicious containers.
Ideally, all containers should drop this capability.
There should be at least one Security Context Constraint (SCC) defined which prevents containers with the NET_RAW capability from launching.
If you need to run containers with this capability, this should be defined in a separate SCC and you should carefully check RBAC controls to ensure that only limited service accounts and users are given permission to access that SCC.</t>
  </si>
  <si>
    <t>Create a SCC as described in the OpenShift documentation, ensuring that the Required Drop Capabilities is set to include either NET_RAW or ALL.</t>
  </si>
  <si>
    <t>Minimize the admission of containers with the NET_RAW capability. One method to accomplish the recommended state is to execute the following:
Create a SCC as described in the OpenShift documentation, ensuring that the Required Drop Capabilities is set to include either NET_RAW or ALL.</t>
  </si>
  <si>
    <t>OpenShift-37</t>
  </si>
  <si>
    <t>Run the following command to get the set of SCCs:
oc get scc
For each SCC, check the values for `Allowed Capabilities`:
oc describe scc &lt;name&gt; | grep “Default Add Capabilities”
for i in `oc get scc --template '{{range .items}}{{.metadata.name}}{{"\n"}}{{end}}'`; do echo "$i"; oc describe scc $i | grep "Allowed Capabilities"; done
for i in `oc get scc --template '{{range .items}}{{.metadata.name}}{{"\n"}}{{end}}'`; do echo "$i"; oc describe scc $i | grep "Default Add Capabilities"; done
Minimize the number of SCCs that have `Allowed Capabilities` set to anything other than an empty array.
Minimize the number of SCCs that have `Default Add Capabilities` set to anything other than an empty array.</t>
  </si>
  <si>
    <t>The admission of containers with added capabilities is not set to minimize.</t>
  </si>
  <si>
    <t>Containers run with a default set of capabilities as assigned by the Container Runtime. Capabilities outside this set can be added to containers which could expose them to risks of container breakout attacks.
There should be at least one Security Context Constraint (SCC) defined which prevents containers with capabilities beyond the default set from launching.
If you need to run containers with additional capabilities, this should be defined in a separate SCC and you should carefully check RBAC controls to ensure that only limited service accounts and users are given permission to access that SCC.</t>
  </si>
  <si>
    <t>Ensure that Allowed Capabilities is set to an empty array for every SCC in the cluster except for the privileged SCC.</t>
  </si>
  <si>
    <t>Minimize the admission of containers with added capabilities. One method to accomplish the recommended state is to execute the following:
Ensure that Allowed Capabilities is set to an empty array for every SCC in the cluster except for the privileged SCC.</t>
  </si>
  <si>
    <t>OpenShift-38</t>
  </si>
  <si>
    <t>Use secrets as files over secrets as environment variables</t>
  </si>
  <si>
    <t>Kubernetes supports mounting secrets as data volumes or as environment variables. Minimize the use of environment variable secrets.</t>
  </si>
  <si>
    <t>Run the following command to find references to objects which use environment variables defined from secrets.
oc get all -o jsonpath='{range .items[?(@..secretKeyRef)]} {.kind} {.metadata.name} {"\n"}{end}' -A</t>
  </si>
  <si>
    <t>The secrets as files are being used in lieu of secrets as environment variables.</t>
  </si>
  <si>
    <t>The secrets as files are not being used in lieu of secrets as environment variables.</t>
  </si>
  <si>
    <t>5.4.1</t>
  </si>
  <si>
    <t>It is reasonably common for application code to log out its environment (particularly in the event of an error). This will include any secret values passed in as environment variables, so secrets can easily be exposed to any user or entity who has access to the logs.</t>
  </si>
  <si>
    <t>If possible, rewrite application code to read secrets from mounted secret files, rather than from environment variables.</t>
  </si>
  <si>
    <t>Use secrets as files instead of secrets as environment variables. One method to accomplish the recommended state is to execute the following:
If possible, rewrite application code to read secrets from mounted secret files.</t>
  </si>
  <si>
    <t>To close this finding, please provide a screenshot showing secrets as files are being used over secrets as environment variables with the agency's CAP.</t>
  </si>
  <si>
    <t>OpenShift-39</t>
  </si>
  <si>
    <t>Run the following command and review the namespaces created in the cluster:
oc get namespaces
Ensure that these namespaces are the ones you need and are adequately administered as per your requirements.</t>
  </si>
  <si>
    <t>Administrative boundaries between resources using namespaces have been created.</t>
  </si>
  <si>
    <t>Administrative boundaries between resources using namespaces has not been created.</t>
  </si>
  <si>
    <t>Create administrative boundaries between resources using namespaces by following the documentation and create namespaces for objects in your deployment as you need them.</t>
  </si>
  <si>
    <t>To close this finding, please provide a screenshot showing Administrative boundaries between resources using namespaces have been created with the agency's CAP.</t>
  </si>
  <si>
    <t>Change Log</t>
  </si>
  <si>
    <t>Version</t>
  </si>
  <si>
    <t>Date</t>
  </si>
  <si>
    <t>Description of Changes</t>
  </si>
  <si>
    <t>Author</t>
  </si>
  <si>
    <t>First Release to Containers SCSEM, which include CIS Kubernetes Benchmark v1.6.1, Red Hat Open Shift 4 v1.1 and Docker Version v1.4.0.</t>
  </si>
  <si>
    <t xml:space="preserve">Test Case Tab </t>
  </si>
  <si>
    <t xml:space="preserve">Date </t>
  </si>
  <si>
    <t>KUB-37</t>
  </si>
  <si>
    <t>Removed string: Section 5 | (See Below)from Remediation Statement.</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</si>
  <si>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</si>
  <si>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</si>
  <si>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</si>
  <si>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</si>
  <si>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</si>
  <si>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</si>
  <si>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</si>
  <si>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</si>
  <si>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</si>
  <si>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</si>
  <si>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</si>
  <si>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</si>
  <si>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</si>
  <si>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</si>
  <si>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</si>
  <si>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</si>
  <si>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</si>
  <si>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</si>
  <si>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</si>
  <si>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</si>
  <si>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</si>
  <si>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</si>
  <si>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</si>
  <si>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</si>
  <si>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</si>
  <si>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</si>
  <si>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</si>
  <si>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</si>
  <si>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</si>
  <si>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</si>
  <si>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</si>
  <si>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</si>
  <si>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</si>
  <si>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</si>
  <si>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</si>
  <si>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</si>
  <si>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</si>
  <si>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</si>
  <si>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</si>
  <si>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</si>
  <si>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</si>
  <si>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</si>
  <si>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</si>
  <si>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</si>
  <si>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</si>
  <si>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</si>
  <si>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</si>
  <si>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</si>
  <si>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</si>
  <si>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</si>
  <si>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</si>
  <si>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</si>
  <si>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</si>
  <si>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</si>
  <si>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</si>
  <si>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</si>
  <si>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</si>
  <si>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</si>
  <si>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</si>
  <si>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</si>
  <si>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</si>
  <si>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</si>
  <si>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</si>
  <si>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</si>
  <si>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</si>
  <si>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</si>
  <si>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</si>
  <si>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</si>
  <si>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</si>
  <si>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</si>
  <si>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</si>
  <si>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</si>
  <si>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</si>
  <si>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</si>
  <si>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</si>
  <si>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</si>
  <si>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</si>
  <si>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</si>
  <si>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</si>
  <si>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</si>
  <si>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</si>
  <si>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</si>
  <si>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</si>
  <si>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</si>
  <si>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</si>
  <si>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</si>
  <si>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</si>
  <si>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</si>
  <si>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</si>
  <si>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</si>
  <si>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</si>
  <si>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</si>
  <si>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</si>
  <si>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</si>
  <si>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</si>
  <si>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</si>
  <si>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</si>
  <si>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</si>
  <si>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</si>
  <si>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</si>
  <si>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</si>
  <si>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</si>
  <si>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</si>
  <si>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</si>
  <si>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</si>
  <si>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</si>
  <si>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</si>
  <si>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</si>
  <si>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</si>
  <si>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</si>
  <si>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</si>
  <si>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</si>
  <si>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</si>
  <si>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</si>
  <si>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</si>
  <si>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</si>
  <si>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</si>
  <si>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</si>
  <si>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</si>
  <si>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</si>
  <si>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</si>
  <si>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</si>
  <si>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</si>
  <si>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</si>
  <si>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</si>
  <si>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</si>
  <si>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</si>
  <si>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</si>
  <si>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</si>
  <si>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</si>
  <si>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</si>
  <si>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</si>
  <si>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</si>
  <si>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</si>
  <si>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</si>
  <si>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</si>
  <si>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</si>
  <si>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</si>
  <si>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</si>
  <si>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</si>
  <si>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</si>
  <si>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</si>
  <si>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</si>
  <si>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</si>
  <si>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</si>
  <si>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</si>
  <si>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</si>
  <si>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</si>
  <si>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</si>
  <si>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</si>
  <si>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</si>
  <si>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</si>
  <si>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</si>
  <si>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</si>
  <si>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</si>
  <si>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</si>
  <si>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</si>
  <si>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</si>
  <si>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</si>
  <si>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</si>
  <si>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</si>
  <si>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</si>
  <si>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</si>
  <si>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</si>
  <si>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</si>
  <si>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</si>
  <si>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</si>
  <si>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</si>
  <si>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</si>
  <si>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</si>
  <si>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</si>
  <si>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</si>
  <si>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</si>
  <si>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</si>
  <si>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</si>
  <si>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</si>
  <si>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</si>
  <si>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</si>
  <si>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</si>
  <si>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</si>
  <si>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</si>
  <si>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</si>
  <si>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</si>
  <si>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</si>
  <si>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</si>
  <si>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</si>
  <si>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HAU20</t>
  </si>
  <si>
    <t>Audit log data not sent from a consistently identified source</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</si>
  <si>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</si>
  <si>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</si>
  <si>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</si>
  <si>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</si>
  <si>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</si>
  <si>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</si>
  <si>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</si>
  <si>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</si>
  <si>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</si>
  <si>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</si>
  <si>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</si>
  <si>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</si>
  <si>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</si>
  <si>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</si>
  <si>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</si>
  <si>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</si>
  <si>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</si>
  <si>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</si>
  <si>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</si>
  <si>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</si>
  <si>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</si>
  <si>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</si>
  <si>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</si>
  <si>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</si>
  <si>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</si>
  <si>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</si>
  <si>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</si>
  <si>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</si>
  <si>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</si>
  <si>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</si>
  <si>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</si>
  <si>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</si>
  <si>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</si>
  <si>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</si>
  <si>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</si>
  <si>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</si>
  <si>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</si>
  <si>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</si>
  <si>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</si>
  <si>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</si>
  <si>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</si>
  <si>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</si>
  <si>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</si>
  <si>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</si>
  <si>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</si>
  <si>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</si>
  <si>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</si>
  <si>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</si>
  <si>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</si>
  <si>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</si>
  <si>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</si>
  <si>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</si>
  <si>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</si>
  <si>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</si>
  <si>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</si>
  <si>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</si>
  <si>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</si>
  <si>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</si>
  <si>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</si>
  <si>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</si>
  <si>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</si>
  <si>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</si>
  <si>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</si>
  <si>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</si>
  <si>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</si>
  <si>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</si>
  <si>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</si>
  <si>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</si>
  <si>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</si>
  <si>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</si>
  <si>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</si>
  <si>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</si>
  <si>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</si>
  <si>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</si>
  <si>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</si>
  <si>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</si>
  <si>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</si>
  <si>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</si>
  <si>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</si>
  <si>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</si>
  <si>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</si>
  <si>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</si>
  <si>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</si>
  <si>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</si>
  <si>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</si>
  <si>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</si>
  <si>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</si>
  <si>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</si>
  <si>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</si>
  <si>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</si>
  <si>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</si>
  <si>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</si>
  <si>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</si>
  <si>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</si>
  <si>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</si>
  <si>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</si>
  <si>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</si>
  <si>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</si>
  <si>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</si>
  <si>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</si>
  <si>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</si>
  <si>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</si>
  <si>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</si>
  <si>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</si>
  <si>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</si>
  <si>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</si>
  <si>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</si>
  <si>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</si>
  <si>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</si>
  <si>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</si>
  <si>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</si>
  <si>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</si>
  <si>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</si>
  <si>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</si>
  <si>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</si>
  <si>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</si>
  <si>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</si>
  <si>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</si>
  <si>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</si>
  <si>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</si>
  <si>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</si>
  <si>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</si>
  <si>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</si>
  <si>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</si>
  <si>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</si>
  <si>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</si>
  <si>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</si>
  <si>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</si>
  <si>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</si>
  <si>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</si>
  <si>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</si>
  <si>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</si>
  <si>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</si>
  <si>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</si>
  <si>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</si>
  <si>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</si>
  <si>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</si>
  <si>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</si>
  <si>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</si>
  <si>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</si>
  <si>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</si>
  <si>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</si>
  <si>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</si>
  <si>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</si>
  <si>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</si>
  <si>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</si>
  <si>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</si>
  <si>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</si>
  <si>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</si>
  <si>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</si>
  <si>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</si>
  <si>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</si>
  <si>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</si>
  <si>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</si>
  <si>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</si>
  <si>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</si>
  <si>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</si>
  <si>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</si>
  <si>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</si>
  <si>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</si>
  <si>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</si>
  <si>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</si>
  <si>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</si>
  <si>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</si>
  <si>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</si>
  <si>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</si>
  <si>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</si>
  <si>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</si>
  <si>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</si>
  <si>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</si>
  <si>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</si>
  <si>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</si>
  <si>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</si>
  <si>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</si>
  <si>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</si>
  <si>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</si>
  <si>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</si>
  <si>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</si>
  <si>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</si>
  <si>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</si>
  <si>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</si>
  <si>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</si>
  <si>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</si>
  <si>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</si>
  <si>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</si>
  <si>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</si>
  <si>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</si>
  <si>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</si>
  <si>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</si>
  <si>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</si>
  <si>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</si>
  <si>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</si>
  <si>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</si>
  <si>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</si>
  <si>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</si>
  <si>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</si>
  <si>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</si>
  <si>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</si>
  <si>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</si>
  <si>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</si>
  <si>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</si>
  <si>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</si>
  <si>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</si>
  <si>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</si>
  <si>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</si>
  <si>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</si>
  <si>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</si>
  <si>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</si>
  <si>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</si>
  <si>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</si>
  <si>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</si>
  <si>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</si>
  <si>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</si>
  <si>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</si>
  <si>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</si>
  <si>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</si>
  <si>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</si>
  <si>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</si>
  <si>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</si>
  <si>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</si>
  <si>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</si>
  <si>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</si>
  <si>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</si>
  <si>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</si>
  <si>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</si>
  <si>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</si>
  <si>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</si>
  <si>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</si>
  <si>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</si>
  <si>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</si>
  <si>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</si>
  <si>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</si>
  <si>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</si>
  <si>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</si>
  <si>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</si>
  <si>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</si>
  <si>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</si>
  <si>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</si>
  <si>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</si>
  <si>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</si>
  <si>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</si>
  <si>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</si>
  <si>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</si>
  <si>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</si>
  <si>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</si>
  <si>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</si>
  <si>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</si>
  <si>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</si>
  <si>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</si>
  <si>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</si>
  <si>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</si>
  <si>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</si>
  <si>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</si>
  <si>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</si>
  <si>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</si>
  <si>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</si>
  <si>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</si>
  <si>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</si>
  <si>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</si>
  <si>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</si>
  <si>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</si>
  <si>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</si>
  <si>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</si>
  <si>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</si>
  <si>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</si>
  <si>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</si>
  <si>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</si>
  <si>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</si>
  <si>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</si>
  <si>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</si>
  <si>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</si>
  <si>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</si>
  <si>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</si>
  <si>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</si>
  <si>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</si>
  <si>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</si>
  <si>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</si>
  <si>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</si>
  <si>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</si>
  <si>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</si>
  <si>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</si>
  <si>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</si>
  <si>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</si>
  <si>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</si>
  <si>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</si>
  <si>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</si>
  <si>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</si>
  <si>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</si>
  <si>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</si>
  <si>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</si>
  <si>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</si>
  <si>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</si>
  <si>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</si>
  <si>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</si>
  <si>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</si>
  <si>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</si>
  <si>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</si>
  <si>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</si>
  <si>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</si>
  <si>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</si>
  <si>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</si>
  <si>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</si>
  <si>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</si>
  <si>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</si>
  <si>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</si>
  <si>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</si>
  <si>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</si>
  <si>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</si>
  <si>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</si>
  <si>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</si>
  <si>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</si>
  <si>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</si>
  <si>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</si>
  <si>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</si>
  <si>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</si>
  <si>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</si>
  <si>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</si>
  <si>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</si>
  <si>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</si>
  <si>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</si>
  <si>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</si>
  <si>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</si>
  <si>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</si>
  <si>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</si>
  <si>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</si>
  <si>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</si>
  <si>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</si>
  <si>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</si>
  <si>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</si>
  <si>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</si>
  <si>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</si>
  <si>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</si>
  <si>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</si>
  <si>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</si>
  <si>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</si>
  <si>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</si>
  <si>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</si>
  <si>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</si>
  <si>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</si>
  <si>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</si>
  <si>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</si>
  <si>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</si>
  <si>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</si>
  <si>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</si>
  <si>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</si>
  <si>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</si>
  <si>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</si>
  <si>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</si>
  <si>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</si>
  <si>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</si>
  <si>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</si>
  <si>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</si>
  <si>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</si>
  <si>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</si>
  <si>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</si>
  <si>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</si>
  <si>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</si>
  <si>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</si>
  <si>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</si>
  <si>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</si>
  <si>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</si>
  <si>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</si>
  <si>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</si>
  <si>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</si>
  <si>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</si>
  <si>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</si>
  <si>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</si>
  <si>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</si>
  <si>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</si>
  <si>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</si>
  <si>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</si>
  <si>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</si>
  <si>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</si>
  <si>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</si>
  <si>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</si>
  <si>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</si>
  <si>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</si>
  <si>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</si>
  <si>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</si>
  <si>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</si>
  <si>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</si>
  <si>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</si>
  <si>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</si>
  <si>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</si>
  <si>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</si>
  <si>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</si>
  <si>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</si>
  <si>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</si>
  <si>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</si>
  <si>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</si>
  <si>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</si>
  <si>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</si>
  <si>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</si>
  <si>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</si>
  <si>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</si>
  <si>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</si>
  <si>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</si>
  <si>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</si>
  <si>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</si>
  <si>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</si>
  <si>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</si>
  <si>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</si>
  <si>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</si>
  <si>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</si>
  <si>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</si>
  <si>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</si>
  <si>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</si>
  <si>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</si>
  <si>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</si>
  <si>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</si>
  <si>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</si>
  <si>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</si>
  <si>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</si>
  <si>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</si>
  <si>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</si>
  <si>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</si>
  <si>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</si>
  <si>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</si>
  <si>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</si>
  <si>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</si>
  <si>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</si>
  <si>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</si>
  <si>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</si>
  <si>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</si>
  <si>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</si>
  <si>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</si>
  <si>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</si>
  <si>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</si>
  <si>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</si>
  <si>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</si>
  <si>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</si>
  <si>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</si>
  <si>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</si>
  <si>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</si>
  <si>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</si>
  <si>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</si>
  <si>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</si>
  <si>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</si>
  <si>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</si>
  <si>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</si>
  <si>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</si>
  <si>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</si>
  <si>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</si>
  <si>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</si>
  <si>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</si>
  <si>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</si>
  <si>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</si>
  <si>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</si>
  <si>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</si>
  <si>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</si>
  <si>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</si>
  <si>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</si>
  <si>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</si>
  <si>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</si>
  <si>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</si>
  <si>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</si>
  <si>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</si>
  <si>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</si>
  <si>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</si>
  <si>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</si>
  <si>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</si>
  <si>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</si>
  <si>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</si>
  <si>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</si>
  <si>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</si>
  <si>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</si>
  <si>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</si>
  <si>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</si>
  <si>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</si>
  <si>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</si>
  <si>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</si>
  <si>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</si>
  <si>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</si>
  <si>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</si>
  <si>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</si>
  <si>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</si>
  <si>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</si>
  <si>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</si>
  <si>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</si>
  <si>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</si>
  <si>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</si>
  <si>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</si>
  <si>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</si>
  <si>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</si>
  <si>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</si>
  <si>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</si>
  <si>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</si>
  <si>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</si>
  <si>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</si>
  <si>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</si>
  <si>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</si>
  <si>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</si>
  <si>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</si>
  <si>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</si>
  <si>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</si>
  <si>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</si>
  <si>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</si>
  <si>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</si>
  <si>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</si>
  <si>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</si>
  <si>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</si>
  <si>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</si>
  <si>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</si>
  <si>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</si>
  <si>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</si>
  <si>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</si>
  <si>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</si>
  <si>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</si>
  <si>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</si>
  <si>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</si>
  <si>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</si>
  <si>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System output is not secured in accordance with Publication 1075</t>
  </si>
  <si>
    <t>HSI31</t>
  </si>
  <si>
    <t>Agency does not properly retire or remove unneeded source code from production</t>
  </si>
  <si>
    <t>HSI32</t>
  </si>
  <si>
    <t>Virtual Switch (Vswitch) security parameters are set incorrectly</t>
  </si>
  <si>
    <t>Memory protection mechanisms are not sufficient</t>
  </si>
  <si>
    <t>HSI34</t>
  </si>
  <si>
    <t>A file integrity checking mechanism does not exist</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</si>
  <si>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</si>
  <si>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</si>
  <si>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</si>
  <si>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</si>
  <si>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</si>
  <si>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</si>
  <si>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</si>
  <si>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</si>
  <si>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</si>
  <si>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</si>
  <si>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</si>
  <si>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</si>
  <si>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</si>
  <si>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</si>
  <si>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</si>
  <si>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</si>
  <si>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</si>
  <si>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</si>
  <si>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</si>
  <si>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</si>
  <si>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</si>
  <si>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</si>
  <si>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</si>
  <si>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</si>
  <si>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</si>
  <si>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</si>
  <si>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</si>
  <si>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</si>
  <si>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</si>
  <si>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</si>
  <si>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</si>
  <si>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</si>
  <si>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</si>
  <si>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</si>
  <si>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</si>
  <si>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</si>
  <si>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</si>
  <si>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</si>
  <si>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</si>
  <si>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</si>
  <si>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</si>
  <si>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</si>
  <si>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</si>
  <si>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</si>
  <si>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</si>
  <si>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</si>
  <si>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</si>
  <si>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</si>
  <si>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</si>
  <si>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</si>
  <si>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</si>
  <si>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</si>
  <si>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</si>
  <si>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</si>
  <si>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</si>
  <si>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</si>
  <si>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</si>
  <si>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</si>
  <si>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</si>
  <si>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</si>
  <si>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</si>
  <si>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</si>
  <si>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</si>
  <si>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</si>
  <si>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</si>
  <si>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</si>
  <si>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</si>
  <si>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</si>
  <si>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</si>
  <si>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</si>
  <si>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</si>
  <si>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</si>
  <si>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</si>
  <si>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</si>
  <si>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</si>
  <si>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</si>
  <si>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</si>
  <si>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</si>
  <si>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</si>
  <si>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</si>
  <si>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</si>
  <si>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</si>
  <si>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</si>
  <si>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</si>
  <si>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</si>
  <si>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</si>
  <si>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</si>
  <si>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</si>
  <si>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</si>
  <si>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</si>
  <si>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</si>
  <si>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</si>
  <si>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</si>
  <si>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</si>
  <si>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</si>
  <si>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</si>
  <si>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</si>
  <si>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</si>
  <si>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</si>
  <si>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</si>
  <si>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</si>
  <si>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</si>
  <si>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</si>
  <si>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</si>
  <si>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</si>
  <si>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</si>
  <si>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</si>
  <si>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</si>
  <si>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</si>
  <si>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</si>
  <si>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</si>
  <si>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</si>
  <si>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</si>
  <si>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</si>
  <si>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</si>
  <si>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</si>
  <si>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</si>
  <si>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</si>
  <si>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</si>
  <si>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</si>
  <si>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</si>
  <si>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</si>
  <si>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</si>
  <si>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</si>
  <si>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</si>
  <si>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</si>
  <si>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</si>
  <si>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</si>
  <si>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</si>
  <si>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</si>
  <si>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</si>
  <si>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</si>
  <si>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</si>
  <si>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</si>
  <si>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</si>
  <si>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</si>
  <si>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</si>
  <si>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</si>
  <si>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</si>
  <si>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</si>
  <si>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</si>
  <si>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</si>
  <si>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</si>
  <si>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</si>
  <si>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</si>
  <si>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</si>
  <si>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</si>
  <si>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</si>
  <si>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</si>
  <si>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</si>
  <si>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</si>
  <si>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</si>
  <si>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</si>
  <si>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</si>
  <si>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</si>
  <si>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</si>
  <si>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</si>
  <si>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</si>
  <si>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</si>
  <si>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</si>
  <si>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</si>
  <si>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</si>
  <si>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</si>
  <si>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</si>
  <si>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</si>
  <si>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</si>
  <si>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</si>
  <si>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</si>
  <si>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</si>
  <si>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</si>
  <si>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</si>
  <si>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</si>
  <si>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</si>
  <si>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</si>
  <si>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</si>
  <si>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</si>
  <si>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</si>
  <si>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</si>
  <si>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</si>
  <si>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</si>
  <si>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</si>
  <si>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</si>
  <si>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</si>
  <si>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</si>
  <si>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</si>
  <si>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</si>
  <si>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</si>
  <si>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</si>
  <si>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</si>
  <si>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</si>
  <si>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</si>
  <si>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</si>
  <si>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</si>
  <si>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</si>
  <si>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</si>
  <si>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</si>
  <si>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</si>
  <si>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</si>
  <si>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</si>
  <si>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</si>
  <si>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</si>
  <si>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</si>
  <si>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</si>
  <si>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</si>
  <si>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</si>
  <si>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</si>
  <si>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</si>
  <si>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</si>
  <si>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</si>
  <si>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</si>
  <si>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</si>
  <si>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</si>
  <si>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</si>
  <si>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</si>
  <si>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</si>
  <si>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</si>
  <si>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</si>
  <si>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</si>
  <si>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</si>
  <si>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</si>
  <si>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</si>
  <si>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</si>
  <si>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</si>
  <si>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</si>
  <si>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</si>
  <si>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</si>
  <si>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</si>
  <si>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</si>
  <si>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</si>
  <si>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</si>
  <si>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</si>
  <si>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</si>
  <si>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</si>
  <si>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</si>
  <si>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</si>
  <si>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</si>
  <si>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</si>
  <si>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</si>
  <si>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</si>
  <si>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</si>
  <si>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</si>
  <si>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</si>
  <si>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</si>
  <si>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</si>
  <si>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</si>
  <si>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</si>
  <si>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</si>
  <si>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</si>
  <si>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</si>
  <si>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</si>
  <si>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</si>
  <si>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</si>
  <si>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</si>
  <si>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</si>
  <si>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</si>
  <si>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</si>
  <si>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</si>
  <si>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</si>
  <si>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</si>
  <si>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</si>
  <si>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</si>
  <si>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</si>
  <si>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</si>
  <si>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</si>
  <si>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</si>
  <si>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</si>
  <si>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</si>
  <si>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</si>
  <si>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</si>
  <si>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</si>
  <si>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</si>
  <si>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</si>
  <si>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</si>
  <si>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</si>
  <si>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</si>
  <si>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</si>
  <si>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</si>
  <si>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</si>
  <si>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</si>
  <si>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</si>
  <si>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</si>
  <si>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</si>
  <si>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</si>
  <si>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</si>
  <si>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</si>
  <si>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</si>
  <si>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</si>
  <si>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</si>
  <si>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</si>
  <si>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</si>
  <si>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</si>
  <si>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</si>
  <si>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</si>
  <si>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</si>
  <si>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</si>
  <si>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</si>
  <si>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</si>
  <si>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</si>
  <si>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</si>
  <si>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</si>
  <si>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</si>
  <si>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</si>
  <si>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</si>
  <si>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</si>
  <si>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</si>
  <si>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</si>
  <si>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</si>
  <si>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</si>
  <si>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</si>
  <si>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</si>
  <si>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</si>
  <si>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</si>
  <si>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</si>
  <si>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</si>
  <si>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</si>
  <si>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</si>
  <si>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</si>
  <si>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</si>
  <si>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</si>
  <si>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Internal Revenue Service </t>
  </si>
  <si>
    <t>Internal Updates</t>
  </si>
  <si>
    <t xml:space="preserve"> ▪ SCSEM Version: 1.2</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</si>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</sst>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7" x14ac:knownFonts="1">
    <font>
      <sz val="11"/>
      <color indexed="8"/>
      <name val="Calibri"/>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sz val="11"/>
      <color indexed="8"/>
      <name val="Arial"/>
      <family val="2"/>
    </font>
    <font>
      <sz val="10"/>
      <name val="Arial"/>
      <family val="2"/>
    </font>
    <font>
      <sz val="12"/>
      <color theme="1"/>
      <name val="Calibri"/>
      <family val="2"/>
      <scheme val="minor"/>
    </font>
    <font>
      <u/>
      <sz val="10"/>
      <color theme="10"/>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b/>
      <sz val="11"/>
      <color theme="1"/>
      <name val="Calibri"/>
      <family val="2"/>
      <scheme val="minor"/>
    </font>
    <font>
      <sz val="10"/>
      <color indexed="8"/>
      <name val="Calibri"/>
      <family val="2"/>
    </font>
    <font>
      <sz val="8"/>
      <name val="Calibri"/>
      <family val="2"/>
    </font>
    <font>
      <b/>
      <u/>
      <sz val="10"/>
      <name val="Arial"/>
      <family val="2"/>
    </font>
    <font>
      <sz val="8"/>
      <name val="Calibri"/>
      <family val="2"/>
    </font>
    <font>
      <sz val="1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8"/>
      </patternFill>
    </fill>
  </fills>
  <borders count="49">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diagonal/>
    </border>
    <border>
      <left/>
      <right/>
      <top style="thin">
        <color indexed="63"/>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auto="1"/>
      </left>
      <right style="thin">
        <color auto="1"/>
      </right>
      <top style="thin">
        <color auto="1"/>
      </top>
      <bottom style="thin">
        <color auto="1"/>
      </bottom>
      <diagonal/>
    </border>
  </borders>
  <cellStyleXfs count="16">
    <xf numFmtId="0" fontId="0" fillId="0" borderId="0" applyFill="0" applyProtection="0"/>
    <xf numFmtId="0" fontId="14" fillId="0" borderId="0" applyNumberFormat="0" applyFill="0" applyBorder="0" applyAlignment="0" applyProtection="0"/>
    <xf numFmtId="0" fontId="4" fillId="0" borderId="0"/>
    <xf numFmtId="0" fontId="4" fillId="0" borderId="0"/>
    <xf numFmtId="0" fontId="15" fillId="0" borderId="0"/>
    <xf numFmtId="0" fontId="4" fillId="0" borderId="0"/>
    <xf numFmtId="0" fontId="2" fillId="0" borderId="0" applyFill="0" applyProtection="0"/>
    <xf numFmtId="0" fontId="4" fillId="0" borderId="0"/>
    <xf numFmtId="0" fontId="4" fillId="0" borderId="0"/>
    <xf numFmtId="0" fontId="2" fillId="0" borderId="0" applyFill="0" applyProtection="0"/>
    <xf numFmtId="0" fontId="2" fillId="0" borderId="0" applyFill="0" applyProtection="0"/>
    <xf numFmtId="0" fontId="12" fillId="0" borderId="0"/>
    <xf numFmtId="0" fontId="4" fillId="0" borderId="0"/>
    <xf numFmtId="0" fontId="1" fillId="0" borderId="0"/>
    <xf numFmtId="0" fontId="2" fillId="0" borderId="0" applyFill="0" applyProtection="0"/>
    <xf numFmtId="0" fontId="26" fillId="0" borderId="0"/>
  </cellStyleXfs>
  <cellXfs count="311">
    <xf numFmtId="0" fontId="0" fillId="0" borderId="0" xfId="0" applyFill="1" applyProtection="1"/>
    <xf numFmtId="0" fontId="0" fillId="0" borderId="0" xfId="0" applyProtection="1"/>
    <xf numFmtId="0" fontId="3" fillId="2" borderId="2" xfId="0" applyFont="1" applyFill="1" applyBorder="1" applyAlignment="1" applyProtection="1"/>
    <xf numFmtId="0" fontId="4" fillId="2" borderId="3" xfId="0" applyFont="1" applyFill="1" applyBorder="1" applyProtection="1"/>
    <xf numFmtId="0" fontId="4" fillId="2" borderId="4" xfId="0" applyFont="1" applyFill="1" applyBorder="1" applyProtection="1"/>
    <xf numFmtId="0" fontId="3" fillId="2" borderId="5" xfId="0" applyFont="1" applyFill="1" applyBorder="1" applyAlignment="1" applyProtection="1"/>
    <xf numFmtId="0" fontId="5" fillId="2" borderId="0" xfId="0" applyFont="1" applyFill="1" applyBorder="1" applyAlignment="1" applyProtection="1"/>
    <xf numFmtId="0" fontId="5" fillId="2" borderId="6" xfId="0" applyFont="1" applyFill="1" applyBorder="1" applyAlignment="1" applyProtection="1"/>
    <xf numFmtId="0" fontId="16" fillId="2" borderId="5" xfId="0" applyFont="1" applyFill="1" applyBorder="1" applyAlignment="1" applyProtection="1"/>
    <xf numFmtId="0" fontId="4" fillId="2" borderId="0" xfId="0" applyFont="1" applyFill="1" applyBorder="1" applyProtection="1"/>
    <xf numFmtId="0" fontId="4" fillId="2" borderId="6" xfId="0" applyFont="1" applyFill="1" applyBorder="1" applyProtection="1"/>
    <xf numFmtId="0" fontId="4" fillId="2" borderId="0" xfId="0" applyFont="1" applyFill="1" applyBorder="1" applyAlignment="1" applyProtection="1"/>
    <xf numFmtId="0" fontId="4" fillId="2" borderId="6" xfId="0" applyFont="1" applyFill="1" applyBorder="1" applyAlignment="1" applyProtection="1"/>
    <xf numFmtId="0" fontId="0" fillId="2" borderId="7" xfId="0" applyFill="1" applyBorder="1" applyProtection="1"/>
    <xf numFmtId="0" fontId="4" fillId="2" borderId="8" xfId="0" applyFont="1" applyFill="1" applyBorder="1" applyProtection="1"/>
    <xf numFmtId="0" fontId="4" fillId="2" borderId="9" xfId="0" applyFont="1" applyFill="1" applyBorder="1" applyProtection="1"/>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3" borderId="4" xfId="0" applyFont="1" applyFill="1" applyBorder="1" applyAlignment="1" applyProtection="1">
      <alignment vertical="center"/>
    </xf>
    <xf numFmtId="0" fontId="4"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7" fillId="4" borderId="10" xfId="0" applyFont="1" applyFill="1" applyBorder="1" applyAlignment="1" applyProtection="1">
      <alignment vertical="center"/>
    </xf>
    <xf numFmtId="0" fontId="7" fillId="4" borderId="11" xfId="0" applyFont="1" applyFill="1" applyBorder="1" applyAlignment="1" applyProtection="1">
      <alignment vertical="center"/>
    </xf>
    <xf numFmtId="0" fontId="7" fillId="4" borderId="12" xfId="0" applyFont="1" applyFill="1" applyBorder="1" applyAlignment="1" applyProtection="1">
      <alignment vertical="center"/>
    </xf>
    <xf numFmtId="0" fontId="7" fillId="0" borderId="10" xfId="0" applyFont="1" applyBorder="1" applyAlignment="1" applyProtection="1">
      <alignment vertical="center"/>
    </xf>
    <xf numFmtId="0" fontId="7" fillId="0" borderId="13" xfId="0" applyFont="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0" fillId="0" borderId="0" xfId="0"/>
    <xf numFmtId="0" fontId="0" fillId="5" borderId="13" xfId="0" applyFill="1" applyBorder="1" applyAlignment="1">
      <alignment vertical="center"/>
    </xf>
    <xf numFmtId="0" fontId="7" fillId="4" borderId="10" xfId="0" applyFont="1" applyFill="1" applyBorder="1" applyAlignment="1" applyProtection="1"/>
    <xf numFmtId="0" fontId="7" fillId="4" borderId="11" xfId="0" applyFont="1" applyFill="1" applyBorder="1" applyAlignment="1" applyProtection="1"/>
    <xf numFmtId="0" fontId="7" fillId="4" borderId="13" xfId="0" applyFont="1" applyFill="1" applyBorder="1" applyAlignment="1" applyProtection="1"/>
    <xf numFmtId="0" fontId="7" fillId="5" borderId="10" xfId="0" applyFont="1" applyFill="1" applyBorder="1" applyAlignment="1" applyProtection="1">
      <alignment vertical="center"/>
    </xf>
    <xf numFmtId="0" fontId="7" fillId="5" borderId="11" xfId="0" applyFont="1" applyFill="1" applyBorder="1" applyAlignment="1" applyProtection="1">
      <alignment vertical="center"/>
    </xf>
    <xf numFmtId="0" fontId="7" fillId="5" borderId="13" xfId="0" applyFont="1" applyFill="1" applyBorder="1" applyAlignment="1" applyProtection="1">
      <alignment vertical="center"/>
    </xf>
    <xf numFmtId="0" fontId="7" fillId="6" borderId="2" xfId="0" applyFont="1" applyFill="1" applyBorder="1" applyAlignment="1" applyProtection="1">
      <alignment vertical="top"/>
    </xf>
    <xf numFmtId="0" fontId="7" fillId="6" borderId="3" xfId="0" applyFont="1" applyFill="1" applyBorder="1" applyAlignment="1" applyProtection="1">
      <alignment vertical="top"/>
    </xf>
    <xf numFmtId="0" fontId="7" fillId="6" borderId="14" xfId="0" applyFont="1" applyFill="1" applyBorder="1" applyAlignment="1" applyProtection="1">
      <alignment vertical="top"/>
    </xf>
    <xf numFmtId="0" fontId="7" fillId="6" borderId="7" xfId="0" applyFont="1" applyFill="1" applyBorder="1" applyAlignment="1" applyProtection="1">
      <alignment vertical="top"/>
    </xf>
    <xf numFmtId="0" fontId="7" fillId="6" borderId="8" xfId="0" applyFont="1" applyFill="1" applyBorder="1" applyAlignment="1" applyProtection="1">
      <alignment vertical="top"/>
    </xf>
    <xf numFmtId="0" fontId="7" fillId="6" borderId="15" xfId="0" applyFont="1" applyFill="1" applyBorder="1" applyAlignment="1" applyProtection="1">
      <alignment vertical="top"/>
    </xf>
    <xf numFmtId="0" fontId="7" fillId="6" borderId="10" xfId="0" applyFont="1" applyFill="1" applyBorder="1" applyAlignment="1" applyProtection="1">
      <alignment vertical="top"/>
    </xf>
    <xf numFmtId="0" fontId="7" fillId="6" borderId="11" xfId="0" applyFont="1" applyFill="1" applyBorder="1" applyAlignment="1" applyProtection="1">
      <alignment vertical="top"/>
    </xf>
    <xf numFmtId="0" fontId="7" fillId="6" borderId="13" xfId="0" applyFont="1" applyFill="1" applyBorder="1" applyAlignment="1" applyProtection="1">
      <alignment vertical="top"/>
    </xf>
    <xf numFmtId="0" fontId="7" fillId="6" borderId="5" xfId="0" applyFont="1" applyFill="1" applyBorder="1" applyAlignment="1" applyProtection="1">
      <alignment vertical="top"/>
    </xf>
    <xf numFmtId="0" fontId="7" fillId="6" borderId="0" xfId="0" applyFont="1" applyFill="1" applyBorder="1" applyAlignment="1" applyProtection="1">
      <alignment vertical="top"/>
    </xf>
    <xf numFmtId="0" fontId="7" fillId="6" borderId="16" xfId="0" applyFont="1" applyFill="1" applyBorder="1" applyAlignment="1" applyProtection="1">
      <alignment vertical="top"/>
    </xf>
    <xf numFmtId="0" fontId="7" fillId="5" borderId="17" xfId="0" applyFont="1" applyFill="1" applyBorder="1" applyAlignment="1" applyProtection="1">
      <alignment vertical="top" wrapText="1"/>
    </xf>
    <xf numFmtId="0" fontId="7" fillId="5" borderId="1" xfId="0" applyFont="1" applyFill="1" applyBorder="1" applyAlignment="1" applyProtection="1">
      <alignment vertical="top" wrapText="1"/>
    </xf>
    <xf numFmtId="0" fontId="6" fillId="0" borderId="18" xfId="0" applyFont="1" applyFill="1" applyBorder="1" applyAlignment="1" applyProtection="1">
      <alignment horizontal="left" vertical="top" wrapText="1"/>
    </xf>
    <xf numFmtId="0" fontId="6" fillId="0" borderId="18" xfId="0" applyFont="1" applyFill="1" applyBorder="1" applyAlignment="1" applyProtection="1">
      <alignment vertical="top" wrapText="1"/>
    </xf>
    <xf numFmtId="0" fontId="6" fillId="0" borderId="18" xfId="0" applyFont="1" applyFill="1" applyBorder="1" applyAlignment="1" applyProtection="1">
      <alignment vertical="top"/>
    </xf>
    <xf numFmtId="0" fontId="7" fillId="7" borderId="17" xfId="0" applyFont="1" applyFill="1" applyBorder="1" applyAlignment="1" applyProtection="1">
      <alignment vertical="top" wrapText="1"/>
    </xf>
    <xf numFmtId="10" fontId="7" fillId="5" borderId="17" xfId="0" applyNumberFormat="1" applyFont="1" applyFill="1" applyBorder="1" applyAlignment="1" applyProtection="1">
      <alignment vertical="top" wrapText="1"/>
    </xf>
    <xf numFmtId="0" fontId="4" fillId="0" borderId="1" xfId="0" applyFont="1" applyFill="1" applyBorder="1" applyAlignment="1" applyProtection="1">
      <alignment vertical="top" wrapText="1"/>
      <protection locked="0"/>
    </xf>
    <xf numFmtId="0" fontId="6" fillId="0" borderId="0" xfId="0" applyFont="1" applyProtection="1"/>
    <xf numFmtId="0" fontId="7" fillId="5" borderId="2" xfId="0" applyFont="1" applyFill="1" applyBorder="1" applyAlignment="1" applyProtection="1">
      <alignment vertical="center"/>
    </xf>
    <xf numFmtId="0" fontId="7" fillId="5" borderId="3" xfId="0" applyFont="1" applyFill="1" applyBorder="1" applyAlignment="1" applyProtection="1">
      <alignment vertical="center"/>
    </xf>
    <xf numFmtId="0" fontId="7" fillId="5" borderId="14" xfId="0" applyFont="1" applyFill="1" applyBorder="1" applyAlignment="1" applyProtection="1">
      <alignment vertical="center"/>
    </xf>
    <xf numFmtId="0" fontId="0" fillId="8" borderId="0" xfId="0" applyFill="1" applyProtection="1"/>
    <xf numFmtId="0" fontId="4" fillId="0" borderId="18" xfId="0" applyFont="1" applyFill="1" applyBorder="1" applyAlignment="1" applyProtection="1">
      <alignment horizontal="left" vertical="top" wrapText="1"/>
    </xf>
    <xf numFmtId="0" fontId="0" fillId="8" borderId="0" xfId="0" applyFill="1"/>
    <xf numFmtId="0" fontId="4" fillId="8" borderId="0" xfId="0" applyFont="1" applyFill="1" applyBorder="1" applyAlignment="1">
      <alignment vertical="top"/>
    </xf>
    <xf numFmtId="0" fontId="0" fillId="8" borderId="19" xfId="0" applyFill="1" applyBorder="1"/>
    <xf numFmtId="0" fontId="0" fillId="8" borderId="20" xfId="0" applyFill="1" applyBorder="1"/>
    <xf numFmtId="0" fontId="0" fillId="8" borderId="0" xfId="0" applyFill="1" applyBorder="1"/>
    <xf numFmtId="0" fontId="0" fillId="8" borderId="21" xfId="0" applyFill="1" applyBorder="1"/>
    <xf numFmtId="0" fontId="8" fillId="8" borderId="21" xfId="0" applyFont="1" applyFill="1" applyBorder="1" applyAlignment="1">
      <alignment vertical="top"/>
    </xf>
    <xf numFmtId="0" fontId="8" fillId="8" borderId="0" xfId="0" applyFont="1" applyFill="1" applyBorder="1" applyAlignment="1">
      <alignment vertical="top"/>
    </xf>
    <xf numFmtId="0" fontId="8" fillId="8" borderId="0" xfId="0" applyFont="1" applyFill="1" applyBorder="1" applyAlignment="1">
      <alignment vertical="top" wrapText="1"/>
    </xf>
    <xf numFmtId="0" fontId="0" fillId="8" borderId="22" xfId="0" applyFill="1" applyBorder="1"/>
    <xf numFmtId="0" fontId="0" fillId="8" borderId="23" xfId="0" applyFill="1" applyBorder="1"/>
    <xf numFmtId="0" fontId="7" fillId="8" borderId="21" xfId="0" applyFont="1" applyFill="1" applyBorder="1" applyAlignment="1"/>
    <xf numFmtId="0" fontId="7" fillId="5" borderId="19" xfId="0" applyFont="1" applyFill="1" applyBorder="1" applyAlignment="1"/>
    <xf numFmtId="0" fontId="7" fillId="5" borderId="20" xfId="0" applyFont="1" applyFill="1" applyBorder="1" applyAlignment="1"/>
    <xf numFmtId="0" fontId="7" fillId="5" borderId="24" xfId="0" applyFont="1" applyFill="1" applyBorder="1" applyAlignment="1"/>
    <xf numFmtId="0" fontId="8" fillId="5" borderId="22" xfId="0" applyFont="1" applyFill="1" applyBorder="1" applyAlignment="1"/>
    <xf numFmtId="0" fontId="7" fillId="5" borderId="23" xfId="0" applyFont="1" applyFill="1" applyBorder="1" applyAlignment="1"/>
    <xf numFmtId="0" fontId="7" fillId="5" borderId="25" xfId="0" applyFont="1" applyFill="1" applyBorder="1" applyAlignment="1"/>
    <xf numFmtId="0" fontId="0" fillId="9" borderId="23" xfId="0" applyFill="1" applyBorder="1"/>
    <xf numFmtId="0" fontId="0" fillId="9" borderId="25" xfId="0" applyFill="1" applyBorder="1"/>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4" fillId="5" borderId="29" xfId="0" applyFont="1" applyFill="1" applyBorder="1" applyAlignment="1">
      <alignment vertical="center"/>
    </xf>
    <xf numFmtId="0" fontId="9" fillId="5" borderId="1" xfId="0" applyFont="1" applyFill="1" applyBorder="1" applyAlignment="1">
      <alignment horizontal="center" vertical="center"/>
    </xf>
    <xf numFmtId="0" fontId="9" fillId="5" borderId="30" xfId="0" applyFont="1" applyFill="1" applyBorder="1" applyAlignment="1">
      <alignment horizontal="center" vertical="center"/>
    </xf>
    <xf numFmtId="0" fontId="7" fillId="8" borderId="31" xfId="0" applyFont="1" applyFill="1" applyBorder="1" applyAlignment="1">
      <alignment vertical="center"/>
    </xf>
    <xf numFmtId="0" fontId="7" fillId="8" borderId="32" xfId="0" applyFont="1" applyFill="1" applyBorder="1" applyAlignment="1">
      <alignment vertical="center"/>
    </xf>
    <xf numFmtId="0" fontId="7" fillId="8" borderId="0" xfId="0" applyFont="1" applyFill="1" applyBorder="1"/>
    <xf numFmtId="0" fontId="9" fillId="5" borderId="35" xfId="0" applyFont="1" applyFill="1" applyBorder="1" applyAlignment="1">
      <alignment horizontal="center" vertical="center"/>
    </xf>
    <xf numFmtId="0" fontId="9" fillId="8" borderId="0" xfId="0" applyFont="1" applyFill="1" applyBorder="1" applyAlignment="1">
      <alignment horizontal="center" vertical="center"/>
    </xf>
    <xf numFmtId="0" fontId="8" fillId="8" borderId="23" xfId="0" applyFont="1" applyFill="1" applyBorder="1" applyAlignment="1">
      <alignment vertical="top" wrapText="1"/>
    </xf>
    <xf numFmtId="0" fontId="7" fillId="4" borderId="33" xfId="0" applyFont="1" applyFill="1" applyBorder="1" applyAlignment="1"/>
    <xf numFmtId="0" fontId="7" fillId="4" borderId="34" xfId="0" applyFont="1" applyFill="1" applyBorder="1" applyAlignment="1"/>
    <xf numFmtId="0" fontId="17" fillId="6" borderId="19" xfId="0" applyFont="1" applyFill="1" applyBorder="1" applyAlignment="1" applyProtection="1">
      <alignment vertical="top"/>
    </xf>
    <xf numFmtId="0" fontId="7" fillId="6" borderId="20" xfId="0" applyFont="1" applyFill="1" applyBorder="1" applyAlignment="1" applyProtection="1">
      <alignment vertical="top"/>
    </xf>
    <xf numFmtId="0" fontId="7" fillId="6" borderId="24" xfId="0" applyFont="1" applyFill="1" applyBorder="1" applyAlignment="1" applyProtection="1">
      <alignment vertical="top"/>
    </xf>
    <xf numFmtId="0" fontId="7" fillId="6" borderId="21" xfId="0" applyFont="1" applyFill="1" applyBorder="1" applyAlignment="1" applyProtection="1">
      <alignment vertical="top"/>
    </xf>
    <xf numFmtId="0" fontId="7" fillId="6" borderId="6" xfId="0" applyFont="1" applyFill="1" applyBorder="1" applyAlignment="1" applyProtection="1">
      <alignment vertical="top"/>
    </xf>
    <xf numFmtId="0" fontId="7" fillId="5" borderId="18" xfId="0" applyFont="1" applyFill="1" applyBorder="1" applyAlignment="1" applyProtection="1">
      <alignment vertical="top" wrapText="1"/>
      <protection locked="0"/>
    </xf>
    <xf numFmtId="0" fontId="0" fillId="0" borderId="0" xfId="0" applyProtection="1">
      <protection locked="0"/>
    </xf>
    <xf numFmtId="0" fontId="0" fillId="9" borderId="0" xfId="0" applyFill="1" applyProtection="1">
      <protection locked="0"/>
    </xf>
    <xf numFmtId="0" fontId="0" fillId="8" borderId="6" xfId="0" applyFill="1" applyBorder="1" applyProtection="1"/>
    <xf numFmtId="0" fontId="7" fillId="8" borderId="10" xfId="0" applyFont="1" applyFill="1" applyBorder="1" applyAlignment="1" applyProtection="1">
      <alignment vertical="center"/>
    </xf>
    <xf numFmtId="0" fontId="16" fillId="8" borderId="12" xfId="0" applyFont="1" applyFill="1" applyBorder="1" applyAlignment="1" applyProtection="1">
      <alignment vertical="center" wrapText="1"/>
    </xf>
    <xf numFmtId="165" fontId="16" fillId="8" borderId="12" xfId="0" applyNumberFormat="1" applyFont="1" applyFill="1" applyBorder="1" applyAlignment="1" applyProtection="1">
      <alignment vertical="center" wrapText="1"/>
    </xf>
    <xf numFmtId="0" fontId="4" fillId="8" borderId="0" xfId="0" applyFont="1" applyFill="1" applyAlignment="1">
      <alignment vertical="center"/>
    </xf>
    <xf numFmtId="0" fontId="4" fillId="8" borderId="8" xfId="0" applyFont="1" applyFill="1" applyBorder="1" applyAlignment="1" applyProtection="1">
      <alignment horizontal="center" vertical="top"/>
    </xf>
    <xf numFmtId="0" fontId="4" fillId="8" borderId="0" xfId="0" applyFont="1" applyFill="1" applyAlignment="1" applyProtection="1"/>
    <xf numFmtId="0" fontId="0" fillId="8" borderId="0" xfId="0" applyFill="1" applyAlignment="1" applyProtection="1"/>
    <xf numFmtId="0" fontId="4" fillId="8" borderId="2" xfId="0" applyFont="1" applyFill="1" applyBorder="1" applyAlignment="1" applyProtection="1">
      <alignment vertical="top"/>
    </xf>
    <xf numFmtId="0" fontId="4" fillId="8" borderId="3" xfId="0" applyFont="1" applyFill="1" applyBorder="1" applyAlignment="1" applyProtection="1">
      <alignment vertical="top"/>
    </xf>
    <xf numFmtId="0" fontId="4" fillId="8" borderId="14" xfId="0" applyFont="1" applyFill="1" applyBorder="1" applyAlignment="1" applyProtection="1">
      <alignment vertical="top"/>
    </xf>
    <xf numFmtId="0" fontId="4" fillId="8" borderId="7" xfId="0" applyFont="1" applyFill="1" applyBorder="1" applyAlignment="1" applyProtection="1">
      <alignment vertical="top"/>
    </xf>
    <xf numFmtId="0" fontId="4" fillId="8" borderId="8" xfId="0" applyFont="1" applyFill="1" applyBorder="1" applyAlignment="1" applyProtection="1">
      <alignment vertical="top"/>
    </xf>
    <xf numFmtId="0" fontId="4" fillId="8" borderId="15" xfId="0" applyFont="1" applyFill="1" applyBorder="1" applyAlignment="1" applyProtection="1">
      <alignment vertical="top"/>
    </xf>
    <xf numFmtId="0" fontId="4" fillId="8" borderId="10" xfId="0" applyFont="1" applyFill="1" applyBorder="1" applyAlignment="1" applyProtection="1">
      <alignment vertical="top"/>
    </xf>
    <xf numFmtId="0" fontId="4" fillId="8" borderId="11" xfId="0" applyFont="1" applyFill="1" applyBorder="1" applyAlignment="1" applyProtection="1">
      <alignment vertical="top"/>
    </xf>
    <xf numFmtId="0" fontId="4" fillId="8" borderId="13" xfId="0" applyFont="1" applyFill="1" applyBorder="1" applyAlignment="1" applyProtection="1">
      <alignment vertical="top"/>
    </xf>
    <xf numFmtId="0" fontId="4" fillId="8" borderId="5" xfId="0" applyFont="1" applyFill="1" applyBorder="1" applyAlignment="1" applyProtection="1">
      <alignment vertical="top"/>
    </xf>
    <xf numFmtId="0" fontId="4" fillId="8" borderId="0" xfId="0" applyFont="1" applyFill="1" applyBorder="1" applyAlignment="1" applyProtection="1">
      <alignment vertical="top"/>
    </xf>
    <xf numFmtId="0" fontId="4" fillId="8" borderId="16" xfId="0" applyFont="1" applyFill="1" applyBorder="1" applyAlignment="1" applyProtection="1">
      <alignment vertical="top"/>
    </xf>
    <xf numFmtId="0" fontId="4" fillId="8" borderId="33" xfId="0" applyFont="1" applyFill="1" applyBorder="1" applyAlignment="1"/>
    <xf numFmtId="0" fontId="4" fillId="8" borderId="34" xfId="0" applyFont="1" applyFill="1" applyBorder="1"/>
    <xf numFmtId="0" fontId="7" fillId="6" borderId="33" xfId="0" applyFont="1" applyFill="1" applyBorder="1" applyAlignment="1" applyProtection="1">
      <alignment vertical="top"/>
    </xf>
    <xf numFmtId="0" fontId="7" fillId="6" borderId="34" xfId="0" applyFont="1" applyFill="1" applyBorder="1" applyAlignment="1" applyProtection="1">
      <alignment vertical="top"/>
    </xf>
    <xf numFmtId="0" fontId="7" fillId="6" borderId="39" xfId="0" applyFont="1" applyFill="1" applyBorder="1" applyAlignment="1" applyProtection="1">
      <alignment vertical="top"/>
    </xf>
    <xf numFmtId="0" fontId="4" fillId="8" borderId="40" xfId="0" applyFont="1" applyFill="1" applyBorder="1" applyAlignment="1" applyProtection="1">
      <alignment horizontal="left" vertical="top"/>
    </xf>
    <xf numFmtId="0" fontId="4" fillId="8" borderId="34" xfId="0" applyFont="1" applyFill="1" applyBorder="1" applyAlignment="1" applyProtection="1">
      <alignment horizontal="left" vertical="top"/>
    </xf>
    <xf numFmtId="0" fontId="4" fillId="8" borderId="36" xfId="0" applyFont="1" applyFill="1" applyBorder="1" applyAlignment="1" applyProtection="1">
      <alignment horizontal="left" vertical="top"/>
    </xf>
    <xf numFmtId="0" fontId="17" fillId="6" borderId="33" xfId="0" applyFont="1" applyFill="1" applyBorder="1" applyAlignment="1" applyProtection="1">
      <alignment vertical="top"/>
    </xf>
    <xf numFmtId="0" fontId="7" fillId="6" borderId="36" xfId="0" applyFont="1" applyFill="1" applyBorder="1" applyAlignment="1" applyProtection="1">
      <alignment vertical="top"/>
    </xf>
    <xf numFmtId="0" fontId="7" fillId="8" borderId="13" xfId="0" applyFont="1" applyFill="1" applyBorder="1" applyAlignment="1" applyProtection="1">
      <alignment vertical="center"/>
    </xf>
    <xf numFmtId="0" fontId="7" fillId="0" borderId="10" xfId="0" applyFont="1" applyBorder="1" applyAlignment="1" applyProtection="1">
      <alignment horizontal="left" vertical="center"/>
    </xf>
    <xf numFmtId="0" fontId="2" fillId="8" borderId="0" xfId="0" applyFont="1" applyFill="1" applyProtection="1"/>
    <xf numFmtId="0" fontId="7" fillId="6" borderId="22" xfId="0" applyFont="1" applyFill="1" applyBorder="1" applyAlignment="1" applyProtection="1">
      <alignment vertical="top"/>
    </xf>
    <xf numFmtId="0" fontId="7" fillId="6" borderId="23" xfId="0" applyFont="1" applyFill="1" applyBorder="1" applyAlignment="1" applyProtection="1">
      <alignment vertical="top"/>
    </xf>
    <xf numFmtId="0" fontId="7" fillId="6" borderId="25" xfId="0" applyFont="1" applyFill="1" applyBorder="1" applyAlignment="1" applyProtection="1">
      <alignment vertical="top"/>
    </xf>
    <xf numFmtId="0" fontId="7" fillId="4" borderId="36" xfId="0" applyFont="1" applyFill="1" applyBorder="1" applyAlignment="1" applyProtection="1">
      <protection locked="0"/>
    </xf>
    <xf numFmtId="0" fontId="7" fillId="4" borderId="0" xfId="0" applyFont="1" applyFill="1" applyBorder="1" applyAlignment="1" applyProtection="1">
      <protection locked="0"/>
    </xf>
    <xf numFmtId="166" fontId="4" fillId="0" borderId="18" xfId="2" applyNumberFormat="1" applyBorder="1" applyAlignment="1">
      <alignment horizontal="left" vertical="top" wrapText="1"/>
    </xf>
    <xf numFmtId="14" fontId="4" fillId="0" borderId="18" xfId="2" applyNumberFormat="1" applyBorder="1" applyAlignment="1">
      <alignment horizontal="left" vertical="top" wrapText="1"/>
    </xf>
    <xf numFmtId="49" fontId="4" fillId="0" borderId="18" xfId="2" applyNumberFormat="1" applyBorder="1" applyAlignment="1">
      <alignment horizontal="left" vertical="top" wrapText="1"/>
    </xf>
    <xf numFmtId="0" fontId="4" fillId="0" borderId="18" xfId="0" applyFont="1" applyBorder="1" applyAlignment="1">
      <alignment horizontal="left" vertical="top"/>
    </xf>
    <xf numFmtId="0" fontId="7" fillId="4" borderId="18" xfId="0" applyFont="1" applyFill="1" applyBorder="1" applyAlignment="1">
      <alignment vertical="top"/>
    </xf>
    <xf numFmtId="49" fontId="7" fillId="4" borderId="18" xfId="0" applyNumberFormat="1" applyFont="1" applyFill="1" applyBorder="1" applyAlignment="1">
      <alignment vertical="top"/>
    </xf>
    <xf numFmtId="0" fontId="7" fillId="5" borderId="18" xfId="0" applyFont="1" applyFill="1" applyBorder="1" applyAlignment="1">
      <alignment horizontal="left" vertical="top" wrapText="1"/>
    </xf>
    <xf numFmtId="49" fontId="7" fillId="5" borderId="18" xfId="0" applyNumberFormat="1" applyFont="1" applyFill="1" applyBorder="1" applyAlignment="1">
      <alignment horizontal="left" vertical="top" wrapText="1"/>
    </xf>
    <xf numFmtId="0" fontId="4" fillId="0" borderId="18" xfId="2" applyFont="1" applyBorder="1" applyAlignment="1">
      <alignment vertical="top" wrapText="1"/>
    </xf>
    <xf numFmtId="0" fontId="4" fillId="0" borderId="18" xfId="2" applyFont="1" applyBorder="1" applyAlignment="1">
      <alignment horizontal="left" vertical="top"/>
    </xf>
    <xf numFmtId="0" fontId="4" fillId="8" borderId="21" xfId="0" applyFont="1" applyFill="1" applyBorder="1" applyAlignment="1">
      <alignment vertical="top"/>
    </xf>
    <xf numFmtId="0" fontId="4" fillId="8" borderId="22" xfId="0" applyFont="1" applyFill="1" applyBorder="1" applyAlignment="1">
      <alignment vertical="top"/>
    </xf>
    <xf numFmtId="0" fontId="4" fillId="8" borderId="23" xfId="0" applyFont="1" applyFill="1" applyBorder="1" applyAlignment="1">
      <alignment vertical="top"/>
    </xf>
    <xf numFmtId="0" fontId="6" fillId="9" borderId="0" xfId="0" applyFont="1" applyFill="1" applyBorder="1" applyAlignment="1" applyProtection="1">
      <alignment vertical="top"/>
    </xf>
    <xf numFmtId="0" fontId="4" fillId="0" borderId="18" xfId="5" applyFont="1" applyFill="1" applyBorder="1" applyAlignment="1">
      <alignment horizontal="left" vertical="top" wrapText="1"/>
    </xf>
    <xf numFmtId="0" fontId="6" fillId="0" borderId="0" xfId="0" applyFont="1" applyFill="1" applyProtection="1"/>
    <xf numFmtId="0" fontId="7" fillId="4" borderId="0" xfId="0" applyFont="1" applyFill="1" applyBorder="1" applyAlignment="1" applyProtection="1">
      <alignment wrapText="1"/>
      <protection locked="0"/>
    </xf>
    <xf numFmtId="0" fontId="0" fillId="0" borderId="0" xfId="0" applyAlignment="1" applyProtection="1">
      <alignment wrapText="1"/>
      <protection locked="0"/>
    </xf>
    <xf numFmtId="166" fontId="6" fillId="0" borderId="18" xfId="0" applyNumberFormat="1" applyFont="1" applyBorder="1" applyAlignment="1">
      <alignment horizontal="left" vertical="top"/>
    </xf>
    <xf numFmtId="14" fontId="6" fillId="0" borderId="18" xfId="0" applyNumberFormat="1" applyFont="1" applyBorder="1" applyAlignment="1">
      <alignment horizontal="left" vertical="top"/>
    </xf>
    <xf numFmtId="0" fontId="4" fillId="0" borderId="18" xfId="0" applyFont="1" applyBorder="1" applyAlignment="1">
      <alignment horizontal="left" vertical="top" wrapText="1"/>
    </xf>
    <xf numFmtId="0" fontId="0" fillId="8" borderId="25" xfId="0" applyFill="1" applyBorder="1"/>
    <xf numFmtId="0" fontId="10" fillId="8" borderId="18" xfId="0" applyFont="1" applyFill="1" applyBorder="1" applyAlignment="1">
      <alignment horizontal="center" vertical="center"/>
    </xf>
    <xf numFmtId="9" fontId="10" fillId="8" borderId="18" xfId="0" applyNumberFormat="1" applyFont="1" applyFill="1" applyBorder="1" applyAlignment="1">
      <alignment horizontal="center" vertical="center"/>
    </xf>
    <xf numFmtId="0" fontId="4" fillId="8" borderId="38" xfId="0" applyNumberFormat="1" applyFont="1" applyFill="1" applyBorder="1" applyAlignment="1">
      <alignment horizontal="center" vertical="center"/>
    </xf>
    <xf numFmtId="0" fontId="4" fillId="8" borderId="44" xfId="0" applyNumberFormat="1" applyFont="1" applyFill="1" applyBorder="1" applyAlignment="1">
      <alignment horizontal="center" vertical="center"/>
    </xf>
    <xf numFmtId="0" fontId="8" fillId="8" borderId="18" xfId="0" applyFont="1" applyFill="1" applyBorder="1" applyAlignment="1">
      <alignment horizontal="center" vertical="center"/>
    </xf>
    <xf numFmtId="0" fontId="4" fillId="8" borderId="18" xfId="0" applyFont="1" applyFill="1" applyBorder="1" applyAlignment="1">
      <alignment horizontal="center" vertical="center" wrapText="1"/>
    </xf>
    <xf numFmtId="2" fontId="7" fillId="8" borderId="36" xfId="0" applyNumberFormat="1" applyFont="1" applyFill="1" applyBorder="1" applyAlignment="1">
      <alignment horizontal="center" vertical="center"/>
    </xf>
    <xf numFmtId="0" fontId="4" fillId="8" borderId="18" xfId="0" applyFont="1" applyFill="1" applyBorder="1" applyAlignment="1">
      <alignment horizontal="center" vertical="center"/>
    </xf>
    <xf numFmtId="0" fontId="8" fillId="8" borderId="18" xfId="0" applyFont="1" applyFill="1" applyBorder="1" applyAlignment="1">
      <alignment horizontal="center" vertical="center" wrapText="1"/>
    </xf>
    <xf numFmtId="0" fontId="7" fillId="8" borderId="19" xfId="0" applyFont="1" applyFill="1" applyBorder="1" applyAlignment="1">
      <alignment vertical="center"/>
    </xf>
    <xf numFmtId="0" fontId="7" fillId="8" borderId="20" xfId="0" applyFont="1" applyFill="1" applyBorder="1" applyAlignment="1">
      <alignment vertical="center"/>
    </xf>
    <xf numFmtId="0" fontId="0" fillId="8" borderId="24" xfId="0" applyFill="1" applyBorder="1"/>
    <xf numFmtId="0" fontId="0" fillId="8" borderId="6" xfId="0" applyFill="1" applyBorder="1"/>
    <xf numFmtId="0" fontId="7" fillId="4" borderId="36" xfId="0" applyFont="1" applyFill="1" applyBorder="1" applyAlignment="1"/>
    <xf numFmtId="0" fontId="18" fillId="8" borderId="0" xfId="0" applyFont="1" applyFill="1" applyBorder="1"/>
    <xf numFmtId="0" fontId="19" fillId="8" borderId="0" xfId="0" applyFont="1" applyFill="1" applyBorder="1"/>
    <xf numFmtId="0" fontId="7" fillId="9" borderId="23" xfId="0" applyFont="1" applyFill="1" applyBorder="1" applyAlignment="1"/>
    <xf numFmtId="0" fontId="7" fillId="9" borderId="34" xfId="0" applyFont="1" applyFill="1" applyBorder="1" applyAlignment="1"/>
    <xf numFmtId="0" fontId="7" fillId="9" borderId="36" xfId="0" applyFont="1" applyFill="1" applyBorder="1" applyAlignment="1"/>
    <xf numFmtId="0" fontId="7" fillId="9" borderId="41" xfId="0" applyFont="1" applyFill="1" applyBorder="1" applyAlignment="1"/>
    <xf numFmtId="0" fontId="7" fillId="9" borderId="42" xfId="0" applyFont="1" applyFill="1" applyBorder="1" applyAlignment="1"/>
    <xf numFmtId="0" fontId="7" fillId="9" borderId="43" xfId="0" applyFont="1" applyFill="1" applyBorder="1" applyAlignment="1"/>
    <xf numFmtId="0" fontId="7" fillId="9" borderId="22" xfId="0" applyFont="1" applyFill="1" applyBorder="1" applyAlignment="1"/>
    <xf numFmtId="0" fontId="7" fillId="9" borderId="33" xfId="0" applyFont="1" applyFill="1" applyBorder="1" applyAlignment="1"/>
    <xf numFmtId="49" fontId="0" fillId="8" borderId="0" xfId="0" applyNumberFormat="1" applyFill="1"/>
    <xf numFmtId="0" fontId="6" fillId="0" borderId="18" xfId="0" applyFont="1" applyFill="1" applyBorder="1" applyAlignment="1" applyProtection="1">
      <alignment vertical="top" wrapText="1"/>
      <protection locked="0"/>
    </xf>
    <xf numFmtId="0" fontId="0" fillId="0" borderId="0" xfId="0" applyFill="1" applyAlignment="1" applyProtection="1">
      <alignment horizontal="left" vertical="top"/>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7" fillId="7" borderId="18"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protection locked="0"/>
    </xf>
    <xf numFmtId="0" fontId="4" fillId="0" borderId="18" xfId="2" applyNumberFormat="1" applyFill="1" applyBorder="1" applyAlignment="1" applyProtection="1">
      <alignment horizontal="center" vertical="top"/>
    </xf>
    <xf numFmtId="0" fontId="11" fillId="0" borderId="0" xfId="0" applyFont="1" applyFill="1" applyBorder="1" applyAlignment="1" applyProtection="1">
      <alignment horizontal="left" vertical="top" wrapText="1"/>
    </xf>
    <xf numFmtId="0" fontId="11" fillId="10" borderId="18" xfId="0" applyFont="1" applyFill="1" applyBorder="1" applyAlignment="1" applyProtection="1">
      <alignment horizontal="left" vertical="top" wrapText="1"/>
    </xf>
    <xf numFmtId="0" fontId="4" fillId="0" borderId="30" xfId="0" applyFont="1" applyBorder="1" applyAlignment="1" applyProtection="1">
      <alignment horizontal="left" vertical="top" wrapText="1"/>
      <protection locked="0"/>
    </xf>
    <xf numFmtId="14" fontId="4" fillId="0" borderId="30" xfId="0" quotePrefix="1" applyNumberFormat="1" applyFont="1" applyBorder="1" applyAlignment="1" applyProtection="1">
      <alignment horizontal="left" vertical="top" wrapText="1"/>
      <protection locked="0"/>
    </xf>
    <xf numFmtId="164" fontId="4" fillId="0" borderId="30" xfId="0" applyNumberFormat="1"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65" fontId="16" fillId="0" borderId="12" xfId="0" applyNumberFormat="1" applyFont="1" applyBorder="1" applyAlignment="1" applyProtection="1">
      <alignment horizontal="left" vertical="top" wrapText="1"/>
      <protection locked="0"/>
    </xf>
    <xf numFmtId="0" fontId="20" fillId="0" borderId="18" xfId="0" applyFont="1" applyFill="1" applyBorder="1" applyAlignment="1" applyProtection="1">
      <alignment horizontal="left" vertical="top" wrapText="1"/>
    </xf>
    <xf numFmtId="10" fontId="4" fillId="0" borderId="18" xfId="0" applyNumberFormat="1" applyFont="1" applyFill="1" applyBorder="1" applyAlignment="1" applyProtection="1">
      <alignment horizontal="left" vertical="top" wrapText="1"/>
    </xf>
    <xf numFmtId="0" fontId="4" fillId="0" borderId="18" xfId="10" applyFont="1" applyFill="1" applyBorder="1" applyAlignment="1" applyProtection="1">
      <alignment horizontal="left" vertical="top" wrapText="1"/>
    </xf>
    <xf numFmtId="10" fontId="4" fillId="0" borderId="18" xfId="10" applyNumberFormat="1"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7" fillId="9" borderId="17" xfId="0" applyFont="1" applyFill="1" applyBorder="1" applyAlignment="1" applyProtection="1">
      <alignment horizontal="left" vertical="top" wrapText="1"/>
    </xf>
    <xf numFmtId="14" fontId="0" fillId="0" borderId="0" xfId="0" applyNumberFormat="1"/>
    <xf numFmtId="0" fontId="4" fillId="8" borderId="0" xfId="3" applyFill="1"/>
    <xf numFmtId="0" fontId="4" fillId="0" borderId="0" xfId="3"/>
    <xf numFmtId="0" fontId="6" fillId="9" borderId="0" xfId="0" applyFont="1" applyFill="1" applyBorder="1" applyProtection="1"/>
    <xf numFmtId="0" fontId="7" fillId="7" borderId="18" xfId="12"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10" fontId="6" fillId="0" borderId="0" xfId="0" applyNumberFormat="1" applyFont="1" applyFill="1" applyAlignment="1" applyProtection="1">
      <alignment wrapText="1"/>
    </xf>
    <xf numFmtId="0" fontId="4" fillId="0" borderId="18" xfId="10" applyFont="1" applyBorder="1" applyAlignment="1">
      <alignment horizontal="left" vertical="top" wrapText="1"/>
    </xf>
    <xf numFmtId="10" fontId="4" fillId="0" borderId="18" xfId="10" applyNumberFormat="1" applyFont="1" applyBorder="1" applyAlignment="1">
      <alignment horizontal="left" vertical="top" wrapText="1"/>
    </xf>
    <xf numFmtId="0" fontId="6" fillId="10" borderId="18" xfId="0" applyFont="1" applyFill="1" applyBorder="1" applyAlignment="1" applyProtection="1">
      <alignment horizontal="left" vertical="top" wrapText="1"/>
    </xf>
    <xf numFmtId="0" fontId="22" fillId="9" borderId="0" xfId="0" applyFont="1" applyFill="1" applyProtection="1">
      <protection locked="0"/>
    </xf>
    <xf numFmtId="0" fontId="4" fillId="0" borderId="18" xfId="0" applyFont="1" applyFill="1" applyBorder="1" applyAlignment="1" applyProtection="1">
      <alignment vertical="top" wrapText="1"/>
    </xf>
    <xf numFmtId="0" fontId="4" fillId="0" borderId="18" xfId="4" applyFont="1" applyBorder="1" applyAlignment="1">
      <alignment vertical="top" wrapText="1"/>
    </xf>
    <xf numFmtId="0" fontId="4" fillId="0" borderId="18" xfId="0" applyFont="1" applyFill="1" applyBorder="1" applyAlignment="1">
      <alignment horizontal="left" vertical="top" wrapText="1"/>
    </xf>
    <xf numFmtId="0" fontId="4" fillId="0" borderId="18" xfId="0" applyFont="1" applyFill="1" applyBorder="1" applyAlignment="1" applyProtection="1">
      <alignment horizontal="left" vertical="top" wrapText="1"/>
      <protection locked="0"/>
    </xf>
    <xf numFmtId="0" fontId="4" fillId="0" borderId="18" xfId="2" applyBorder="1" applyAlignment="1">
      <alignment vertical="top" wrapText="1"/>
    </xf>
    <xf numFmtId="0" fontId="6" fillId="0" borderId="35" xfId="12" applyFont="1" applyBorder="1" applyAlignment="1">
      <alignment horizontal="left" vertical="top" wrapText="1"/>
    </xf>
    <xf numFmtId="0" fontId="4" fillId="0" borderId="18" xfId="12" applyBorder="1" applyAlignment="1" applyProtection="1">
      <alignment horizontal="left" vertical="top" wrapText="1"/>
      <protection locked="0"/>
    </xf>
    <xf numFmtId="0" fontId="16" fillId="8" borderId="18" xfId="12" applyFont="1" applyFill="1" applyBorder="1" applyAlignment="1">
      <alignment horizontal="left" vertical="top" wrapText="1"/>
    </xf>
    <xf numFmtId="0" fontId="7" fillId="4" borderId="10" xfId="0" applyFont="1" applyFill="1" applyBorder="1" applyProtection="1">
      <protection locked="0"/>
    </xf>
    <xf numFmtId="0" fontId="7" fillId="4" borderId="11" xfId="0" applyFont="1" applyFill="1" applyBorder="1" applyProtection="1">
      <protection locked="0"/>
    </xf>
    <xf numFmtId="0" fontId="7" fillId="4" borderId="46" xfId="0" applyFont="1" applyFill="1" applyBorder="1" applyProtection="1">
      <protection locked="0"/>
    </xf>
    <xf numFmtId="0" fontId="7" fillId="4" borderId="12" xfId="0" applyFont="1" applyFill="1" applyBorder="1" applyProtection="1">
      <protection locked="0"/>
    </xf>
    <xf numFmtId="0" fontId="4" fillId="0" borderId="0" xfId="0" applyFont="1" applyFill="1"/>
    <xf numFmtId="0" fontId="4" fillId="0" borderId="0" xfId="0" applyFont="1" applyFill="1" applyProtection="1">
      <protection locked="0"/>
    </xf>
    <xf numFmtId="0" fontId="7" fillId="5" borderId="2" xfId="0" applyFont="1" applyFill="1" applyBorder="1" applyAlignment="1" applyProtection="1">
      <alignment vertical="top" wrapText="1"/>
    </xf>
    <xf numFmtId="0" fontId="7" fillId="5" borderId="18" xfId="0" applyFont="1" applyFill="1" applyBorder="1" applyAlignment="1" applyProtection="1">
      <alignment vertical="top" wrapText="1"/>
    </xf>
    <xf numFmtId="0" fontId="7" fillId="5" borderId="18" xfId="0" applyFont="1" applyFill="1" applyBorder="1" applyAlignment="1" applyProtection="1">
      <alignment horizontal="left" vertical="top" wrapText="1"/>
      <protection locked="0"/>
    </xf>
    <xf numFmtId="0" fontId="4" fillId="0" borderId="18" xfId="0" applyFont="1" applyFill="1" applyBorder="1" applyAlignment="1" applyProtection="1">
      <alignment vertical="top" wrapText="1"/>
      <protection locked="0"/>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xf>
    <xf numFmtId="0" fontId="16" fillId="0" borderId="18" xfId="0" applyFont="1" applyFill="1" applyBorder="1" applyAlignment="1" applyProtection="1">
      <alignment horizontal="left" vertical="top" wrapText="1"/>
    </xf>
    <xf numFmtId="0" fontId="4" fillId="8" borderId="18" xfId="0" applyFont="1" applyFill="1" applyBorder="1" applyAlignment="1" applyProtection="1">
      <alignment horizontal="left" vertical="top" wrapText="1"/>
      <protection locked="0"/>
    </xf>
    <xf numFmtId="0" fontId="4" fillId="0" borderId="18" xfId="0" quotePrefix="1" applyFont="1" applyFill="1" applyBorder="1" applyAlignment="1">
      <alignment horizontal="left" vertical="top" wrapText="1"/>
    </xf>
    <xf numFmtId="0" fontId="6" fillId="3" borderId="0" xfId="0" applyFont="1" applyFill="1" applyProtection="1">
      <protection locked="0"/>
    </xf>
    <xf numFmtId="0" fontId="6" fillId="0" borderId="0" xfId="0" applyFont="1" applyFill="1" applyProtection="1">
      <protection locked="0"/>
    </xf>
    <xf numFmtId="0" fontId="6" fillId="8" borderId="0" xfId="0" applyFont="1" applyFill="1" applyProtection="1"/>
    <xf numFmtId="0" fontId="4" fillId="0" borderId="18" xfId="2" applyFont="1" applyBorder="1" applyAlignment="1">
      <alignment horizontal="center" vertical="top"/>
    </xf>
    <xf numFmtId="0" fontId="4" fillId="0" borderId="18" xfId="2" applyFont="1" applyBorder="1" applyAlignment="1">
      <alignment horizontal="left" vertical="top" wrapText="1"/>
    </xf>
    <xf numFmtId="0" fontId="4" fillId="0" borderId="18" xfId="2" applyFont="1" applyBorder="1" applyAlignment="1" applyProtection="1">
      <alignment vertical="top" wrapText="1"/>
      <protection locked="0"/>
    </xf>
    <xf numFmtId="0" fontId="4" fillId="0" borderId="18" xfId="7" applyFont="1" applyBorder="1" applyAlignment="1" applyProtection="1">
      <alignment vertical="top" wrapText="1"/>
      <protection locked="0"/>
    </xf>
    <xf numFmtId="0" fontId="4" fillId="0" borderId="18" xfId="7" applyFont="1" applyBorder="1" applyAlignment="1">
      <alignment horizontal="left" vertical="top" wrapText="1"/>
    </xf>
    <xf numFmtId="0" fontId="6" fillId="0" borderId="0" xfId="0" applyFont="1" applyAlignment="1">
      <alignment horizontal="left" vertical="top" wrapText="1"/>
    </xf>
    <xf numFmtId="0" fontId="4" fillId="0" borderId="47" xfId="4" applyFont="1" applyBorder="1" applyAlignment="1">
      <alignment vertical="top" wrapText="1"/>
    </xf>
    <xf numFmtId="0" fontId="4" fillId="0" borderId="35" xfId="0" applyFont="1" applyFill="1" applyBorder="1" applyAlignment="1" applyProtection="1">
      <alignment vertical="top" wrapText="1"/>
    </xf>
    <xf numFmtId="0" fontId="6" fillId="0" borderId="18" xfId="2" applyFont="1" applyBorder="1" applyAlignment="1" applyProtection="1">
      <alignment horizontal="left" vertical="top" wrapText="1"/>
      <protection locked="0"/>
    </xf>
    <xf numFmtId="0" fontId="6" fillId="0" borderId="18" xfId="0" applyFont="1" applyFill="1" applyBorder="1" applyAlignment="1" applyProtection="1">
      <alignment horizontal="left" vertical="top" wrapText="1"/>
      <protection locked="0"/>
    </xf>
    <xf numFmtId="0" fontId="6" fillId="0" borderId="18" xfId="0" applyFont="1" applyFill="1" applyBorder="1" applyAlignment="1" applyProtection="1">
      <alignment vertical="top"/>
      <protection locked="0"/>
    </xf>
    <xf numFmtId="0" fontId="4" fillId="0" borderId="18" xfId="7" applyBorder="1" applyAlignment="1">
      <alignment horizontal="left" vertical="top" wrapText="1"/>
    </xf>
    <xf numFmtId="0" fontId="6" fillId="0" borderId="18" xfId="7" applyFont="1" applyBorder="1" applyAlignment="1">
      <alignment horizontal="left" vertical="top" wrapText="1"/>
    </xf>
    <xf numFmtId="0" fontId="0" fillId="0" borderId="18" xfId="0" applyBorder="1" applyAlignment="1">
      <alignment horizontal="left" vertical="top" wrapText="1"/>
    </xf>
    <xf numFmtId="0" fontId="16" fillId="0" borderId="18" xfId="0" applyFont="1" applyBorder="1" applyAlignment="1">
      <alignment horizontal="left" vertical="top" wrapText="1"/>
    </xf>
    <xf numFmtId="0" fontId="6" fillId="0" borderId="18" xfId="0" applyFont="1" applyBorder="1" applyAlignment="1">
      <alignment horizontal="left" vertical="top" wrapText="1"/>
    </xf>
    <xf numFmtId="0" fontId="7" fillId="4" borderId="10" xfId="15" applyFont="1" applyFill="1" applyBorder="1"/>
    <xf numFmtId="0" fontId="7" fillId="4" borderId="11" xfId="15" applyFont="1" applyFill="1" applyBorder="1"/>
    <xf numFmtId="0" fontId="26" fillId="0" borderId="0" xfId="15"/>
    <xf numFmtId="0" fontId="7" fillId="5" borderId="1" xfId="15" applyFont="1" applyFill="1" applyBorder="1" applyAlignment="1">
      <alignment horizontal="left" vertical="center" wrapText="1"/>
    </xf>
    <xf numFmtId="166" fontId="26" fillId="0" borderId="1" xfId="15" applyNumberFormat="1" applyBorder="1" applyAlignment="1">
      <alignment horizontal="left" vertical="top"/>
    </xf>
    <xf numFmtId="14" fontId="4" fillId="0" borderId="10" xfId="15" applyNumberFormat="1" applyFont="1" applyBorder="1" applyAlignment="1">
      <alignment horizontal="left" vertical="top"/>
    </xf>
    <xf numFmtId="0" fontId="6" fillId="12" borderId="48" xfId="15" applyFont="1" applyFill="1" applyBorder="1" applyAlignment="1">
      <alignment horizontal="left" vertical="top" wrapText="1"/>
    </xf>
    <xf numFmtId="14" fontId="26" fillId="0" borderId="1" xfId="15" applyNumberFormat="1" applyBorder="1" applyAlignment="1">
      <alignment horizontal="left" vertical="top"/>
    </xf>
    <xf numFmtId="0" fontId="21" fillId="11" borderId="48" xfId="0" applyFont="1" applyFill="1" applyBorder="1" applyAlignment="1">
      <alignment wrapText="1"/>
    </xf>
    <xf numFmtId="0" fontId="13" fillId="8" borderId="48" xfId="0" applyFont="1" applyFill="1" applyBorder="1" applyAlignment="1">
      <alignment horizontal="left" vertical="center" wrapText="1"/>
    </xf>
    <xf numFmtId="0" fontId="13" fillId="8" borderId="48" xfId="0" applyFont="1" applyFill="1" applyBorder="1" applyAlignment="1">
      <alignment horizontal="center" wrapText="1"/>
    </xf>
    <xf numFmtId="14" fontId="0" fillId="0" borderId="48" xfId="0" applyNumberFormat="1" applyBorder="1" applyAlignment="1">
      <alignment horizontal="left" vertical="top" wrapText="1"/>
    </xf>
    <xf numFmtId="0" fontId="4" fillId="0" borderId="48" xfId="0" applyFont="1" applyBorder="1" applyAlignment="1">
      <alignment horizontal="left" vertical="top" wrapText="1"/>
    </xf>
    <xf numFmtId="0" fontId="8" fillId="8" borderId="45" xfId="0" applyFont="1" applyFill="1" applyBorder="1" applyAlignment="1">
      <alignment horizontal="left" vertical="top" wrapText="1"/>
    </xf>
    <xf numFmtId="0" fontId="4" fillId="0" borderId="19" xfId="0" applyFont="1" applyFill="1" applyBorder="1" applyAlignment="1" applyProtection="1">
      <alignment horizontal="left" vertical="top" wrapText="1"/>
    </xf>
    <xf numFmtId="0" fontId="4" fillId="0" borderId="20" xfId="0" applyFont="1" applyFill="1" applyBorder="1" applyAlignment="1" applyProtection="1">
      <alignment horizontal="left" vertical="top" wrapText="1"/>
    </xf>
    <xf numFmtId="0" fontId="4" fillId="0" borderId="24"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xf numFmtId="0" fontId="4" fillId="0" borderId="23" xfId="0" applyFont="1" applyFill="1" applyBorder="1" applyAlignment="1" applyProtection="1">
      <alignment horizontal="left" vertical="top" wrapText="1"/>
    </xf>
    <xf numFmtId="0" fontId="4" fillId="0" borderId="25" xfId="0" applyFont="1" applyFill="1" applyBorder="1" applyAlignment="1" applyProtection="1">
      <alignment horizontal="left" vertical="top" wrapText="1"/>
    </xf>
    <xf numFmtId="0" fontId="4" fillId="8" borderId="2" xfId="0" applyFont="1" applyFill="1" applyBorder="1" applyAlignment="1" applyProtection="1">
      <alignment horizontal="left" vertical="top" wrapText="1"/>
    </xf>
    <xf numFmtId="0" fontId="4" fillId="8" borderId="3" xfId="0" applyFont="1" applyFill="1" applyBorder="1" applyAlignment="1" applyProtection="1">
      <alignment horizontal="left" vertical="top"/>
    </xf>
    <xf numFmtId="0" fontId="4" fillId="8" borderId="14" xfId="0" applyFont="1" applyFill="1" applyBorder="1" applyAlignment="1" applyProtection="1">
      <alignment horizontal="left" vertical="top"/>
    </xf>
    <xf numFmtId="0" fontId="4" fillId="8" borderId="5" xfId="0" applyFont="1" applyFill="1" applyBorder="1" applyAlignment="1" applyProtection="1">
      <alignment horizontal="left" vertical="top"/>
    </xf>
    <xf numFmtId="0" fontId="4" fillId="8" borderId="0" xfId="0" applyFont="1" applyFill="1" applyBorder="1" applyAlignment="1" applyProtection="1">
      <alignment horizontal="left" vertical="top"/>
    </xf>
    <xf numFmtId="0" fontId="4" fillId="8" borderId="16" xfId="0" applyFont="1" applyFill="1" applyBorder="1" applyAlignment="1" applyProtection="1">
      <alignment horizontal="left" vertical="top"/>
    </xf>
    <xf numFmtId="0" fontId="4" fillId="8" borderId="19"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24" xfId="0" applyFont="1" applyFill="1" applyBorder="1" applyAlignment="1" applyProtection="1">
      <alignment horizontal="left" vertical="top" wrapText="1"/>
    </xf>
    <xf numFmtId="0" fontId="4" fillId="8" borderId="21"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4" fillId="8" borderId="6" xfId="0" applyFont="1" applyFill="1" applyBorder="1" applyAlignment="1" applyProtection="1">
      <alignment horizontal="left" vertical="top" wrapText="1"/>
    </xf>
    <xf numFmtId="0" fontId="7" fillId="6" borderId="19" xfId="0" applyFont="1" applyFill="1" applyBorder="1" applyAlignment="1" applyProtection="1">
      <alignment horizontal="left" vertical="top"/>
    </xf>
    <xf numFmtId="0" fontId="7" fillId="6" borderId="20" xfId="0" applyFont="1" applyFill="1" applyBorder="1" applyAlignment="1" applyProtection="1">
      <alignment horizontal="left" vertical="top"/>
    </xf>
    <xf numFmtId="0" fontId="7" fillId="6" borderId="24" xfId="0" applyFont="1" applyFill="1" applyBorder="1" applyAlignment="1" applyProtection="1">
      <alignment horizontal="left" vertical="top"/>
    </xf>
    <xf numFmtId="0" fontId="7" fillId="6" borderId="22" xfId="0" applyFont="1" applyFill="1" applyBorder="1" applyAlignment="1" applyProtection="1">
      <alignment horizontal="left" vertical="top"/>
    </xf>
    <xf numFmtId="0" fontId="7" fillId="6" borderId="23" xfId="0" applyFont="1" applyFill="1" applyBorder="1" applyAlignment="1" applyProtection="1">
      <alignment horizontal="left" vertical="top"/>
    </xf>
    <xf numFmtId="0" fontId="7" fillId="6" borderId="25" xfId="0" applyFont="1" applyFill="1" applyBorder="1" applyAlignment="1" applyProtection="1">
      <alignment horizontal="left" vertical="top"/>
    </xf>
    <xf numFmtId="0" fontId="4" fillId="8" borderId="22" xfId="0" applyFont="1" applyFill="1" applyBorder="1" applyAlignment="1" applyProtection="1">
      <alignment horizontal="left" vertical="top" wrapText="1"/>
    </xf>
    <xf numFmtId="0" fontId="4" fillId="8" borderId="23" xfId="0" applyFont="1" applyFill="1" applyBorder="1" applyAlignment="1" applyProtection="1">
      <alignment horizontal="left" vertical="top" wrapText="1"/>
    </xf>
    <xf numFmtId="0" fontId="4" fillId="8" borderId="25" xfId="0" applyFont="1" applyFill="1" applyBorder="1" applyAlignment="1" applyProtection="1">
      <alignment horizontal="left" vertical="top" wrapText="1"/>
    </xf>
  </cellXfs>
  <cellStyles count="16">
    <cellStyle name="Hyperlink 2" xfId="1" xr:uid="{00000000-0005-0000-0000-000000000000}"/>
    <cellStyle name="Normal" xfId="0" builtinId="0"/>
    <cellStyle name="Normal 2" xfId="2" xr:uid="{00000000-0005-0000-0000-000002000000}"/>
    <cellStyle name="Normal 2 2" xfId="3" xr:uid="{00000000-0005-0000-0000-000003000000}"/>
    <cellStyle name="Normal 2 3" xfId="14" xr:uid="{B2EC43C2-02DE-4BC0-9298-2CD008228C48}"/>
    <cellStyle name="Normal 257" xfId="4" xr:uid="{00000000-0005-0000-0000-000004000000}"/>
    <cellStyle name="Normal 3" xfId="5" xr:uid="{00000000-0005-0000-0000-000005000000}"/>
    <cellStyle name="Normal 3 2" xfId="6" xr:uid="{00000000-0005-0000-0000-000006000000}"/>
    <cellStyle name="Normal 4" xfId="7" xr:uid="{00000000-0005-0000-0000-000007000000}"/>
    <cellStyle name="Normal 4 2" xfId="8" xr:uid="{00000000-0005-0000-0000-000008000000}"/>
    <cellStyle name="Normal 4 3" xfId="9" xr:uid="{00000000-0005-0000-0000-000009000000}"/>
    <cellStyle name="Normal 5" xfId="10" xr:uid="{00000000-0005-0000-0000-00000A000000}"/>
    <cellStyle name="Normal 6" xfId="11" xr:uid="{00000000-0005-0000-0000-00000B000000}"/>
    <cellStyle name="Normal 6 2" xfId="12" xr:uid="{00000000-0005-0000-0000-00000C000000}"/>
    <cellStyle name="Normal 7" xfId="13" xr:uid="{0A324C61-B4FA-494A-B5F9-BAE780C99005}"/>
    <cellStyle name="Normal 8" xfId="15" xr:uid="{E3931FA3-BFFC-42B6-96FF-19427E72623F}"/>
  </cellStyles>
  <dxfs count="17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1452</xdr:colOff>
      <xdr:row>0</xdr:row>
      <xdr:rowOff>203200</xdr:rowOff>
    </xdr:from>
    <xdr:to>
      <xdr:col>3</xdr:col>
      <xdr:colOff>1452</xdr:colOff>
      <xdr:row>7</xdr:row>
      <xdr:rowOff>36091</xdr:rowOff>
    </xdr:to>
    <xdr:pic>
      <xdr:nvPicPr>
        <xdr:cNvPr id="2" name="Picture 1" descr="The official logo of the IRS" title="IRS Logo">
          <a:extLst>
            <a:ext uri="{FF2B5EF4-FFF2-40B4-BE49-F238E27FC236}">
              <a16:creationId xmlns:a16="http://schemas.microsoft.com/office/drawing/2014/main" id="{143DDCAE-1FED-4055-9EB4-61912BCC62C3}"/>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zoomScale="80" zoomScaleNormal="80" workbookViewId="0">
      <selection activeCell="I24" sqref="I24"/>
    </sheetView>
  </sheetViews>
  <sheetFormatPr defaultColWidth="9.26953125" defaultRowHeight="12.75" customHeight="1" x14ac:dyDescent="0.35"/>
  <cols>
    <col min="1" max="1" width="26.54296875" style="65" customWidth="1"/>
    <col min="2" max="2" width="13.453125" style="65" customWidth="1"/>
    <col min="3" max="3" width="113" style="65" customWidth="1"/>
    <col min="4" max="16384" width="9.26953125" style="65"/>
  </cols>
  <sheetData>
    <row r="1" spans="1:3" ht="15.5" x14ac:dyDescent="0.35">
      <c r="A1" s="2" t="s">
        <v>0</v>
      </c>
      <c r="B1" s="3"/>
      <c r="C1" s="4"/>
    </row>
    <row r="2" spans="1:3" ht="15.5" x14ac:dyDescent="0.35">
      <c r="A2" s="5" t="s">
        <v>1</v>
      </c>
      <c r="B2" s="6"/>
      <c r="C2" s="7"/>
    </row>
    <row r="3" spans="1:3" ht="14.5" x14ac:dyDescent="0.35">
      <c r="A3" s="8"/>
      <c r="B3" s="9"/>
      <c r="C3" s="10"/>
    </row>
    <row r="4" spans="1:3" ht="14.5" x14ac:dyDescent="0.35">
      <c r="A4" s="8" t="s">
        <v>2</v>
      </c>
      <c r="B4" s="9"/>
      <c r="C4" s="12"/>
    </row>
    <row r="5" spans="1:3" ht="14.5" x14ac:dyDescent="0.35">
      <c r="A5" s="8" t="s">
        <v>3448</v>
      </c>
      <c r="B5" s="11"/>
      <c r="C5" s="12"/>
    </row>
    <row r="6" spans="1:3" ht="14.5" x14ac:dyDescent="0.35">
      <c r="A6" s="8" t="s">
        <v>3449</v>
      </c>
      <c r="B6" s="11"/>
      <c r="C6" s="12"/>
    </row>
    <row r="7" spans="1:3" ht="14.5" x14ac:dyDescent="0.35">
      <c r="A7" s="13"/>
      <c r="B7" s="14"/>
      <c r="C7" s="15"/>
    </row>
    <row r="8" spans="1:3" ht="18" customHeight="1" x14ac:dyDescent="0.35">
      <c r="A8" s="16" t="s">
        <v>3</v>
      </c>
      <c r="B8" s="17"/>
      <c r="C8" s="18"/>
    </row>
    <row r="9" spans="1:3" ht="12.75" customHeight="1" x14ac:dyDescent="0.35">
      <c r="A9" s="19" t="s">
        <v>4</v>
      </c>
      <c r="B9" s="20"/>
      <c r="C9" s="21"/>
    </row>
    <row r="10" spans="1:3" ht="14.5" x14ac:dyDescent="0.35">
      <c r="A10" s="19" t="s">
        <v>5</v>
      </c>
      <c r="B10" s="20"/>
      <c r="C10" s="21"/>
    </row>
    <row r="11" spans="1:3" ht="14.5" x14ac:dyDescent="0.35">
      <c r="A11" s="19" t="s">
        <v>6</v>
      </c>
      <c r="B11" s="20"/>
      <c r="C11" s="21"/>
    </row>
    <row r="12" spans="1:3" ht="14.5" x14ac:dyDescent="0.35">
      <c r="A12" s="19" t="s">
        <v>7</v>
      </c>
      <c r="B12" s="20"/>
      <c r="C12" s="21"/>
    </row>
    <row r="13" spans="1:3" ht="14.5" x14ac:dyDescent="0.35">
      <c r="A13" s="19" t="s">
        <v>8</v>
      </c>
      <c r="B13" s="20"/>
      <c r="C13" s="21"/>
    </row>
    <row r="14" spans="1:3" ht="4.5" customHeight="1" x14ac:dyDescent="0.35">
      <c r="A14" s="22"/>
      <c r="B14" s="23"/>
      <c r="C14" s="24"/>
    </row>
    <row r="15" spans="1:3" ht="14.5" x14ac:dyDescent="0.35">
      <c r="C15" s="109"/>
    </row>
    <row r="16" spans="1:3" ht="14.5" x14ac:dyDescent="0.35">
      <c r="A16" s="25" t="s">
        <v>9</v>
      </c>
      <c r="B16" s="26"/>
      <c r="C16" s="27"/>
    </row>
    <row r="17" spans="1:3" ht="14.5" x14ac:dyDescent="0.35">
      <c r="A17" s="28" t="s">
        <v>10</v>
      </c>
      <c r="B17" s="29"/>
      <c r="C17" s="203"/>
    </row>
    <row r="18" spans="1:3" ht="14.5" x14ac:dyDescent="0.35">
      <c r="A18" s="28" t="s">
        <v>11</v>
      </c>
      <c r="B18" s="29"/>
      <c r="C18" s="203"/>
    </row>
    <row r="19" spans="1:3" ht="14.5" x14ac:dyDescent="0.35">
      <c r="A19" s="28" t="s">
        <v>12</v>
      </c>
      <c r="B19" s="29"/>
      <c r="C19" s="203"/>
    </row>
    <row r="20" spans="1:3" ht="14.5" x14ac:dyDescent="0.35">
      <c r="A20" s="110" t="s">
        <v>13</v>
      </c>
      <c r="B20" s="139"/>
      <c r="C20" s="204"/>
    </row>
    <row r="21" spans="1:3" ht="14.5" x14ac:dyDescent="0.35">
      <c r="A21" s="28" t="s">
        <v>14</v>
      </c>
      <c r="B21" s="29"/>
      <c r="C21" s="205"/>
    </row>
    <row r="22" spans="1:3" ht="14.5" x14ac:dyDescent="0.35">
      <c r="A22" s="28" t="s">
        <v>15</v>
      </c>
      <c r="B22" s="29"/>
      <c r="C22" s="203"/>
    </row>
    <row r="23" spans="1:3" ht="14.5" x14ac:dyDescent="0.35">
      <c r="A23" s="28" t="s">
        <v>16</v>
      </c>
      <c r="B23" s="29"/>
      <c r="C23" s="203"/>
    </row>
    <row r="24" spans="1:3" ht="14.5" x14ac:dyDescent="0.35">
      <c r="A24" s="28" t="s">
        <v>17</v>
      </c>
      <c r="B24" s="29"/>
      <c r="C24" s="203"/>
    </row>
    <row r="25" spans="1:3" ht="14.5" x14ac:dyDescent="0.35">
      <c r="A25" s="28" t="s">
        <v>18</v>
      </c>
      <c r="B25" s="29"/>
      <c r="C25" s="203"/>
    </row>
    <row r="26" spans="1:3" ht="14.5" x14ac:dyDescent="0.35">
      <c r="A26" s="140" t="s">
        <v>19</v>
      </c>
      <c r="B26" s="139"/>
      <c r="C26" s="203"/>
    </row>
    <row r="27" spans="1:3" ht="14.5" x14ac:dyDescent="0.35">
      <c r="A27" s="140" t="s">
        <v>20</v>
      </c>
      <c r="B27" s="139"/>
      <c r="C27" s="203"/>
    </row>
    <row r="28" spans="1:3" ht="14.5" x14ac:dyDescent="0.35">
      <c r="C28" s="109"/>
    </row>
    <row r="29" spans="1:3" ht="14.5" x14ac:dyDescent="0.35">
      <c r="A29" s="25" t="s">
        <v>21</v>
      </c>
      <c r="B29" s="26"/>
      <c r="C29" s="27"/>
    </row>
    <row r="30" spans="1:3" ht="14.5" x14ac:dyDescent="0.35">
      <c r="A30" s="30"/>
      <c r="B30" s="31"/>
      <c r="C30" s="32"/>
    </row>
    <row r="31" spans="1:3" ht="14.5" x14ac:dyDescent="0.35">
      <c r="A31" s="110" t="s">
        <v>22</v>
      </c>
      <c r="B31" s="111"/>
      <c r="C31" s="206"/>
    </row>
    <row r="32" spans="1:3" ht="14.5" x14ac:dyDescent="0.35">
      <c r="A32" s="110" t="s">
        <v>23</v>
      </c>
      <c r="B32" s="111"/>
      <c r="C32" s="206"/>
    </row>
    <row r="33" spans="1:3" ht="12.75" customHeight="1" x14ac:dyDescent="0.35">
      <c r="A33" s="110" t="s">
        <v>24</v>
      </c>
      <c r="B33" s="111"/>
      <c r="C33" s="206"/>
    </row>
    <row r="34" spans="1:3" ht="12.75" customHeight="1" x14ac:dyDescent="0.35">
      <c r="A34" s="110" t="s">
        <v>25</v>
      </c>
      <c r="B34" s="112"/>
      <c r="C34" s="207"/>
    </row>
    <row r="35" spans="1:3" ht="14.5" x14ac:dyDescent="0.35">
      <c r="A35" s="110" t="s">
        <v>26</v>
      </c>
      <c r="B35" s="111"/>
      <c r="C35" s="206"/>
    </row>
    <row r="36" spans="1:3" ht="14.5" x14ac:dyDescent="0.35">
      <c r="A36" s="30"/>
      <c r="B36" s="31"/>
      <c r="C36" s="32"/>
    </row>
    <row r="37" spans="1:3" ht="14.5" x14ac:dyDescent="0.35">
      <c r="A37" s="110" t="s">
        <v>22</v>
      </c>
      <c r="B37" s="111"/>
      <c r="C37" s="206"/>
    </row>
    <row r="38" spans="1:3" ht="14.5" x14ac:dyDescent="0.35">
      <c r="A38" s="110" t="s">
        <v>23</v>
      </c>
      <c r="B38" s="111"/>
      <c r="C38" s="206"/>
    </row>
    <row r="39" spans="1:3" ht="14.5" x14ac:dyDescent="0.35">
      <c r="A39" s="110" t="s">
        <v>24</v>
      </c>
      <c r="B39" s="111"/>
      <c r="C39" s="206"/>
    </row>
    <row r="40" spans="1:3" ht="14.5" x14ac:dyDescent="0.35">
      <c r="A40" s="110" t="s">
        <v>25</v>
      </c>
      <c r="B40" s="112"/>
      <c r="C40" s="207"/>
    </row>
    <row r="41" spans="1:3" ht="14.5" x14ac:dyDescent="0.35">
      <c r="A41" s="110" t="s">
        <v>26</v>
      </c>
      <c r="B41" s="111"/>
      <c r="C41" s="206"/>
    </row>
    <row r="42" spans="1:3" ht="14.5" x14ac:dyDescent="0.35"/>
    <row r="43" spans="1:3" ht="14.5" x14ac:dyDescent="0.35">
      <c r="A43" s="113" t="s">
        <v>27</v>
      </c>
    </row>
    <row r="44" spans="1:3" ht="14.5" x14ac:dyDescent="0.35">
      <c r="A44" s="113" t="s">
        <v>28</v>
      </c>
    </row>
    <row r="45" spans="1:3" ht="14.5" x14ac:dyDescent="0.35">
      <c r="A45" s="113" t="s">
        <v>29</v>
      </c>
    </row>
    <row r="46" spans="1:3" ht="14.5" x14ac:dyDescent="0.35"/>
    <row r="47" spans="1:3" ht="12.75" hidden="1" customHeight="1" x14ac:dyDescent="0.35">
      <c r="A47" s="141" t="s">
        <v>30</v>
      </c>
    </row>
    <row r="48" spans="1:3" ht="12.75" hidden="1" customHeight="1" x14ac:dyDescent="0.35">
      <c r="A48" s="141" t="s">
        <v>31</v>
      </c>
    </row>
    <row r="49" spans="1:1" ht="12.75" hidden="1" customHeight="1" x14ac:dyDescent="0.35">
      <c r="A49" s="141" t="s">
        <v>32</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U548"/>
  <sheetViews>
    <sheetView workbookViewId="0">
      <selection activeCell="J16" sqref="J16"/>
    </sheetView>
  </sheetViews>
  <sheetFormatPr defaultColWidth="9.1796875" defaultRowHeight="14.5" x14ac:dyDescent="0.35"/>
  <cols>
    <col min="1" max="1" width="10.54296875" style="33" customWidth="1"/>
    <col min="2" max="2" width="69.54296875" style="33" customWidth="1"/>
    <col min="3" max="3" width="9.26953125" style="33" customWidth="1"/>
    <col min="4" max="4" width="38" style="33" customWidth="1"/>
    <col min="5" max="21" width="9.1796875" style="215"/>
    <col min="22" max="16384" width="9.1796875" style="216"/>
  </cols>
  <sheetData>
    <row r="1" spans="1:4" x14ac:dyDescent="0.35">
      <c r="A1" s="275" t="s">
        <v>122</v>
      </c>
      <c r="B1" s="275" t="s">
        <v>115</v>
      </c>
      <c r="C1" s="275" t="s">
        <v>58</v>
      </c>
      <c r="D1" s="214">
        <v>45199</v>
      </c>
    </row>
    <row r="2" spans="1:4" ht="15.5" x14ac:dyDescent="0.35">
      <c r="A2" s="276" t="s">
        <v>2420</v>
      </c>
      <c r="B2" s="276" t="s">
        <v>2421</v>
      </c>
      <c r="C2" s="277">
        <v>6</v>
      </c>
    </row>
    <row r="3" spans="1:4" ht="15.5" x14ac:dyDescent="0.35">
      <c r="A3" s="276" t="s">
        <v>2422</v>
      </c>
      <c r="B3" s="276" t="s">
        <v>2423</v>
      </c>
      <c r="C3" s="277">
        <v>4</v>
      </c>
    </row>
    <row r="4" spans="1:4" ht="15.5" x14ac:dyDescent="0.35">
      <c r="A4" s="276" t="s">
        <v>2424</v>
      </c>
      <c r="B4" s="276" t="s">
        <v>2425</v>
      </c>
      <c r="C4" s="277">
        <v>1</v>
      </c>
    </row>
    <row r="5" spans="1:4" ht="15.5" x14ac:dyDescent="0.35">
      <c r="A5" s="276" t="s">
        <v>2426</v>
      </c>
      <c r="B5" s="276" t="s">
        <v>2427</v>
      </c>
      <c r="C5" s="277">
        <v>2</v>
      </c>
    </row>
    <row r="6" spans="1:4" ht="15.5" x14ac:dyDescent="0.35">
      <c r="A6" s="276" t="s">
        <v>2428</v>
      </c>
      <c r="B6" s="276" t="s">
        <v>2429</v>
      </c>
      <c r="C6" s="277">
        <v>2</v>
      </c>
    </row>
    <row r="7" spans="1:4" ht="15.5" x14ac:dyDescent="0.35">
      <c r="A7" s="276" t="s">
        <v>2430</v>
      </c>
      <c r="B7" s="276" t="s">
        <v>2431</v>
      </c>
      <c r="C7" s="277">
        <v>4</v>
      </c>
    </row>
    <row r="8" spans="1:4" ht="15.5" x14ac:dyDescent="0.35">
      <c r="A8" s="276" t="s">
        <v>2432</v>
      </c>
      <c r="B8" s="276" t="s">
        <v>2433</v>
      </c>
      <c r="C8" s="277">
        <v>2</v>
      </c>
    </row>
    <row r="9" spans="1:4" ht="15.5" x14ac:dyDescent="0.35">
      <c r="A9" s="276" t="s">
        <v>2434</v>
      </c>
      <c r="B9" s="276" t="s">
        <v>2435</v>
      </c>
      <c r="C9" s="277">
        <v>5</v>
      </c>
    </row>
    <row r="10" spans="1:4" ht="15.5" x14ac:dyDescent="0.35">
      <c r="A10" s="276" t="s">
        <v>2436</v>
      </c>
      <c r="B10" s="276" t="s">
        <v>2437</v>
      </c>
      <c r="C10" s="277">
        <v>5</v>
      </c>
    </row>
    <row r="11" spans="1:4" ht="15.5" x14ac:dyDescent="0.35">
      <c r="A11" s="276" t="s">
        <v>2438</v>
      </c>
      <c r="B11" s="276" t="s">
        <v>2439</v>
      </c>
      <c r="C11" s="277">
        <v>5</v>
      </c>
    </row>
    <row r="12" spans="1:4" ht="15.5" x14ac:dyDescent="0.35">
      <c r="A12" s="276" t="s">
        <v>2440</v>
      </c>
      <c r="B12" s="276" t="s">
        <v>2441</v>
      </c>
      <c r="C12" s="277">
        <v>2</v>
      </c>
    </row>
    <row r="13" spans="1:4" ht="15.5" x14ac:dyDescent="0.35">
      <c r="A13" s="276" t="s">
        <v>623</v>
      </c>
      <c r="B13" s="276" t="s">
        <v>2442</v>
      </c>
      <c r="C13" s="277">
        <v>5</v>
      </c>
    </row>
    <row r="14" spans="1:4" ht="15.5" x14ac:dyDescent="0.35">
      <c r="A14" s="276" t="s">
        <v>2443</v>
      </c>
      <c r="B14" s="276" t="s">
        <v>2444</v>
      </c>
      <c r="C14" s="277">
        <v>4</v>
      </c>
    </row>
    <row r="15" spans="1:4" ht="15.5" x14ac:dyDescent="0.35">
      <c r="A15" s="276" t="s">
        <v>2445</v>
      </c>
      <c r="B15" s="276" t="s">
        <v>2446</v>
      </c>
      <c r="C15" s="277">
        <v>4</v>
      </c>
    </row>
    <row r="16" spans="1:4" ht="15.5" x14ac:dyDescent="0.35">
      <c r="A16" s="276" t="s">
        <v>2447</v>
      </c>
      <c r="B16" s="276" t="s">
        <v>2448</v>
      </c>
      <c r="C16" s="277">
        <v>1</v>
      </c>
    </row>
    <row r="17" spans="1:3" ht="15.5" x14ac:dyDescent="0.35">
      <c r="A17" s="276" t="s">
        <v>2449</v>
      </c>
      <c r="B17" s="276" t="s">
        <v>2450</v>
      </c>
      <c r="C17" s="277">
        <v>5</v>
      </c>
    </row>
    <row r="18" spans="1:3" ht="15.5" x14ac:dyDescent="0.35">
      <c r="A18" s="276" t="s">
        <v>2451</v>
      </c>
      <c r="B18" s="276" t="s">
        <v>2452</v>
      </c>
      <c r="C18" s="277">
        <v>8</v>
      </c>
    </row>
    <row r="19" spans="1:3" ht="15.5" x14ac:dyDescent="0.35">
      <c r="A19" s="276" t="s">
        <v>2453</v>
      </c>
      <c r="B19" s="276" t="s">
        <v>2454</v>
      </c>
      <c r="C19" s="277">
        <v>1</v>
      </c>
    </row>
    <row r="20" spans="1:3" ht="15.5" x14ac:dyDescent="0.35">
      <c r="A20" s="276" t="s">
        <v>2455</v>
      </c>
      <c r="B20" s="276" t="s">
        <v>2456</v>
      </c>
      <c r="C20" s="277">
        <v>8</v>
      </c>
    </row>
    <row r="21" spans="1:3" ht="15.5" x14ac:dyDescent="0.35">
      <c r="A21" s="276" t="s">
        <v>2457</v>
      </c>
      <c r="B21" s="276" t="s">
        <v>2458</v>
      </c>
      <c r="C21" s="277">
        <v>6</v>
      </c>
    </row>
    <row r="22" spans="1:3" ht="15.5" x14ac:dyDescent="0.35">
      <c r="A22" s="276" t="s">
        <v>2459</v>
      </c>
      <c r="B22" s="276" t="s">
        <v>2460</v>
      </c>
      <c r="C22" s="277">
        <v>7</v>
      </c>
    </row>
    <row r="23" spans="1:3" ht="15.5" x14ac:dyDescent="0.35">
      <c r="A23" s="276" t="s">
        <v>2461</v>
      </c>
      <c r="B23" s="276" t="s">
        <v>2462</v>
      </c>
      <c r="C23" s="277">
        <v>7</v>
      </c>
    </row>
    <row r="24" spans="1:3" ht="15.5" x14ac:dyDescent="0.35">
      <c r="A24" s="276" t="s">
        <v>2463</v>
      </c>
      <c r="B24" s="276" t="s">
        <v>2464</v>
      </c>
      <c r="C24" s="277">
        <v>7</v>
      </c>
    </row>
    <row r="25" spans="1:3" ht="15.5" x14ac:dyDescent="0.35">
      <c r="A25" s="276" t="s">
        <v>2465</v>
      </c>
      <c r="B25" s="276" t="s">
        <v>2466</v>
      </c>
      <c r="C25" s="277">
        <v>5</v>
      </c>
    </row>
    <row r="26" spans="1:3" ht="15.5" x14ac:dyDescent="0.35">
      <c r="A26" s="276" t="s">
        <v>2467</v>
      </c>
      <c r="B26" s="276" t="s">
        <v>2468</v>
      </c>
      <c r="C26" s="277">
        <v>5</v>
      </c>
    </row>
    <row r="27" spans="1:3" ht="15.5" x14ac:dyDescent="0.35">
      <c r="A27" s="276" t="s">
        <v>2469</v>
      </c>
      <c r="B27" s="276" t="s">
        <v>2470</v>
      </c>
      <c r="C27" s="277">
        <v>5</v>
      </c>
    </row>
    <row r="28" spans="1:3" ht="15.5" x14ac:dyDescent="0.35">
      <c r="A28" s="276" t="s">
        <v>2471</v>
      </c>
      <c r="B28" s="276" t="s">
        <v>2472</v>
      </c>
      <c r="C28" s="277">
        <v>6</v>
      </c>
    </row>
    <row r="29" spans="1:3" ht="15.5" x14ac:dyDescent="0.35">
      <c r="A29" s="276" t="s">
        <v>2473</v>
      </c>
      <c r="B29" s="276" t="s">
        <v>2474</v>
      </c>
      <c r="C29" s="277">
        <v>6</v>
      </c>
    </row>
    <row r="30" spans="1:3" ht="15.5" x14ac:dyDescent="0.35">
      <c r="A30" s="276" t="s">
        <v>2475</v>
      </c>
      <c r="B30" s="276" t="s">
        <v>2476</v>
      </c>
      <c r="C30" s="277">
        <v>4</v>
      </c>
    </row>
    <row r="31" spans="1:3" ht="15.5" x14ac:dyDescent="0.35">
      <c r="A31" s="276" t="s">
        <v>158</v>
      </c>
      <c r="B31" s="276" t="s">
        <v>2477</v>
      </c>
      <c r="C31" s="277">
        <v>7</v>
      </c>
    </row>
    <row r="32" spans="1:3" ht="15.5" x14ac:dyDescent="0.35">
      <c r="A32" s="276" t="s">
        <v>2478</v>
      </c>
      <c r="B32" s="276" t="s">
        <v>2479</v>
      </c>
      <c r="C32" s="277">
        <v>5</v>
      </c>
    </row>
    <row r="33" spans="1:3" ht="15.5" x14ac:dyDescent="0.35">
      <c r="A33" s="276" t="s">
        <v>2480</v>
      </c>
      <c r="B33" s="276" t="s">
        <v>2481</v>
      </c>
      <c r="C33" s="277">
        <v>5</v>
      </c>
    </row>
    <row r="34" spans="1:3" ht="15.5" x14ac:dyDescent="0.35">
      <c r="A34" s="276" t="s">
        <v>2482</v>
      </c>
      <c r="B34" s="276" t="s">
        <v>2483</v>
      </c>
      <c r="C34" s="277">
        <v>8</v>
      </c>
    </row>
    <row r="35" spans="1:3" ht="15.5" x14ac:dyDescent="0.35">
      <c r="A35" s="276" t="s">
        <v>2484</v>
      </c>
      <c r="B35" s="276" t="s">
        <v>2485</v>
      </c>
      <c r="C35" s="277">
        <v>1</v>
      </c>
    </row>
    <row r="36" spans="1:3" ht="15.5" x14ac:dyDescent="0.35">
      <c r="A36" s="276" t="s">
        <v>2486</v>
      </c>
      <c r="B36" s="276" t="s">
        <v>2487</v>
      </c>
      <c r="C36" s="277">
        <v>5</v>
      </c>
    </row>
    <row r="37" spans="1:3" ht="15.5" x14ac:dyDescent="0.35">
      <c r="A37" s="276" t="s">
        <v>2488</v>
      </c>
      <c r="B37" s="276" t="s">
        <v>2489</v>
      </c>
      <c r="C37" s="277">
        <v>8</v>
      </c>
    </row>
    <row r="38" spans="1:3" ht="15.5" x14ac:dyDescent="0.35">
      <c r="A38" s="276" t="s">
        <v>2490</v>
      </c>
      <c r="B38" s="276" t="s">
        <v>2491</v>
      </c>
      <c r="C38" s="277">
        <v>5</v>
      </c>
    </row>
    <row r="39" spans="1:3" ht="15.5" x14ac:dyDescent="0.35">
      <c r="A39" s="276" t="s">
        <v>150</v>
      </c>
      <c r="B39" s="276" t="s">
        <v>2492</v>
      </c>
      <c r="C39" s="277">
        <v>5</v>
      </c>
    </row>
    <row r="40" spans="1:3" ht="15.5" x14ac:dyDescent="0.35">
      <c r="A40" s="276" t="s">
        <v>2493</v>
      </c>
      <c r="B40" s="276" t="s">
        <v>2494</v>
      </c>
      <c r="C40" s="277">
        <v>2</v>
      </c>
    </row>
    <row r="41" spans="1:3" ht="15.5" x14ac:dyDescent="0.35">
      <c r="A41" s="276" t="s">
        <v>2495</v>
      </c>
      <c r="B41" s="276" t="s">
        <v>2496</v>
      </c>
      <c r="C41" s="277">
        <v>4</v>
      </c>
    </row>
    <row r="42" spans="1:3" ht="15.5" x14ac:dyDescent="0.35">
      <c r="A42" s="276" t="s">
        <v>2497</v>
      </c>
      <c r="B42" s="276" t="s">
        <v>2498</v>
      </c>
      <c r="C42" s="277">
        <v>5</v>
      </c>
    </row>
    <row r="43" spans="1:3" ht="15.5" x14ac:dyDescent="0.35">
      <c r="A43" s="276" t="s">
        <v>2499</v>
      </c>
      <c r="B43" s="276" t="s">
        <v>2500</v>
      </c>
      <c r="C43" s="277">
        <v>5</v>
      </c>
    </row>
    <row r="44" spans="1:3" ht="15.5" x14ac:dyDescent="0.35">
      <c r="A44" s="276" t="s">
        <v>2501</v>
      </c>
      <c r="B44" s="276" t="s">
        <v>2502</v>
      </c>
      <c r="C44" s="277">
        <v>6</v>
      </c>
    </row>
    <row r="45" spans="1:3" ht="15.5" x14ac:dyDescent="0.35">
      <c r="A45" s="276" t="s">
        <v>2503</v>
      </c>
      <c r="B45" s="276" t="s">
        <v>2504</v>
      </c>
      <c r="C45" s="277">
        <v>5</v>
      </c>
    </row>
    <row r="46" spans="1:3" ht="15.5" x14ac:dyDescent="0.35">
      <c r="A46" s="276" t="s">
        <v>2505</v>
      </c>
      <c r="B46" s="276" t="s">
        <v>2506</v>
      </c>
      <c r="C46" s="277">
        <v>4</v>
      </c>
    </row>
    <row r="47" spans="1:3" ht="15.5" x14ac:dyDescent="0.35">
      <c r="A47" s="276" t="s">
        <v>2507</v>
      </c>
      <c r="B47" s="276" t="s">
        <v>2508</v>
      </c>
      <c r="C47" s="277">
        <v>5</v>
      </c>
    </row>
    <row r="48" spans="1:3" ht="15.5" x14ac:dyDescent="0.35">
      <c r="A48" s="276" t="s">
        <v>2509</v>
      </c>
      <c r="B48" s="276" t="s">
        <v>2510</v>
      </c>
      <c r="C48" s="277">
        <v>6</v>
      </c>
    </row>
    <row r="49" spans="1:3" ht="15.5" x14ac:dyDescent="0.35">
      <c r="A49" s="276" t="s">
        <v>2511</v>
      </c>
      <c r="B49" s="276" t="s">
        <v>2512</v>
      </c>
      <c r="C49" s="277">
        <v>7</v>
      </c>
    </row>
    <row r="50" spans="1:3" ht="15.5" x14ac:dyDescent="0.35">
      <c r="A50" s="276" t="s">
        <v>2513</v>
      </c>
      <c r="B50" s="276" t="s">
        <v>2514</v>
      </c>
      <c r="C50" s="277">
        <v>3</v>
      </c>
    </row>
    <row r="51" spans="1:3" ht="15.5" x14ac:dyDescent="0.35">
      <c r="A51" s="276" t="s">
        <v>2515</v>
      </c>
      <c r="B51" s="276" t="s">
        <v>2516</v>
      </c>
      <c r="C51" s="277">
        <v>6</v>
      </c>
    </row>
    <row r="52" spans="1:3" ht="15.5" x14ac:dyDescent="0.35">
      <c r="A52" s="276" t="s">
        <v>2517</v>
      </c>
      <c r="B52" s="276" t="s">
        <v>2518</v>
      </c>
      <c r="C52" s="277">
        <v>4</v>
      </c>
    </row>
    <row r="53" spans="1:3" ht="15.5" x14ac:dyDescent="0.35">
      <c r="A53" s="276" t="s">
        <v>2519</v>
      </c>
      <c r="B53" s="276" t="s">
        <v>2520</v>
      </c>
      <c r="C53" s="277">
        <v>5</v>
      </c>
    </row>
    <row r="54" spans="1:3" ht="15.5" x14ac:dyDescent="0.35">
      <c r="A54" s="276" t="s">
        <v>2521</v>
      </c>
      <c r="B54" s="276" t="s">
        <v>2522</v>
      </c>
      <c r="C54" s="277">
        <v>2</v>
      </c>
    </row>
    <row r="55" spans="1:3" ht="15.5" x14ac:dyDescent="0.35">
      <c r="A55" s="276" t="s">
        <v>2523</v>
      </c>
      <c r="B55" s="276" t="s">
        <v>2524</v>
      </c>
      <c r="C55" s="277">
        <v>2</v>
      </c>
    </row>
    <row r="56" spans="1:3" ht="15.5" x14ac:dyDescent="0.35">
      <c r="A56" s="276" t="s">
        <v>2525</v>
      </c>
      <c r="B56" s="276" t="s">
        <v>2526</v>
      </c>
      <c r="C56" s="277">
        <v>5</v>
      </c>
    </row>
    <row r="57" spans="1:3" ht="15.5" x14ac:dyDescent="0.35">
      <c r="A57" s="276" t="s">
        <v>2527</v>
      </c>
      <c r="B57" s="276" t="s">
        <v>2528</v>
      </c>
      <c r="C57" s="277">
        <v>5</v>
      </c>
    </row>
    <row r="58" spans="1:3" ht="31" x14ac:dyDescent="0.35">
      <c r="A58" s="276" t="s">
        <v>2529</v>
      </c>
      <c r="B58" s="276" t="s">
        <v>2530</v>
      </c>
      <c r="C58" s="277">
        <v>5</v>
      </c>
    </row>
    <row r="59" spans="1:3" ht="15.5" x14ac:dyDescent="0.35">
      <c r="A59" s="276" t="s">
        <v>2531</v>
      </c>
      <c r="B59" s="276" t="s">
        <v>2532</v>
      </c>
      <c r="C59" s="277">
        <v>5</v>
      </c>
    </row>
    <row r="60" spans="1:3" ht="15.5" x14ac:dyDescent="0.35">
      <c r="A60" s="276" t="s">
        <v>2533</v>
      </c>
      <c r="B60" s="276" t="s">
        <v>2534</v>
      </c>
      <c r="C60" s="277">
        <v>3</v>
      </c>
    </row>
    <row r="61" spans="1:3" ht="15.5" x14ac:dyDescent="0.35">
      <c r="A61" s="276" t="s">
        <v>2535</v>
      </c>
      <c r="B61" s="276" t="s">
        <v>2536</v>
      </c>
      <c r="C61" s="277">
        <v>6</v>
      </c>
    </row>
    <row r="62" spans="1:3" ht="15.5" x14ac:dyDescent="0.35">
      <c r="A62" s="276" t="s">
        <v>2537</v>
      </c>
      <c r="B62" s="276" t="s">
        <v>2538</v>
      </c>
      <c r="C62" s="277">
        <v>3</v>
      </c>
    </row>
    <row r="63" spans="1:3" ht="15.5" x14ac:dyDescent="0.35">
      <c r="A63" s="276" t="s">
        <v>2539</v>
      </c>
      <c r="B63" s="276" t="s">
        <v>2540</v>
      </c>
      <c r="C63" s="277">
        <v>4</v>
      </c>
    </row>
    <row r="64" spans="1:3" ht="31" x14ac:dyDescent="0.35">
      <c r="A64" s="276" t="s">
        <v>2541</v>
      </c>
      <c r="B64" s="276" t="s">
        <v>2542</v>
      </c>
      <c r="C64" s="277">
        <v>3</v>
      </c>
    </row>
    <row r="65" spans="1:3" ht="15.5" x14ac:dyDescent="0.35">
      <c r="A65" s="276" t="s">
        <v>2543</v>
      </c>
      <c r="B65" s="276" t="s">
        <v>2544</v>
      </c>
      <c r="C65" s="277">
        <v>3</v>
      </c>
    </row>
    <row r="66" spans="1:3" ht="31" x14ac:dyDescent="0.35">
      <c r="A66" s="276" t="s">
        <v>2545</v>
      </c>
      <c r="B66" s="276" t="s">
        <v>2546</v>
      </c>
      <c r="C66" s="277">
        <v>6</v>
      </c>
    </row>
    <row r="67" spans="1:3" ht="15.5" x14ac:dyDescent="0.35">
      <c r="A67" s="276" t="s">
        <v>2547</v>
      </c>
      <c r="B67" s="276" t="s">
        <v>2548</v>
      </c>
      <c r="C67" s="277">
        <v>6</v>
      </c>
    </row>
    <row r="68" spans="1:3" ht="31" x14ac:dyDescent="0.35">
      <c r="A68" s="276" t="s">
        <v>2549</v>
      </c>
      <c r="B68" s="276" t="s">
        <v>2550</v>
      </c>
      <c r="C68" s="277">
        <v>5</v>
      </c>
    </row>
    <row r="69" spans="1:3" ht="15.5" x14ac:dyDescent="0.35">
      <c r="A69" s="276" t="s">
        <v>2551</v>
      </c>
      <c r="B69" s="276" t="s">
        <v>2552</v>
      </c>
      <c r="C69" s="277">
        <v>3</v>
      </c>
    </row>
    <row r="70" spans="1:3" ht="15.5" x14ac:dyDescent="0.35">
      <c r="A70" s="276" t="s">
        <v>2553</v>
      </c>
      <c r="B70" s="276" t="s">
        <v>2441</v>
      </c>
      <c r="C70" s="277">
        <v>2</v>
      </c>
    </row>
    <row r="71" spans="1:3" ht="15.5" x14ac:dyDescent="0.35">
      <c r="A71" s="276" t="s">
        <v>2554</v>
      </c>
      <c r="B71" s="276" t="s">
        <v>2555</v>
      </c>
      <c r="C71" s="277">
        <v>3</v>
      </c>
    </row>
    <row r="72" spans="1:3" ht="15.5" x14ac:dyDescent="0.35">
      <c r="A72" s="276" t="s">
        <v>2556</v>
      </c>
      <c r="B72" s="276" t="s">
        <v>2557</v>
      </c>
      <c r="C72" s="277">
        <v>3</v>
      </c>
    </row>
    <row r="73" spans="1:3" ht="15.5" x14ac:dyDescent="0.35">
      <c r="A73" s="276" t="s">
        <v>2558</v>
      </c>
      <c r="B73" s="276" t="s">
        <v>2559</v>
      </c>
      <c r="C73" s="277">
        <v>3</v>
      </c>
    </row>
    <row r="74" spans="1:3" ht="15.5" x14ac:dyDescent="0.35">
      <c r="A74" s="276" t="s">
        <v>2560</v>
      </c>
      <c r="B74" s="276" t="s">
        <v>2561</v>
      </c>
      <c r="C74" s="277">
        <v>5</v>
      </c>
    </row>
    <row r="75" spans="1:3" ht="15.5" x14ac:dyDescent="0.35">
      <c r="A75" s="276" t="s">
        <v>2562</v>
      </c>
      <c r="B75" s="276" t="s">
        <v>2563</v>
      </c>
      <c r="C75" s="277">
        <v>3</v>
      </c>
    </row>
    <row r="76" spans="1:3" ht="15.5" x14ac:dyDescent="0.35">
      <c r="A76" s="276" t="s">
        <v>823</v>
      </c>
      <c r="B76" s="276" t="s">
        <v>2564</v>
      </c>
      <c r="C76" s="277">
        <v>6</v>
      </c>
    </row>
    <row r="77" spans="1:3" ht="15.5" x14ac:dyDescent="0.35">
      <c r="A77" s="276" t="s">
        <v>2565</v>
      </c>
      <c r="B77" s="276" t="s">
        <v>2566</v>
      </c>
      <c r="C77" s="277">
        <v>5</v>
      </c>
    </row>
    <row r="78" spans="1:3" ht="15.5" x14ac:dyDescent="0.35">
      <c r="A78" s="276" t="s">
        <v>2567</v>
      </c>
      <c r="B78" s="276" t="s">
        <v>2568</v>
      </c>
      <c r="C78" s="277">
        <v>4</v>
      </c>
    </row>
    <row r="79" spans="1:3" ht="15.5" x14ac:dyDescent="0.35">
      <c r="A79" s="276" t="s">
        <v>2569</v>
      </c>
      <c r="B79" s="276" t="s">
        <v>2570</v>
      </c>
      <c r="C79" s="277">
        <v>4</v>
      </c>
    </row>
    <row r="80" spans="1:3" ht="15.5" x14ac:dyDescent="0.35">
      <c r="A80" s="276" t="s">
        <v>2571</v>
      </c>
      <c r="B80" s="276" t="s">
        <v>2572</v>
      </c>
      <c r="C80" s="277">
        <v>4</v>
      </c>
    </row>
    <row r="81" spans="1:3" ht="15.5" x14ac:dyDescent="0.35">
      <c r="A81" s="276" t="s">
        <v>2573</v>
      </c>
      <c r="B81" s="276" t="s">
        <v>2574</v>
      </c>
      <c r="C81" s="277">
        <v>7</v>
      </c>
    </row>
    <row r="82" spans="1:3" ht="15.5" x14ac:dyDescent="0.35">
      <c r="A82" s="276" t="s">
        <v>2575</v>
      </c>
      <c r="B82" s="276" t="s">
        <v>2576</v>
      </c>
      <c r="C82" s="277">
        <v>6</v>
      </c>
    </row>
    <row r="83" spans="1:3" ht="15.5" x14ac:dyDescent="0.35">
      <c r="A83" s="276" t="s">
        <v>2577</v>
      </c>
      <c r="B83" s="276" t="s">
        <v>2578</v>
      </c>
      <c r="C83" s="277">
        <v>5</v>
      </c>
    </row>
    <row r="84" spans="1:3" ht="15.5" x14ac:dyDescent="0.35">
      <c r="A84" s="276" t="s">
        <v>2579</v>
      </c>
      <c r="B84" s="276" t="s">
        <v>2580</v>
      </c>
      <c r="C84" s="277">
        <v>3</v>
      </c>
    </row>
    <row r="85" spans="1:3" ht="15.5" x14ac:dyDescent="0.35">
      <c r="A85" s="276" t="s">
        <v>2581</v>
      </c>
      <c r="B85" s="276" t="s">
        <v>2582</v>
      </c>
      <c r="C85" s="277">
        <v>5</v>
      </c>
    </row>
    <row r="86" spans="1:3" ht="15.5" x14ac:dyDescent="0.35">
      <c r="A86" s="276" t="s">
        <v>2583</v>
      </c>
      <c r="B86" s="276" t="s">
        <v>2584</v>
      </c>
      <c r="C86" s="277">
        <v>4</v>
      </c>
    </row>
    <row r="87" spans="1:3" ht="15.5" x14ac:dyDescent="0.35">
      <c r="A87" s="276" t="s">
        <v>262</v>
      </c>
      <c r="B87" s="276" t="s">
        <v>2585</v>
      </c>
      <c r="C87" s="277">
        <v>2</v>
      </c>
    </row>
    <row r="88" spans="1:3" ht="15.5" x14ac:dyDescent="0.35">
      <c r="A88" s="276" t="s">
        <v>232</v>
      </c>
      <c r="B88" s="276" t="s">
        <v>2586</v>
      </c>
      <c r="C88" s="277">
        <v>4</v>
      </c>
    </row>
    <row r="89" spans="1:3" ht="15.5" x14ac:dyDescent="0.35">
      <c r="A89" s="276" t="s">
        <v>2587</v>
      </c>
      <c r="B89" s="276" t="s">
        <v>2588</v>
      </c>
      <c r="C89" s="277">
        <v>4</v>
      </c>
    </row>
    <row r="90" spans="1:3" ht="15.5" x14ac:dyDescent="0.35">
      <c r="A90" s="276" t="s">
        <v>248</v>
      </c>
      <c r="B90" s="276" t="s">
        <v>2589</v>
      </c>
      <c r="C90" s="277">
        <v>4</v>
      </c>
    </row>
    <row r="91" spans="1:3" ht="15.5" x14ac:dyDescent="0.35">
      <c r="A91" s="276" t="s">
        <v>2590</v>
      </c>
      <c r="B91" s="276" t="s">
        <v>2441</v>
      </c>
      <c r="C91" s="277">
        <v>2</v>
      </c>
    </row>
    <row r="92" spans="1:3" ht="15.5" x14ac:dyDescent="0.35">
      <c r="A92" s="276" t="s">
        <v>2591</v>
      </c>
      <c r="B92" s="276" t="s">
        <v>2592</v>
      </c>
      <c r="C92" s="277">
        <v>3</v>
      </c>
    </row>
    <row r="93" spans="1:3" ht="15.5" x14ac:dyDescent="0.35">
      <c r="A93" s="276" t="s">
        <v>2593</v>
      </c>
      <c r="B93" s="276" t="s">
        <v>2594</v>
      </c>
      <c r="C93" s="277">
        <v>6</v>
      </c>
    </row>
    <row r="94" spans="1:3" ht="15.5" x14ac:dyDescent="0.35">
      <c r="A94" s="276" t="s">
        <v>2595</v>
      </c>
      <c r="B94" s="276" t="s">
        <v>2596</v>
      </c>
      <c r="C94" s="277">
        <v>3</v>
      </c>
    </row>
    <row r="95" spans="1:3" ht="15.5" x14ac:dyDescent="0.35">
      <c r="A95" s="276" t="s">
        <v>2597</v>
      </c>
      <c r="B95" s="276" t="s">
        <v>2598</v>
      </c>
      <c r="C95" s="277">
        <v>6</v>
      </c>
    </row>
    <row r="96" spans="1:3" ht="15.5" x14ac:dyDescent="0.35">
      <c r="A96" s="276" t="s">
        <v>2599</v>
      </c>
      <c r="B96" s="276" t="s">
        <v>2600</v>
      </c>
      <c r="C96" s="277">
        <v>5</v>
      </c>
    </row>
    <row r="97" spans="1:3" ht="15.5" x14ac:dyDescent="0.35">
      <c r="A97" s="276" t="s">
        <v>2601</v>
      </c>
      <c r="B97" s="276" t="s">
        <v>2602</v>
      </c>
      <c r="C97" s="277">
        <v>5</v>
      </c>
    </row>
    <row r="98" spans="1:3" ht="15.5" x14ac:dyDescent="0.35">
      <c r="A98" s="276" t="s">
        <v>763</v>
      </c>
      <c r="B98" s="276" t="s">
        <v>2603</v>
      </c>
      <c r="C98" s="277">
        <v>5</v>
      </c>
    </row>
    <row r="99" spans="1:3" ht="15.5" x14ac:dyDescent="0.35">
      <c r="A99" s="276" t="s">
        <v>2604</v>
      </c>
      <c r="B99" s="276" t="s">
        <v>2605</v>
      </c>
      <c r="C99" s="277">
        <v>3</v>
      </c>
    </row>
    <row r="100" spans="1:3" ht="15.5" x14ac:dyDescent="0.35">
      <c r="A100" s="276" t="s">
        <v>1080</v>
      </c>
      <c r="B100" s="276" t="s">
        <v>1081</v>
      </c>
      <c r="C100" s="277">
        <v>5</v>
      </c>
    </row>
    <row r="101" spans="1:3" ht="15.5" x14ac:dyDescent="0.35">
      <c r="A101" s="276" t="s">
        <v>2606</v>
      </c>
      <c r="B101" s="276" t="s">
        <v>2607</v>
      </c>
      <c r="C101" s="277">
        <v>2</v>
      </c>
    </row>
    <row r="102" spans="1:3" ht="15.5" x14ac:dyDescent="0.35">
      <c r="A102" s="276" t="s">
        <v>2608</v>
      </c>
      <c r="B102" s="276" t="s">
        <v>2609</v>
      </c>
      <c r="C102" s="277">
        <v>5</v>
      </c>
    </row>
    <row r="103" spans="1:3" ht="15.5" x14ac:dyDescent="0.35">
      <c r="A103" s="276" t="s">
        <v>1262</v>
      </c>
      <c r="B103" s="276" t="s">
        <v>2610</v>
      </c>
      <c r="C103" s="277">
        <v>4</v>
      </c>
    </row>
    <row r="104" spans="1:3" ht="15.5" x14ac:dyDescent="0.35">
      <c r="A104" s="276" t="s">
        <v>2611</v>
      </c>
      <c r="B104" s="276" t="s">
        <v>2612</v>
      </c>
      <c r="C104" s="277">
        <v>2</v>
      </c>
    </row>
    <row r="105" spans="1:3" ht="15.5" x14ac:dyDescent="0.35">
      <c r="A105" s="276" t="s">
        <v>2613</v>
      </c>
      <c r="B105" s="276" t="s">
        <v>2614</v>
      </c>
      <c r="C105" s="277">
        <v>2</v>
      </c>
    </row>
    <row r="106" spans="1:3" ht="15.5" x14ac:dyDescent="0.35">
      <c r="A106" s="276" t="s">
        <v>2615</v>
      </c>
      <c r="B106" s="276" t="s">
        <v>2616</v>
      </c>
      <c r="C106" s="277">
        <v>4</v>
      </c>
    </row>
    <row r="107" spans="1:3" ht="31" x14ac:dyDescent="0.35">
      <c r="A107" s="276" t="s">
        <v>2617</v>
      </c>
      <c r="B107" s="276" t="s">
        <v>2618</v>
      </c>
      <c r="C107" s="277">
        <v>5</v>
      </c>
    </row>
    <row r="108" spans="1:3" ht="15.5" x14ac:dyDescent="0.35">
      <c r="A108" s="276" t="s">
        <v>2619</v>
      </c>
      <c r="B108" s="276" t="s">
        <v>2620</v>
      </c>
      <c r="C108" s="277">
        <v>4</v>
      </c>
    </row>
    <row r="109" spans="1:3" ht="15.5" x14ac:dyDescent="0.35">
      <c r="A109" s="276" t="s">
        <v>2621</v>
      </c>
      <c r="B109" s="276" t="s">
        <v>2622</v>
      </c>
      <c r="C109" s="277">
        <v>4</v>
      </c>
    </row>
    <row r="110" spans="1:3" ht="15.5" x14ac:dyDescent="0.35">
      <c r="A110" s="276" t="s">
        <v>2623</v>
      </c>
      <c r="B110" s="276" t="s">
        <v>2441</v>
      </c>
      <c r="C110" s="277">
        <v>2</v>
      </c>
    </row>
    <row r="111" spans="1:3" ht="15.5" x14ac:dyDescent="0.35">
      <c r="A111" s="276" t="s">
        <v>2624</v>
      </c>
      <c r="B111" s="276" t="s">
        <v>2625</v>
      </c>
      <c r="C111" s="277">
        <v>4</v>
      </c>
    </row>
    <row r="112" spans="1:3" ht="15.5" x14ac:dyDescent="0.35">
      <c r="A112" s="276" t="s">
        <v>2626</v>
      </c>
      <c r="B112" s="276" t="s">
        <v>2627</v>
      </c>
      <c r="C112" s="277">
        <v>5</v>
      </c>
    </row>
    <row r="113" spans="1:3" ht="15.5" x14ac:dyDescent="0.35">
      <c r="A113" s="276" t="s">
        <v>2628</v>
      </c>
      <c r="B113" s="276" t="s">
        <v>2629</v>
      </c>
      <c r="C113" s="277">
        <v>2</v>
      </c>
    </row>
    <row r="114" spans="1:3" ht="15.5" x14ac:dyDescent="0.35">
      <c r="A114" s="276" t="s">
        <v>2630</v>
      </c>
      <c r="B114" s="276" t="s">
        <v>2631</v>
      </c>
      <c r="C114" s="277">
        <v>5</v>
      </c>
    </row>
    <row r="115" spans="1:3" ht="15.5" x14ac:dyDescent="0.35">
      <c r="A115" s="276" t="s">
        <v>2632</v>
      </c>
      <c r="B115" s="276" t="s">
        <v>2633</v>
      </c>
      <c r="C115" s="277">
        <v>6</v>
      </c>
    </row>
    <row r="116" spans="1:3" ht="15.5" x14ac:dyDescent="0.35">
      <c r="A116" s="276" t="s">
        <v>2634</v>
      </c>
      <c r="B116" s="276" t="s">
        <v>2635</v>
      </c>
      <c r="C116" s="277">
        <v>4</v>
      </c>
    </row>
    <row r="117" spans="1:3" ht="15.5" x14ac:dyDescent="0.35">
      <c r="A117" s="276" t="s">
        <v>2636</v>
      </c>
      <c r="B117" s="276" t="s">
        <v>2637</v>
      </c>
      <c r="C117" s="277">
        <v>5</v>
      </c>
    </row>
    <row r="118" spans="1:3" ht="15.5" x14ac:dyDescent="0.35">
      <c r="A118" s="276" t="s">
        <v>2638</v>
      </c>
      <c r="B118" s="276" t="s">
        <v>2639</v>
      </c>
      <c r="C118" s="277">
        <v>4</v>
      </c>
    </row>
    <row r="119" spans="1:3" ht="15.5" x14ac:dyDescent="0.35">
      <c r="A119" s="276" t="s">
        <v>2640</v>
      </c>
      <c r="B119" s="276" t="s">
        <v>2641</v>
      </c>
      <c r="C119" s="277">
        <v>2</v>
      </c>
    </row>
    <row r="120" spans="1:3" ht="15.5" x14ac:dyDescent="0.35">
      <c r="A120" s="276" t="s">
        <v>2642</v>
      </c>
      <c r="B120" s="276" t="s">
        <v>2643</v>
      </c>
      <c r="C120" s="277">
        <v>2</v>
      </c>
    </row>
    <row r="121" spans="1:3" ht="15.5" x14ac:dyDescent="0.35">
      <c r="A121" s="276" t="s">
        <v>2644</v>
      </c>
      <c r="B121" s="276" t="s">
        <v>2645</v>
      </c>
      <c r="C121" s="277">
        <v>3</v>
      </c>
    </row>
    <row r="122" spans="1:3" ht="15.5" x14ac:dyDescent="0.35">
      <c r="A122" s="276" t="s">
        <v>2646</v>
      </c>
      <c r="B122" s="276" t="s">
        <v>2647</v>
      </c>
      <c r="C122" s="277">
        <v>3</v>
      </c>
    </row>
    <row r="123" spans="1:3" ht="15.5" x14ac:dyDescent="0.35">
      <c r="A123" s="276" t="s">
        <v>2648</v>
      </c>
      <c r="B123" s="276" t="s">
        <v>2649</v>
      </c>
      <c r="C123" s="277">
        <v>5</v>
      </c>
    </row>
    <row r="124" spans="1:3" ht="15.5" x14ac:dyDescent="0.35">
      <c r="A124" s="276" t="s">
        <v>2650</v>
      </c>
      <c r="B124" s="276" t="s">
        <v>2651</v>
      </c>
      <c r="C124" s="277">
        <v>4</v>
      </c>
    </row>
    <row r="125" spans="1:3" ht="15.5" x14ac:dyDescent="0.35">
      <c r="A125" s="276" t="s">
        <v>2652</v>
      </c>
      <c r="B125" s="276" t="s">
        <v>2653</v>
      </c>
      <c r="C125" s="277">
        <v>6</v>
      </c>
    </row>
    <row r="126" spans="1:3" ht="15.5" x14ac:dyDescent="0.35">
      <c r="A126" s="276" t="s">
        <v>2654</v>
      </c>
      <c r="B126" s="276" t="s">
        <v>2655</v>
      </c>
      <c r="C126" s="277">
        <v>6</v>
      </c>
    </row>
    <row r="127" spans="1:3" ht="15.5" x14ac:dyDescent="0.35">
      <c r="A127" s="276" t="s">
        <v>2656</v>
      </c>
      <c r="B127" s="276" t="s">
        <v>2657</v>
      </c>
      <c r="C127" s="277">
        <v>6</v>
      </c>
    </row>
    <row r="128" spans="1:3" ht="31" x14ac:dyDescent="0.35">
      <c r="A128" s="276" t="s">
        <v>2658</v>
      </c>
      <c r="B128" s="276" t="s">
        <v>2659</v>
      </c>
      <c r="C128" s="277">
        <v>5</v>
      </c>
    </row>
    <row r="129" spans="1:3" ht="15.5" x14ac:dyDescent="0.35">
      <c r="A129" s="276" t="s">
        <v>2660</v>
      </c>
      <c r="B129" s="276" t="s">
        <v>2661</v>
      </c>
      <c r="C129" s="277">
        <v>5</v>
      </c>
    </row>
    <row r="130" spans="1:3" ht="15.5" x14ac:dyDescent="0.35">
      <c r="A130" s="276" t="s">
        <v>2662</v>
      </c>
      <c r="B130" s="276" t="s">
        <v>2663</v>
      </c>
      <c r="C130" s="277">
        <v>3</v>
      </c>
    </row>
    <row r="131" spans="1:3" ht="15.5" x14ac:dyDescent="0.35">
      <c r="A131" s="276" t="s">
        <v>1951</v>
      </c>
      <c r="B131" s="276" t="s">
        <v>2664</v>
      </c>
      <c r="C131" s="277">
        <v>5</v>
      </c>
    </row>
    <row r="132" spans="1:3" ht="15.5" x14ac:dyDescent="0.35">
      <c r="A132" s="276" t="s">
        <v>2665</v>
      </c>
      <c r="B132" s="276" t="s">
        <v>2441</v>
      </c>
      <c r="C132" s="277">
        <v>2</v>
      </c>
    </row>
    <row r="133" spans="1:3" ht="15.5" x14ac:dyDescent="0.35">
      <c r="A133" s="276" t="s">
        <v>2666</v>
      </c>
      <c r="B133" s="276" t="s">
        <v>2667</v>
      </c>
      <c r="C133" s="277">
        <v>4</v>
      </c>
    </row>
    <row r="134" spans="1:3" ht="15.5" x14ac:dyDescent="0.35">
      <c r="A134" s="276" t="s">
        <v>2668</v>
      </c>
      <c r="B134" s="276" t="s">
        <v>2669</v>
      </c>
      <c r="C134" s="277">
        <v>1</v>
      </c>
    </row>
    <row r="135" spans="1:3" ht="15.5" x14ac:dyDescent="0.35">
      <c r="A135" s="276" t="s">
        <v>2670</v>
      </c>
      <c r="B135" s="276" t="s">
        <v>2671</v>
      </c>
      <c r="C135" s="277">
        <v>6</v>
      </c>
    </row>
    <row r="136" spans="1:3" ht="15.5" x14ac:dyDescent="0.35">
      <c r="A136" s="276" t="s">
        <v>2672</v>
      </c>
      <c r="B136" s="276" t="s">
        <v>2673</v>
      </c>
      <c r="C136" s="277">
        <v>5</v>
      </c>
    </row>
    <row r="137" spans="1:3" ht="15.5" x14ac:dyDescent="0.35">
      <c r="A137" s="276" t="s">
        <v>2674</v>
      </c>
      <c r="B137" s="276" t="s">
        <v>2675</v>
      </c>
      <c r="C137" s="277">
        <v>3</v>
      </c>
    </row>
    <row r="138" spans="1:3" ht="15.5" x14ac:dyDescent="0.35">
      <c r="A138" s="276" t="s">
        <v>2676</v>
      </c>
      <c r="B138" s="276" t="s">
        <v>2677</v>
      </c>
      <c r="C138" s="277">
        <v>3</v>
      </c>
    </row>
    <row r="139" spans="1:3" ht="15.5" x14ac:dyDescent="0.35">
      <c r="A139" s="276" t="s">
        <v>2678</v>
      </c>
      <c r="B139" s="276" t="s">
        <v>2679</v>
      </c>
      <c r="C139" s="277">
        <v>4</v>
      </c>
    </row>
    <row r="140" spans="1:3" ht="15.5" x14ac:dyDescent="0.35">
      <c r="A140" s="276" t="s">
        <v>2680</v>
      </c>
      <c r="B140" s="276" t="s">
        <v>2681</v>
      </c>
      <c r="C140" s="277">
        <v>4</v>
      </c>
    </row>
    <row r="141" spans="1:3" ht="15.5" x14ac:dyDescent="0.35">
      <c r="A141" s="276" t="s">
        <v>2682</v>
      </c>
      <c r="B141" s="276" t="s">
        <v>2683</v>
      </c>
      <c r="C141" s="277">
        <v>6</v>
      </c>
    </row>
    <row r="142" spans="1:3" ht="15.5" x14ac:dyDescent="0.35">
      <c r="A142" s="276" t="s">
        <v>2684</v>
      </c>
      <c r="B142" s="276" t="s">
        <v>2685</v>
      </c>
      <c r="C142" s="277">
        <v>3</v>
      </c>
    </row>
    <row r="143" spans="1:3" ht="15.5" x14ac:dyDescent="0.35">
      <c r="A143" s="276" t="s">
        <v>2686</v>
      </c>
      <c r="B143" s="276" t="s">
        <v>2687</v>
      </c>
      <c r="C143" s="277">
        <v>5</v>
      </c>
    </row>
    <row r="144" spans="1:3" ht="15.5" x14ac:dyDescent="0.35">
      <c r="A144" s="276" t="s">
        <v>2688</v>
      </c>
      <c r="B144" s="276" t="s">
        <v>2689</v>
      </c>
      <c r="C144" s="277">
        <v>6</v>
      </c>
    </row>
    <row r="145" spans="1:3" ht="15.5" x14ac:dyDescent="0.35">
      <c r="A145" s="276" t="s">
        <v>2690</v>
      </c>
      <c r="B145" s="276" t="s">
        <v>2691</v>
      </c>
      <c r="C145" s="277">
        <v>4</v>
      </c>
    </row>
    <row r="146" spans="1:3" ht="15.5" x14ac:dyDescent="0.35">
      <c r="A146" s="276" t="s">
        <v>2692</v>
      </c>
      <c r="B146" s="276" t="s">
        <v>2693</v>
      </c>
      <c r="C146" s="277">
        <v>5</v>
      </c>
    </row>
    <row r="147" spans="1:3" ht="15.5" x14ac:dyDescent="0.35">
      <c r="A147" s="276" t="s">
        <v>2694</v>
      </c>
      <c r="B147" s="276" t="s">
        <v>2695</v>
      </c>
      <c r="C147" s="277">
        <v>4</v>
      </c>
    </row>
    <row r="148" spans="1:3" ht="15.5" x14ac:dyDescent="0.35">
      <c r="A148" s="276" t="s">
        <v>2696</v>
      </c>
      <c r="B148" s="276" t="s">
        <v>2697</v>
      </c>
      <c r="C148" s="277">
        <v>4</v>
      </c>
    </row>
    <row r="149" spans="1:3" ht="15.5" x14ac:dyDescent="0.35">
      <c r="A149" s="276" t="s">
        <v>2698</v>
      </c>
      <c r="B149" s="276" t="s">
        <v>2699</v>
      </c>
      <c r="C149" s="277">
        <v>4</v>
      </c>
    </row>
    <row r="150" spans="1:3" ht="15.5" x14ac:dyDescent="0.35">
      <c r="A150" s="276" t="s">
        <v>2700</v>
      </c>
      <c r="B150" s="276" t="s">
        <v>2701</v>
      </c>
      <c r="C150" s="277">
        <v>5</v>
      </c>
    </row>
    <row r="151" spans="1:3" ht="15.5" x14ac:dyDescent="0.35">
      <c r="A151" s="276" t="s">
        <v>2702</v>
      </c>
      <c r="B151" s="276" t="s">
        <v>2703</v>
      </c>
      <c r="C151" s="277">
        <v>6</v>
      </c>
    </row>
    <row r="152" spans="1:3" ht="31" x14ac:dyDescent="0.35">
      <c r="A152" s="276" t="s">
        <v>2704</v>
      </c>
      <c r="B152" s="276" t="s">
        <v>2705</v>
      </c>
      <c r="C152" s="277">
        <v>5</v>
      </c>
    </row>
    <row r="153" spans="1:3" ht="15.5" x14ac:dyDescent="0.35">
      <c r="A153" s="276" t="s">
        <v>2706</v>
      </c>
      <c r="B153" s="276" t="s">
        <v>2707</v>
      </c>
      <c r="C153" s="277">
        <v>7</v>
      </c>
    </row>
    <row r="154" spans="1:3" ht="15.5" x14ac:dyDescent="0.35">
      <c r="A154" s="276" t="s">
        <v>2708</v>
      </c>
      <c r="B154" s="276" t="s">
        <v>2709</v>
      </c>
      <c r="C154" s="277">
        <v>6</v>
      </c>
    </row>
    <row r="155" spans="1:3" ht="15.5" x14ac:dyDescent="0.35">
      <c r="A155" s="276" t="s">
        <v>2710</v>
      </c>
      <c r="B155" s="276" t="s">
        <v>2711</v>
      </c>
      <c r="C155" s="277">
        <v>1</v>
      </c>
    </row>
    <row r="156" spans="1:3" ht="15.5" x14ac:dyDescent="0.35">
      <c r="A156" s="276" t="s">
        <v>2712</v>
      </c>
      <c r="B156" s="276" t="s">
        <v>2713</v>
      </c>
      <c r="C156" s="277">
        <v>6</v>
      </c>
    </row>
    <row r="157" spans="1:3" ht="31" x14ac:dyDescent="0.35">
      <c r="A157" s="276" t="s">
        <v>2714</v>
      </c>
      <c r="B157" s="276" t="s">
        <v>2715</v>
      </c>
      <c r="C157" s="277">
        <v>6</v>
      </c>
    </row>
    <row r="158" spans="1:3" ht="31" x14ac:dyDescent="0.35">
      <c r="A158" s="276" t="s">
        <v>2716</v>
      </c>
      <c r="B158" s="276" t="s">
        <v>2717</v>
      </c>
      <c r="C158" s="277">
        <v>6</v>
      </c>
    </row>
    <row r="159" spans="1:3" ht="15.5" x14ac:dyDescent="0.35">
      <c r="A159" s="276" t="s">
        <v>1802</v>
      </c>
      <c r="B159" s="276" t="s">
        <v>2718</v>
      </c>
      <c r="C159" s="277">
        <v>4</v>
      </c>
    </row>
    <row r="160" spans="1:3" ht="15.5" x14ac:dyDescent="0.35">
      <c r="A160" s="276" t="s">
        <v>2719</v>
      </c>
      <c r="B160" s="276" t="s">
        <v>2720</v>
      </c>
      <c r="C160" s="277">
        <v>6</v>
      </c>
    </row>
    <row r="161" spans="1:3" ht="15.5" x14ac:dyDescent="0.35">
      <c r="A161" s="276" t="s">
        <v>2008</v>
      </c>
      <c r="B161" s="276" t="s">
        <v>2721</v>
      </c>
      <c r="C161" s="277">
        <v>3</v>
      </c>
    </row>
    <row r="162" spans="1:3" ht="15.5" x14ac:dyDescent="0.35">
      <c r="A162" s="276" t="s">
        <v>2722</v>
      </c>
      <c r="B162" s="276" t="s">
        <v>2723</v>
      </c>
      <c r="C162" s="277">
        <v>4</v>
      </c>
    </row>
    <row r="163" spans="1:3" ht="15.5" x14ac:dyDescent="0.35">
      <c r="A163" s="276" t="s">
        <v>2724</v>
      </c>
      <c r="B163" s="276" t="s">
        <v>2725</v>
      </c>
      <c r="C163" s="277">
        <v>5</v>
      </c>
    </row>
    <row r="164" spans="1:3" ht="31" x14ac:dyDescent="0.35">
      <c r="A164" s="276" t="s">
        <v>2726</v>
      </c>
      <c r="B164" s="276" t="s">
        <v>2727</v>
      </c>
      <c r="C164" s="277">
        <v>3</v>
      </c>
    </row>
    <row r="165" spans="1:3" ht="15.5" x14ac:dyDescent="0.35">
      <c r="A165" s="276" t="s">
        <v>2728</v>
      </c>
      <c r="B165" s="276" t="s">
        <v>2729</v>
      </c>
      <c r="C165" s="277">
        <v>5</v>
      </c>
    </row>
    <row r="166" spans="1:3" ht="15.5" x14ac:dyDescent="0.35">
      <c r="A166" s="276" t="s">
        <v>2730</v>
      </c>
      <c r="B166" s="276" t="s">
        <v>2731</v>
      </c>
      <c r="C166" s="277">
        <v>5</v>
      </c>
    </row>
    <row r="167" spans="1:3" ht="15.5" x14ac:dyDescent="0.35">
      <c r="A167" s="276" t="s">
        <v>2732</v>
      </c>
      <c r="B167" s="276" t="s">
        <v>2733</v>
      </c>
      <c r="C167" s="277">
        <v>5</v>
      </c>
    </row>
    <row r="168" spans="1:3" ht="15.5" x14ac:dyDescent="0.35">
      <c r="A168" s="276" t="s">
        <v>2734</v>
      </c>
      <c r="B168" s="276" t="s">
        <v>2735</v>
      </c>
      <c r="C168" s="277">
        <v>5</v>
      </c>
    </row>
    <row r="169" spans="1:3" ht="15.5" x14ac:dyDescent="0.35">
      <c r="A169" s="276" t="s">
        <v>2736</v>
      </c>
      <c r="B169" s="276" t="s">
        <v>2737</v>
      </c>
      <c r="C169" s="277">
        <v>5</v>
      </c>
    </row>
    <row r="170" spans="1:3" ht="15.5" x14ac:dyDescent="0.35">
      <c r="A170" s="276" t="s">
        <v>517</v>
      </c>
      <c r="B170" s="276" t="s">
        <v>1321</v>
      </c>
      <c r="C170" s="277">
        <v>5</v>
      </c>
    </row>
    <row r="171" spans="1:3" ht="15.5" x14ac:dyDescent="0.35">
      <c r="A171" s="276" t="s">
        <v>2738</v>
      </c>
      <c r="B171" s="276" t="s">
        <v>2739</v>
      </c>
      <c r="C171" s="277">
        <v>6</v>
      </c>
    </row>
    <row r="172" spans="1:3" ht="15.5" x14ac:dyDescent="0.35">
      <c r="A172" s="276" t="s">
        <v>2740</v>
      </c>
      <c r="B172" s="276" t="s">
        <v>2741</v>
      </c>
      <c r="C172" s="277">
        <v>4</v>
      </c>
    </row>
    <row r="173" spans="1:3" ht="15.5" x14ac:dyDescent="0.35">
      <c r="A173" s="276" t="s">
        <v>2742</v>
      </c>
      <c r="B173" s="276" t="s">
        <v>2743</v>
      </c>
      <c r="C173" s="277">
        <v>3</v>
      </c>
    </row>
    <row r="174" spans="1:3" ht="15.5" x14ac:dyDescent="0.35">
      <c r="A174" s="276" t="s">
        <v>2744</v>
      </c>
      <c r="B174" s="276" t="s">
        <v>2745</v>
      </c>
      <c r="C174" s="277">
        <v>4</v>
      </c>
    </row>
    <row r="175" spans="1:3" ht="15.5" x14ac:dyDescent="0.35">
      <c r="A175" s="276" t="s">
        <v>2746</v>
      </c>
      <c r="B175" s="276" t="s">
        <v>2747</v>
      </c>
      <c r="C175" s="277">
        <v>6</v>
      </c>
    </row>
    <row r="176" spans="1:3" ht="31" x14ac:dyDescent="0.35">
      <c r="A176" s="276" t="s">
        <v>2748</v>
      </c>
      <c r="B176" s="276" t="s">
        <v>2749</v>
      </c>
      <c r="C176" s="277">
        <v>5</v>
      </c>
    </row>
    <row r="177" spans="1:3" ht="15.5" x14ac:dyDescent="0.35">
      <c r="A177" s="276" t="s">
        <v>2750</v>
      </c>
      <c r="B177" s="276" t="s">
        <v>2751</v>
      </c>
      <c r="C177" s="277">
        <v>3</v>
      </c>
    </row>
    <row r="178" spans="1:3" ht="15.5" x14ac:dyDescent="0.35">
      <c r="A178" s="276" t="s">
        <v>2752</v>
      </c>
      <c r="B178" s="276" t="s">
        <v>2753</v>
      </c>
      <c r="C178" s="277">
        <v>5</v>
      </c>
    </row>
    <row r="179" spans="1:3" ht="15.5" x14ac:dyDescent="0.35">
      <c r="A179" s="276" t="s">
        <v>286</v>
      </c>
      <c r="B179" s="276" t="s">
        <v>1333</v>
      </c>
      <c r="C179" s="277">
        <v>5</v>
      </c>
    </row>
    <row r="180" spans="1:3" ht="15.5" x14ac:dyDescent="0.35">
      <c r="A180" s="276" t="s">
        <v>2754</v>
      </c>
      <c r="B180" s="276" t="s">
        <v>2755</v>
      </c>
      <c r="C180" s="277">
        <v>4</v>
      </c>
    </row>
    <row r="181" spans="1:3" ht="15.5" x14ac:dyDescent="0.35">
      <c r="A181" s="276" t="s">
        <v>2756</v>
      </c>
      <c r="B181" s="276" t="s">
        <v>2441</v>
      </c>
      <c r="C181" s="277">
        <v>2</v>
      </c>
    </row>
    <row r="182" spans="1:3" ht="15.5" x14ac:dyDescent="0.35">
      <c r="A182" s="276" t="s">
        <v>2757</v>
      </c>
      <c r="B182" s="276" t="s">
        <v>2758</v>
      </c>
      <c r="C182" s="277">
        <v>3</v>
      </c>
    </row>
    <row r="183" spans="1:3" ht="15.5" x14ac:dyDescent="0.35">
      <c r="A183" s="276" t="s">
        <v>2759</v>
      </c>
      <c r="B183" s="276" t="s">
        <v>2760</v>
      </c>
      <c r="C183" s="277">
        <v>3</v>
      </c>
    </row>
    <row r="184" spans="1:3" ht="15.5" x14ac:dyDescent="0.35">
      <c r="A184" s="276" t="s">
        <v>2761</v>
      </c>
      <c r="B184" s="276" t="s">
        <v>2762</v>
      </c>
      <c r="C184" s="277">
        <v>5</v>
      </c>
    </row>
    <row r="185" spans="1:3" ht="15.5" x14ac:dyDescent="0.35">
      <c r="A185" s="276" t="s">
        <v>1677</v>
      </c>
      <c r="B185" s="276" t="s">
        <v>2763</v>
      </c>
      <c r="C185" s="277">
        <v>5</v>
      </c>
    </row>
    <row r="186" spans="1:3" ht="15.5" x14ac:dyDescent="0.35">
      <c r="A186" s="276" t="s">
        <v>2764</v>
      </c>
      <c r="B186" s="276" t="s">
        <v>2765</v>
      </c>
      <c r="C186" s="277">
        <v>2</v>
      </c>
    </row>
    <row r="187" spans="1:3" ht="15.5" x14ac:dyDescent="0.35">
      <c r="A187" s="276" t="s">
        <v>2766</v>
      </c>
      <c r="B187" s="276" t="s">
        <v>2767</v>
      </c>
      <c r="C187" s="277">
        <v>3</v>
      </c>
    </row>
    <row r="188" spans="1:3" ht="15.5" x14ac:dyDescent="0.35">
      <c r="A188" s="276" t="s">
        <v>2768</v>
      </c>
      <c r="B188" s="276" t="s">
        <v>2769</v>
      </c>
      <c r="C188" s="277">
        <v>4</v>
      </c>
    </row>
    <row r="189" spans="1:3" ht="15.5" x14ac:dyDescent="0.35">
      <c r="A189" s="276" t="s">
        <v>2770</v>
      </c>
      <c r="B189" s="276" t="s">
        <v>2771</v>
      </c>
      <c r="C189" s="277">
        <v>2</v>
      </c>
    </row>
    <row r="190" spans="1:3" ht="15.5" x14ac:dyDescent="0.35">
      <c r="A190" s="276" t="s">
        <v>2772</v>
      </c>
      <c r="B190" s="276" t="s">
        <v>2773</v>
      </c>
      <c r="C190" s="277">
        <v>2</v>
      </c>
    </row>
    <row r="191" spans="1:3" ht="15.5" x14ac:dyDescent="0.35">
      <c r="A191" s="276" t="s">
        <v>2774</v>
      </c>
      <c r="B191" s="276" t="s">
        <v>2775</v>
      </c>
      <c r="C191" s="277">
        <v>5</v>
      </c>
    </row>
    <row r="192" spans="1:3" ht="15.5" x14ac:dyDescent="0.35">
      <c r="A192" s="276" t="s">
        <v>2776</v>
      </c>
      <c r="B192" s="276" t="s">
        <v>2441</v>
      </c>
      <c r="C192" s="277">
        <v>2</v>
      </c>
    </row>
    <row r="193" spans="1:3" ht="15.5" x14ac:dyDescent="0.35">
      <c r="A193" s="276" t="s">
        <v>2777</v>
      </c>
      <c r="B193" s="276" t="s">
        <v>2778</v>
      </c>
      <c r="C193" s="277">
        <v>3</v>
      </c>
    </row>
    <row r="194" spans="1:3" ht="31" x14ac:dyDescent="0.35">
      <c r="A194" s="276" t="s">
        <v>2779</v>
      </c>
      <c r="B194" s="276" t="s">
        <v>2780</v>
      </c>
      <c r="C194" s="277">
        <v>3</v>
      </c>
    </row>
    <row r="195" spans="1:3" ht="31" x14ac:dyDescent="0.35">
      <c r="A195" s="276" t="s">
        <v>2781</v>
      </c>
      <c r="B195" s="276" t="s">
        <v>2782</v>
      </c>
      <c r="C195" s="277">
        <v>3</v>
      </c>
    </row>
    <row r="196" spans="1:3" ht="15.5" x14ac:dyDescent="0.35">
      <c r="A196" s="276" t="s">
        <v>2783</v>
      </c>
      <c r="B196" s="276" t="s">
        <v>2784</v>
      </c>
      <c r="C196" s="277">
        <v>5</v>
      </c>
    </row>
    <row r="197" spans="1:3" ht="15.5" x14ac:dyDescent="0.35">
      <c r="A197" s="276" t="s">
        <v>2785</v>
      </c>
      <c r="B197" s="276" t="s">
        <v>2786</v>
      </c>
      <c r="C197" s="277">
        <v>4</v>
      </c>
    </row>
    <row r="198" spans="1:3" ht="15.5" x14ac:dyDescent="0.35">
      <c r="A198" s="276" t="s">
        <v>2787</v>
      </c>
      <c r="B198" s="276" t="s">
        <v>2441</v>
      </c>
      <c r="C198" s="277">
        <v>2</v>
      </c>
    </row>
    <row r="199" spans="1:3" ht="15.5" x14ac:dyDescent="0.35">
      <c r="A199" s="276" t="s">
        <v>2788</v>
      </c>
      <c r="B199" s="276" t="s">
        <v>2789</v>
      </c>
      <c r="C199" s="277">
        <v>1</v>
      </c>
    </row>
    <row r="200" spans="1:3" ht="15.5" x14ac:dyDescent="0.35">
      <c r="A200" s="276" t="s">
        <v>2790</v>
      </c>
      <c r="B200" s="276" t="s">
        <v>2791</v>
      </c>
      <c r="C200" s="277">
        <v>4</v>
      </c>
    </row>
    <row r="201" spans="1:3" ht="15.5" x14ac:dyDescent="0.35">
      <c r="A201" s="276" t="s">
        <v>2792</v>
      </c>
      <c r="B201" s="276" t="s">
        <v>2793</v>
      </c>
      <c r="C201" s="277">
        <v>3</v>
      </c>
    </row>
    <row r="202" spans="1:3" ht="15.5" x14ac:dyDescent="0.35">
      <c r="A202" s="276" t="s">
        <v>2794</v>
      </c>
      <c r="B202" s="276" t="s">
        <v>2795</v>
      </c>
      <c r="C202" s="277">
        <v>4</v>
      </c>
    </row>
    <row r="203" spans="1:3" ht="15.5" x14ac:dyDescent="0.35">
      <c r="A203" s="276" t="s">
        <v>2796</v>
      </c>
      <c r="B203" s="276" t="s">
        <v>2797</v>
      </c>
      <c r="C203" s="277">
        <v>4</v>
      </c>
    </row>
    <row r="204" spans="1:3" ht="15.5" x14ac:dyDescent="0.35">
      <c r="A204" s="276" t="s">
        <v>2798</v>
      </c>
      <c r="B204" s="276" t="s">
        <v>2799</v>
      </c>
      <c r="C204" s="277">
        <v>4</v>
      </c>
    </row>
    <row r="205" spans="1:3" ht="15.5" x14ac:dyDescent="0.35">
      <c r="A205" s="276" t="s">
        <v>2800</v>
      </c>
      <c r="B205" s="276" t="s">
        <v>2801</v>
      </c>
      <c r="C205" s="277">
        <v>2</v>
      </c>
    </row>
    <row r="206" spans="1:3" ht="15.5" x14ac:dyDescent="0.35">
      <c r="A206" s="276" t="s">
        <v>2802</v>
      </c>
      <c r="B206" s="276" t="s">
        <v>2803</v>
      </c>
      <c r="C206" s="277">
        <v>3</v>
      </c>
    </row>
    <row r="207" spans="1:3" ht="15.5" x14ac:dyDescent="0.35">
      <c r="A207" s="276" t="s">
        <v>2804</v>
      </c>
      <c r="B207" s="276" t="s">
        <v>2805</v>
      </c>
      <c r="C207" s="277">
        <v>4</v>
      </c>
    </row>
    <row r="208" spans="1:3" ht="15.5" x14ac:dyDescent="0.35">
      <c r="A208" s="276" t="s">
        <v>2806</v>
      </c>
      <c r="B208" s="276" t="s">
        <v>2807</v>
      </c>
      <c r="C208" s="277">
        <v>2</v>
      </c>
    </row>
    <row r="209" spans="1:3" ht="15.5" x14ac:dyDescent="0.35">
      <c r="A209" s="276" t="s">
        <v>2808</v>
      </c>
      <c r="B209" s="276" t="s">
        <v>2809</v>
      </c>
      <c r="C209" s="277">
        <v>4</v>
      </c>
    </row>
    <row r="210" spans="1:3" ht="15.5" x14ac:dyDescent="0.35">
      <c r="A210" s="276" t="s">
        <v>2810</v>
      </c>
      <c r="B210" s="276" t="s">
        <v>2811</v>
      </c>
      <c r="C210" s="277">
        <v>4</v>
      </c>
    </row>
    <row r="211" spans="1:3" ht="15.5" x14ac:dyDescent="0.35">
      <c r="A211" s="276" t="s">
        <v>2812</v>
      </c>
      <c r="B211" s="276" t="s">
        <v>2813</v>
      </c>
      <c r="C211" s="277">
        <v>4</v>
      </c>
    </row>
    <row r="212" spans="1:3" ht="15.5" x14ac:dyDescent="0.35">
      <c r="A212" s="276" t="s">
        <v>2814</v>
      </c>
      <c r="B212" s="276" t="s">
        <v>2815</v>
      </c>
      <c r="C212" s="277">
        <v>3</v>
      </c>
    </row>
    <row r="213" spans="1:3" ht="15.5" x14ac:dyDescent="0.35">
      <c r="A213" s="276" t="s">
        <v>2816</v>
      </c>
      <c r="B213" s="276" t="s">
        <v>2441</v>
      </c>
      <c r="C213" s="277">
        <v>2</v>
      </c>
    </row>
    <row r="214" spans="1:3" ht="15.5" x14ac:dyDescent="0.35">
      <c r="A214" s="276" t="s">
        <v>2817</v>
      </c>
      <c r="B214" s="276" t="s">
        <v>2818</v>
      </c>
      <c r="C214" s="277">
        <v>1</v>
      </c>
    </row>
    <row r="215" spans="1:3" ht="15.5" x14ac:dyDescent="0.35">
      <c r="A215" s="276" t="s">
        <v>2819</v>
      </c>
      <c r="B215" s="276" t="s">
        <v>2820</v>
      </c>
      <c r="C215" s="277">
        <v>4</v>
      </c>
    </row>
    <row r="216" spans="1:3" ht="15.5" x14ac:dyDescent="0.35">
      <c r="A216" s="276" t="s">
        <v>2821</v>
      </c>
      <c r="B216" s="276" t="s">
        <v>2822</v>
      </c>
      <c r="C216" s="277">
        <v>4</v>
      </c>
    </row>
    <row r="217" spans="1:3" ht="15.5" x14ac:dyDescent="0.35">
      <c r="A217" s="276" t="s">
        <v>2823</v>
      </c>
      <c r="B217" s="276" t="s">
        <v>2824</v>
      </c>
      <c r="C217" s="277">
        <v>4</v>
      </c>
    </row>
    <row r="218" spans="1:3" ht="31" x14ac:dyDescent="0.35">
      <c r="A218" s="276" t="s">
        <v>2825</v>
      </c>
      <c r="B218" s="276" t="s">
        <v>2826</v>
      </c>
      <c r="C218" s="277">
        <v>4</v>
      </c>
    </row>
    <row r="219" spans="1:3" ht="15.5" x14ac:dyDescent="0.35">
      <c r="A219" s="276" t="s">
        <v>2827</v>
      </c>
      <c r="B219" s="276" t="s">
        <v>2828</v>
      </c>
      <c r="C219" s="277">
        <v>2</v>
      </c>
    </row>
    <row r="220" spans="1:3" ht="15.5" x14ac:dyDescent="0.35">
      <c r="A220" s="276" t="s">
        <v>2829</v>
      </c>
      <c r="B220" s="276" t="s">
        <v>2830</v>
      </c>
      <c r="C220" s="277">
        <v>1</v>
      </c>
    </row>
    <row r="221" spans="1:3" ht="15.5" x14ac:dyDescent="0.35">
      <c r="A221" s="276" t="s">
        <v>2831</v>
      </c>
      <c r="B221" s="276" t="s">
        <v>2832</v>
      </c>
      <c r="C221" s="277">
        <v>1</v>
      </c>
    </row>
    <row r="222" spans="1:3" ht="31" x14ac:dyDescent="0.35">
      <c r="A222" s="276" t="s">
        <v>2833</v>
      </c>
      <c r="B222" s="276" t="s">
        <v>2834</v>
      </c>
      <c r="C222" s="277">
        <v>4</v>
      </c>
    </row>
    <row r="223" spans="1:3" ht="15.5" x14ac:dyDescent="0.35">
      <c r="A223" s="276" t="s">
        <v>2835</v>
      </c>
      <c r="B223" s="276" t="s">
        <v>2836</v>
      </c>
      <c r="C223" s="277">
        <v>7</v>
      </c>
    </row>
    <row r="224" spans="1:3" ht="15.5" x14ac:dyDescent="0.35">
      <c r="A224" s="276" t="s">
        <v>196</v>
      </c>
      <c r="B224" s="276" t="s">
        <v>2837</v>
      </c>
      <c r="C224" s="277">
        <v>5</v>
      </c>
    </row>
    <row r="225" spans="1:3" ht="15.5" x14ac:dyDescent="0.35">
      <c r="A225" s="276" t="s">
        <v>182</v>
      </c>
      <c r="B225" s="276" t="s">
        <v>2838</v>
      </c>
      <c r="C225" s="277">
        <v>6</v>
      </c>
    </row>
    <row r="226" spans="1:3" ht="15.5" x14ac:dyDescent="0.35">
      <c r="A226" s="276" t="s">
        <v>2839</v>
      </c>
      <c r="B226" s="276" t="s">
        <v>2840</v>
      </c>
      <c r="C226" s="277">
        <v>5</v>
      </c>
    </row>
    <row r="227" spans="1:3" ht="15.5" x14ac:dyDescent="0.35">
      <c r="A227" s="276" t="s">
        <v>2841</v>
      </c>
      <c r="B227" s="276" t="s">
        <v>2842</v>
      </c>
      <c r="C227" s="277">
        <v>2</v>
      </c>
    </row>
    <row r="228" spans="1:3" ht="15.5" x14ac:dyDescent="0.35">
      <c r="A228" s="276" t="s">
        <v>202</v>
      </c>
      <c r="B228" s="276" t="s">
        <v>2843</v>
      </c>
      <c r="C228" s="277">
        <v>3</v>
      </c>
    </row>
    <row r="229" spans="1:3" ht="15.5" x14ac:dyDescent="0.35">
      <c r="A229" s="276" t="s">
        <v>2844</v>
      </c>
      <c r="B229" s="276" t="s">
        <v>2845</v>
      </c>
      <c r="C229" s="277">
        <v>1</v>
      </c>
    </row>
    <row r="230" spans="1:3" ht="15.5" x14ac:dyDescent="0.35">
      <c r="A230" s="276" t="s">
        <v>2846</v>
      </c>
      <c r="B230" s="276" t="s">
        <v>2847</v>
      </c>
      <c r="C230" s="277">
        <v>7</v>
      </c>
    </row>
    <row r="231" spans="1:3" ht="15.5" x14ac:dyDescent="0.35">
      <c r="A231" s="276" t="s">
        <v>2848</v>
      </c>
      <c r="B231" s="276" t="s">
        <v>2849</v>
      </c>
      <c r="C231" s="277">
        <v>2</v>
      </c>
    </row>
    <row r="232" spans="1:3" ht="15.5" x14ac:dyDescent="0.35">
      <c r="A232" s="276" t="s">
        <v>2850</v>
      </c>
      <c r="B232" s="276" t="s">
        <v>2851</v>
      </c>
      <c r="C232" s="277">
        <v>5</v>
      </c>
    </row>
    <row r="233" spans="1:3" ht="15.5" x14ac:dyDescent="0.35">
      <c r="A233" s="276" t="s">
        <v>2852</v>
      </c>
      <c r="B233" s="276" t="s">
        <v>2441</v>
      </c>
      <c r="C233" s="277">
        <v>2</v>
      </c>
    </row>
    <row r="234" spans="1:3" ht="15.5" x14ac:dyDescent="0.35">
      <c r="A234" s="276" t="s">
        <v>2853</v>
      </c>
      <c r="B234" s="276" t="s">
        <v>2854</v>
      </c>
      <c r="C234" s="277">
        <v>6</v>
      </c>
    </row>
    <row r="235" spans="1:3" ht="15.5" x14ac:dyDescent="0.35">
      <c r="A235" s="276" t="s">
        <v>189</v>
      </c>
      <c r="B235" s="276" t="s">
        <v>2855</v>
      </c>
      <c r="C235" s="277">
        <v>4</v>
      </c>
    </row>
    <row r="236" spans="1:3" ht="15.5" x14ac:dyDescent="0.35">
      <c r="A236" s="276" t="s">
        <v>2856</v>
      </c>
      <c r="B236" s="276" t="s">
        <v>2857</v>
      </c>
      <c r="C236" s="277">
        <v>6</v>
      </c>
    </row>
    <row r="237" spans="1:3" ht="15.5" x14ac:dyDescent="0.35">
      <c r="A237" s="276" t="s">
        <v>2858</v>
      </c>
      <c r="B237" s="276" t="s">
        <v>2859</v>
      </c>
      <c r="C237" s="277">
        <v>4</v>
      </c>
    </row>
    <row r="238" spans="1:3" ht="15.5" x14ac:dyDescent="0.35">
      <c r="A238" s="276" t="s">
        <v>2860</v>
      </c>
      <c r="B238" s="276" t="s">
        <v>2861</v>
      </c>
      <c r="C238" s="277">
        <v>6</v>
      </c>
    </row>
    <row r="239" spans="1:3" ht="15.5" x14ac:dyDescent="0.35">
      <c r="A239" s="276" t="s">
        <v>2862</v>
      </c>
      <c r="B239" s="276" t="s">
        <v>2863</v>
      </c>
      <c r="C239" s="277">
        <v>4</v>
      </c>
    </row>
    <row r="240" spans="1:3" ht="15.5" x14ac:dyDescent="0.35">
      <c r="A240" s="276" t="s">
        <v>2864</v>
      </c>
      <c r="B240" s="276" t="s">
        <v>2865</v>
      </c>
      <c r="C240" s="277">
        <v>7</v>
      </c>
    </row>
    <row r="241" spans="1:3" ht="15.5" x14ac:dyDescent="0.35">
      <c r="A241" s="276" t="s">
        <v>2866</v>
      </c>
      <c r="B241" s="276" t="s">
        <v>2867</v>
      </c>
      <c r="C241" s="277">
        <v>8</v>
      </c>
    </row>
    <row r="242" spans="1:3" ht="15.5" x14ac:dyDescent="0.35">
      <c r="A242" s="276" t="s">
        <v>2868</v>
      </c>
      <c r="B242" s="276" t="s">
        <v>2869</v>
      </c>
      <c r="C242" s="277">
        <v>6</v>
      </c>
    </row>
    <row r="243" spans="1:3" ht="15.5" x14ac:dyDescent="0.35">
      <c r="A243" s="276" t="s">
        <v>2870</v>
      </c>
      <c r="B243" s="276" t="s">
        <v>2871</v>
      </c>
      <c r="C243" s="277">
        <v>5</v>
      </c>
    </row>
    <row r="244" spans="1:3" ht="15.5" x14ac:dyDescent="0.35">
      <c r="A244" s="276" t="s">
        <v>2872</v>
      </c>
      <c r="B244" s="276" t="s">
        <v>2873</v>
      </c>
      <c r="C244" s="277">
        <v>6</v>
      </c>
    </row>
    <row r="245" spans="1:3" ht="31" x14ac:dyDescent="0.35">
      <c r="A245" s="276" t="s">
        <v>2874</v>
      </c>
      <c r="B245" s="276" t="s">
        <v>2875</v>
      </c>
      <c r="C245" s="277">
        <v>1</v>
      </c>
    </row>
    <row r="246" spans="1:3" ht="15.5" x14ac:dyDescent="0.35">
      <c r="A246" s="276" t="s">
        <v>2876</v>
      </c>
      <c r="B246" s="276" t="s">
        <v>2877</v>
      </c>
      <c r="C246" s="277">
        <v>4</v>
      </c>
    </row>
    <row r="247" spans="1:3" ht="15.5" x14ac:dyDescent="0.35">
      <c r="A247" s="276" t="s">
        <v>2878</v>
      </c>
      <c r="B247" s="276" t="s">
        <v>2879</v>
      </c>
      <c r="C247" s="277">
        <v>5</v>
      </c>
    </row>
    <row r="248" spans="1:3" ht="15.5" x14ac:dyDescent="0.35">
      <c r="A248" s="276" t="s">
        <v>2880</v>
      </c>
      <c r="B248" s="276" t="s">
        <v>2441</v>
      </c>
      <c r="C248" s="277">
        <v>2</v>
      </c>
    </row>
    <row r="249" spans="1:3" ht="15.5" x14ac:dyDescent="0.35">
      <c r="A249" s="276" t="s">
        <v>2881</v>
      </c>
      <c r="B249" s="276" t="s">
        <v>2882</v>
      </c>
      <c r="C249" s="277">
        <v>8</v>
      </c>
    </row>
    <row r="250" spans="1:3" ht="15.5" x14ac:dyDescent="0.35">
      <c r="A250" s="276" t="s">
        <v>2883</v>
      </c>
      <c r="B250" s="276" t="s">
        <v>2884</v>
      </c>
      <c r="C250" s="277">
        <v>8</v>
      </c>
    </row>
    <row r="251" spans="1:3" ht="31" x14ac:dyDescent="0.35">
      <c r="A251" s="276" t="s">
        <v>2885</v>
      </c>
      <c r="B251" s="276" t="s">
        <v>2886</v>
      </c>
      <c r="C251" s="277">
        <v>7</v>
      </c>
    </row>
    <row r="252" spans="1:3" ht="15.5" x14ac:dyDescent="0.35">
      <c r="A252" s="276" t="s">
        <v>2887</v>
      </c>
      <c r="B252" s="276" t="s">
        <v>2888</v>
      </c>
      <c r="C252" s="277">
        <v>5</v>
      </c>
    </row>
    <row r="253" spans="1:3" ht="15.5" x14ac:dyDescent="0.35">
      <c r="A253" s="276" t="s">
        <v>2889</v>
      </c>
      <c r="B253" s="276" t="s">
        <v>2890</v>
      </c>
      <c r="C253" s="277">
        <v>7</v>
      </c>
    </row>
    <row r="254" spans="1:3" ht="31" x14ac:dyDescent="0.35">
      <c r="A254" s="276" t="s">
        <v>2891</v>
      </c>
      <c r="B254" s="276" t="s">
        <v>2892</v>
      </c>
      <c r="C254" s="277">
        <v>4</v>
      </c>
    </row>
    <row r="255" spans="1:3" ht="15.5" x14ac:dyDescent="0.35">
      <c r="A255" s="276" t="s">
        <v>2893</v>
      </c>
      <c r="B255" s="276" t="s">
        <v>2894</v>
      </c>
      <c r="C255" s="277">
        <v>4</v>
      </c>
    </row>
    <row r="256" spans="1:3" ht="15.5" x14ac:dyDescent="0.35">
      <c r="A256" s="276" t="s">
        <v>2895</v>
      </c>
      <c r="B256" s="276" t="s">
        <v>2896</v>
      </c>
      <c r="C256" s="277">
        <v>5</v>
      </c>
    </row>
    <row r="257" spans="1:3" ht="15.5" x14ac:dyDescent="0.35">
      <c r="A257" s="276" t="s">
        <v>2897</v>
      </c>
      <c r="B257" s="276" t="s">
        <v>2898</v>
      </c>
      <c r="C257" s="277">
        <v>8</v>
      </c>
    </row>
    <row r="258" spans="1:3" ht="15.5" x14ac:dyDescent="0.35">
      <c r="A258" s="276" t="s">
        <v>2899</v>
      </c>
      <c r="B258" s="276" t="s">
        <v>2900</v>
      </c>
      <c r="C258" s="277">
        <v>4</v>
      </c>
    </row>
    <row r="259" spans="1:3" ht="15.5" x14ac:dyDescent="0.35">
      <c r="A259" s="276" t="s">
        <v>2901</v>
      </c>
      <c r="B259" s="276" t="s">
        <v>2441</v>
      </c>
      <c r="C259" s="277">
        <v>3</v>
      </c>
    </row>
    <row r="260" spans="1:3" ht="15.5" x14ac:dyDescent="0.35">
      <c r="A260" s="276" t="s">
        <v>2902</v>
      </c>
      <c r="B260" s="276" t="s">
        <v>2903</v>
      </c>
      <c r="C260" s="277">
        <v>5</v>
      </c>
    </row>
    <row r="261" spans="1:3" ht="15.5" x14ac:dyDescent="0.35">
      <c r="A261" s="276" t="s">
        <v>2904</v>
      </c>
      <c r="B261" s="276" t="s">
        <v>2905</v>
      </c>
      <c r="C261" s="277">
        <v>8</v>
      </c>
    </row>
    <row r="262" spans="1:3" ht="15.5" x14ac:dyDescent="0.35">
      <c r="A262" s="276" t="s">
        <v>2906</v>
      </c>
      <c r="B262" s="276" t="s">
        <v>2907</v>
      </c>
      <c r="C262" s="277">
        <v>5</v>
      </c>
    </row>
    <row r="263" spans="1:3" ht="15.5" x14ac:dyDescent="0.35">
      <c r="A263" s="276" t="s">
        <v>2908</v>
      </c>
      <c r="B263" s="276" t="s">
        <v>2909</v>
      </c>
      <c r="C263" s="277">
        <v>4</v>
      </c>
    </row>
    <row r="264" spans="1:3" ht="15.5" x14ac:dyDescent="0.35">
      <c r="A264" s="276" t="s">
        <v>2910</v>
      </c>
      <c r="B264" s="276" t="s">
        <v>2911</v>
      </c>
      <c r="C264" s="277">
        <v>4</v>
      </c>
    </row>
    <row r="265" spans="1:3" ht="15.5" x14ac:dyDescent="0.35">
      <c r="A265" s="276" t="s">
        <v>2912</v>
      </c>
      <c r="B265" s="276" t="s">
        <v>2913</v>
      </c>
      <c r="C265" s="277">
        <v>5</v>
      </c>
    </row>
    <row r="266" spans="1:3" ht="15.5" x14ac:dyDescent="0.35">
      <c r="A266" s="276" t="s">
        <v>2914</v>
      </c>
      <c r="B266" s="276" t="s">
        <v>2915</v>
      </c>
      <c r="C266" s="277">
        <v>6</v>
      </c>
    </row>
    <row r="267" spans="1:3" ht="15.5" x14ac:dyDescent="0.35">
      <c r="A267" s="276" t="s">
        <v>2916</v>
      </c>
      <c r="B267" s="276" t="s">
        <v>2917</v>
      </c>
      <c r="C267" s="277">
        <v>5</v>
      </c>
    </row>
    <row r="268" spans="1:3" ht="15.5" x14ac:dyDescent="0.35">
      <c r="A268" s="276" t="s">
        <v>2918</v>
      </c>
      <c r="B268" s="276" t="s">
        <v>2919</v>
      </c>
      <c r="C268" s="277">
        <v>6</v>
      </c>
    </row>
    <row r="269" spans="1:3" ht="31" x14ac:dyDescent="0.35">
      <c r="A269" s="276" t="s">
        <v>2920</v>
      </c>
      <c r="B269" s="276" t="s">
        <v>2921</v>
      </c>
      <c r="C269" s="277">
        <v>8</v>
      </c>
    </row>
    <row r="270" spans="1:3" ht="31" x14ac:dyDescent="0.35">
      <c r="A270" s="276" t="s">
        <v>2922</v>
      </c>
      <c r="B270" s="276" t="s">
        <v>2923</v>
      </c>
      <c r="C270" s="277">
        <v>7</v>
      </c>
    </row>
    <row r="271" spans="1:3" ht="15.5" x14ac:dyDescent="0.35">
      <c r="A271" s="276" t="s">
        <v>2924</v>
      </c>
      <c r="B271" s="276" t="s">
        <v>2925</v>
      </c>
      <c r="C271" s="277">
        <v>6</v>
      </c>
    </row>
    <row r="272" spans="1:3" ht="15.5" x14ac:dyDescent="0.35">
      <c r="A272" s="276" t="s">
        <v>2926</v>
      </c>
      <c r="B272" s="276" t="s">
        <v>2927</v>
      </c>
      <c r="C272" s="277">
        <v>8</v>
      </c>
    </row>
    <row r="273" spans="1:3" ht="31" x14ac:dyDescent="0.35">
      <c r="A273" s="276" t="s">
        <v>256</v>
      </c>
      <c r="B273" s="276" t="s">
        <v>2928</v>
      </c>
      <c r="C273" s="277">
        <v>4</v>
      </c>
    </row>
    <row r="274" spans="1:3" ht="15.5" x14ac:dyDescent="0.35">
      <c r="A274" s="276" t="s">
        <v>2929</v>
      </c>
      <c r="B274" s="276" t="s">
        <v>2930</v>
      </c>
      <c r="C274" s="277">
        <v>8</v>
      </c>
    </row>
    <row r="275" spans="1:3" ht="15.5" x14ac:dyDescent="0.35">
      <c r="A275" s="276" t="s">
        <v>2931</v>
      </c>
      <c r="B275" s="276" t="s">
        <v>2932</v>
      </c>
      <c r="C275" s="277">
        <v>6</v>
      </c>
    </row>
    <row r="276" spans="1:3" ht="15.5" x14ac:dyDescent="0.35">
      <c r="A276" s="276" t="s">
        <v>2933</v>
      </c>
      <c r="B276" s="276" t="s">
        <v>2934</v>
      </c>
      <c r="C276" s="277">
        <v>6</v>
      </c>
    </row>
    <row r="277" spans="1:3" ht="15.5" x14ac:dyDescent="0.35">
      <c r="A277" s="276" t="s">
        <v>2935</v>
      </c>
      <c r="B277" s="276" t="s">
        <v>2936</v>
      </c>
      <c r="C277" s="277">
        <v>6</v>
      </c>
    </row>
    <row r="278" spans="1:3" ht="15.5" x14ac:dyDescent="0.35">
      <c r="A278" s="276" t="s">
        <v>2937</v>
      </c>
      <c r="B278" s="276" t="s">
        <v>2938</v>
      </c>
      <c r="C278" s="277">
        <v>4</v>
      </c>
    </row>
    <row r="279" spans="1:3" ht="15.5" x14ac:dyDescent="0.35">
      <c r="A279" s="276" t="s">
        <v>2939</v>
      </c>
      <c r="B279" s="276" t="s">
        <v>2441</v>
      </c>
      <c r="C279" s="277">
        <v>2</v>
      </c>
    </row>
    <row r="280" spans="1:3" ht="15.5" x14ac:dyDescent="0.35">
      <c r="A280" s="276" t="s">
        <v>2940</v>
      </c>
      <c r="B280" s="276" t="s">
        <v>2941</v>
      </c>
      <c r="C280" s="277">
        <v>2</v>
      </c>
    </row>
    <row r="281" spans="1:3" ht="15.5" x14ac:dyDescent="0.35">
      <c r="A281" s="276" t="s">
        <v>2942</v>
      </c>
      <c r="B281" s="276" t="s">
        <v>2943</v>
      </c>
      <c r="C281" s="277">
        <v>5</v>
      </c>
    </row>
    <row r="282" spans="1:3" ht="15.5" x14ac:dyDescent="0.35">
      <c r="A282" s="276" t="s">
        <v>2944</v>
      </c>
      <c r="B282" s="276" t="s">
        <v>2945</v>
      </c>
      <c r="C282" s="277">
        <v>5</v>
      </c>
    </row>
    <row r="283" spans="1:3" ht="15.5" x14ac:dyDescent="0.35">
      <c r="A283" s="276" t="s">
        <v>2946</v>
      </c>
      <c r="B283" s="276" t="s">
        <v>2947</v>
      </c>
      <c r="C283" s="277">
        <v>4</v>
      </c>
    </row>
    <row r="284" spans="1:3" ht="31" x14ac:dyDescent="0.35">
      <c r="A284" s="276" t="s">
        <v>2948</v>
      </c>
      <c r="B284" s="276" t="s">
        <v>2949</v>
      </c>
      <c r="C284" s="277">
        <v>4</v>
      </c>
    </row>
    <row r="285" spans="1:3" ht="15.5" x14ac:dyDescent="0.35">
      <c r="A285" s="276" t="s">
        <v>2950</v>
      </c>
      <c r="B285" s="276" t="s">
        <v>2951</v>
      </c>
      <c r="C285" s="277">
        <v>8</v>
      </c>
    </row>
    <row r="286" spans="1:3" ht="31" x14ac:dyDescent="0.35">
      <c r="A286" s="276" t="s">
        <v>2952</v>
      </c>
      <c r="B286" s="276" t="s">
        <v>2953</v>
      </c>
      <c r="C286" s="277">
        <v>7</v>
      </c>
    </row>
    <row r="287" spans="1:3" ht="31" x14ac:dyDescent="0.35">
      <c r="A287" s="276" t="s">
        <v>2954</v>
      </c>
      <c r="B287" s="276" t="s">
        <v>2955</v>
      </c>
      <c r="C287" s="277">
        <v>6</v>
      </c>
    </row>
    <row r="288" spans="1:3" ht="31" x14ac:dyDescent="0.35">
      <c r="A288" s="276" t="s">
        <v>2956</v>
      </c>
      <c r="B288" s="276" t="s">
        <v>2957</v>
      </c>
      <c r="C288" s="277">
        <v>8</v>
      </c>
    </row>
    <row r="289" spans="1:3" ht="31" x14ac:dyDescent="0.35">
      <c r="A289" s="276" t="s">
        <v>2958</v>
      </c>
      <c r="B289" s="276" t="s">
        <v>2959</v>
      </c>
      <c r="C289" s="277">
        <v>7</v>
      </c>
    </row>
    <row r="290" spans="1:3" ht="15.5" x14ac:dyDescent="0.35">
      <c r="A290" s="276" t="s">
        <v>2960</v>
      </c>
      <c r="B290" s="276" t="s">
        <v>2961</v>
      </c>
      <c r="C290" s="277">
        <v>6</v>
      </c>
    </row>
    <row r="291" spans="1:3" ht="31" x14ac:dyDescent="0.35">
      <c r="A291" s="276" t="s">
        <v>2962</v>
      </c>
      <c r="B291" s="276" t="s">
        <v>2963</v>
      </c>
      <c r="C291" s="277">
        <v>4</v>
      </c>
    </row>
    <row r="292" spans="1:3" ht="15.5" x14ac:dyDescent="0.35">
      <c r="A292" s="276" t="s">
        <v>2964</v>
      </c>
      <c r="B292" s="276" t="s">
        <v>2965</v>
      </c>
      <c r="C292" s="277">
        <v>4</v>
      </c>
    </row>
    <row r="293" spans="1:3" ht="15.5" x14ac:dyDescent="0.35">
      <c r="A293" s="276" t="s">
        <v>2966</v>
      </c>
      <c r="B293" s="276" t="s">
        <v>2967</v>
      </c>
      <c r="C293" s="277">
        <v>5</v>
      </c>
    </row>
    <row r="294" spans="1:3" ht="15.5" x14ac:dyDescent="0.35">
      <c r="A294" s="276" t="s">
        <v>2968</v>
      </c>
      <c r="B294" s="276" t="s">
        <v>2969</v>
      </c>
      <c r="C294" s="277">
        <v>1</v>
      </c>
    </row>
    <row r="295" spans="1:3" ht="15.5" x14ac:dyDescent="0.35">
      <c r="A295" s="276" t="s">
        <v>2970</v>
      </c>
      <c r="B295" s="276" t="s">
        <v>2971</v>
      </c>
      <c r="C295" s="277">
        <v>4</v>
      </c>
    </row>
    <row r="296" spans="1:3" ht="15.5" x14ac:dyDescent="0.35">
      <c r="A296" s="276" t="s">
        <v>2972</v>
      </c>
      <c r="B296" s="276" t="s">
        <v>2973</v>
      </c>
      <c r="C296" s="277">
        <v>7</v>
      </c>
    </row>
    <row r="297" spans="1:3" ht="15.5" x14ac:dyDescent="0.35">
      <c r="A297" s="276" t="s">
        <v>2974</v>
      </c>
      <c r="B297" s="276" t="s">
        <v>2975</v>
      </c>
      <c r="C297" s="277">
        <v>6</v>
      </c>
    </row>
    <row r="298" spans="1:3" ht="15.5" x14ac:dyDescent="0.35">
      <c r="A298" s="276" t="s">
        <v>2976</v>
      </c>
      <c r="B298" s="276" t="s">
        <v>2977</v>
      </c>
      <c r="C298" s="277">
        <v>5</v>
      </c>
    </row>
    <row r="299" spans="1:3" ht="15.5" x14ac:dyDescent="0.35">
      <c r="A299" s="276" t="s">
        <v>2978</v>
      </c>
      <c r="B299" s="276" t="s">
        <v>2979</v>
      </c>
      <c r="C299" s="277">
        <v>5</v>
      </c>
    </row>
    <row r="300" spans="1:3" ht="15.5" x14ac:dyDescent="0.35">
      <c r="A300" s="276" t="s">
        <v>2980</v>
      </c>
      <c r="B300" s="276" t="s">
        <v>2981</v>
      </c>
      <c r="C300" s="277">
        <v>3</v>
      </c>
    </row>
    <row r="301" spans="1:3" ht="15.5" x14ac:dyDescent="0.35">
      <c r="A301" s="276" t="s">
        <v>2982</v>
      </c>
      <c r="B301" s="276" t="s">
        <v>2983</v>
      </c>
      <c r="C301" s="277">
        <v>6</v>
      </c>
    </row>
    <row r="302" spans="1:3" ht="15.5" x14ac:dyDescent="0.35">
      <c r="A302" s="276" t="s">
        <v>2984</v>
      </c>
      <c r="B302" s="276" t="s">
        <v>2985</v>
      </c>
      <c r="C302" s="277">
        <v>5</v>
      </c>
    </row>
    <row r="303" spans="1:3" ht="15.5" x14ac:dyDescent="0.35">
      <c r="A303" s="276" t="s">
        <v>2986</v>
      </c>
      <c r="B303" s="276" t="s">
        <v>2987</v>
      </c>
      <c r="C303" s="277">
        <v>5</v>
      </c>
    </row>
    <row r="304" spans="1:3" ht="15.5" x14ac:dyDescent="0.35">
      <c r="A304" s="276" t="s">
        <v>2988</v>
      </c>
      <c r="B304" s="276" t="s">
        <v>2989</v>
      </c>
      <c r="C304" s="277">
        <v>6</v>
      </c>
    </row>
    <row r="305" spans="1:3" ht="15.5" x14ac:dyDescent="0.35">
      <c r="A305" s="276" t="s">
        <v>2990</v>
      </c>
      <c r="B305" s="276" t="s">
        <v>2991</v>
      </c>
      <c r="C305" s="277">
        <v>5</v>
      </c>
    </row>
    <row r="306" spans="1:3" ht="15.5" x14ac:dyDescent="0.35">
      <c r="A306" s="276" t="s">
        <v>2992</v>
      </c>
      <c r="B306" s="276" t="s">
        <v>2993</v>
      </c>
      <c r="C306" s="277">
        <v>5</v>
      </c>
    </row>
    <row r="307" spans="1:3" ht="15.5" x14ac:dyDescent="0.35">
      <c r="A307" s="276" t="s">
        <v>2994</v>
      </c>
      <c r="B307" s="276" t="s">
        <v>2441</v>
      </c>
      <c r="C307" s="277">
        <v>2</v>
      </c>
    </row>
    <row r="308" spans="1:3" ht="15.5" x14ac:dyDescent="0.35">
      <c r="A308" s="276" t="s">
        <v>2995</v>
      </c>
      <c r="B308" s="276" t="s">
        <v>2996</v>
      </c>
      <c r="C308" s="277">
        <v>1</v>
      </c>
    </row>
    <row r="309" spans="1:3" ht="15.5" x14ac:dyDescent="0.35">
      <c r="A309" s="276" t="s">
        <v>2997</v>
      </c>
      <c r="B309" s="276" t="s">
        <v>2998</v>
      </c>
      <c r="C309" s="277">
        <v>4</v>
      </c>
    </row>
    <row r="310" spans="1:3" ht="15.5" x14ac:dyDescent="0.35">
      <c r="A310" s="276" t="s">
        <v>2999</v>
      </c>
      <c r="B310" s="276" t="s">
        <v>3000</v>
      </c>
      <c r="C310" s="277">
        <v>5</v>
      </c>
    </row>
    <row r="311" spans="1:3" ht="15.5" x14ac:dyDescent="0.35">
      <c r="A311" s="276" t="s">
        <v>3001</v>
      </c>
      <c r="B311" s="276" t="s">
        <v>3002</v>
      </c>
      <c r="C311" s="277">
        <v>3</v>
      </c>
    </row>
    <row r="312" spans="1:3" ht="15.5" x14ac:dyDescent="0.35">
      <c r="A312" s="276" t="s">
        <v>3003</v>
      </c>
      <c r="B312" s="276" t="s">
        <v>3004</v>
      </c>
      <c r="C312" s="277">
        <v>6</v>
      </c>
    </row>
    <row r="313" spans="1:3" ht="15.5" x14ac:dyDescent="0.35">
      <c r="A313" s="276" t="s">
        <v>3005</v>
      </c>
      <c r="B313" s="276" t="s">
        <v>3006</v>
      </c>
      <c r="C313" s="277">
        <v>4</v>
      </c>
    </row>
    <row r="314" spans="1:3" ht="15.5" x14ac:dyDescent="0.35">
      <c r="A314" s="276" t="s">
        <v>810</v>
      </c>
      <c r="B314" s="276" t="s">
        <v>3007</v>
      </c>
      <c r="C314" s="277">
        <v>5</v>
      </c>
    </row>
    <row r="315" spans="1:3" ht="15.5" x14ac:dyDescent="0.35">
      <c r="A315" s="276" t="s">
        <v>3008</v>
      </c>
      <c r="B315" s="276" t="s">
        <v>3009</v>
      </c>
      <c r="C315" s="277">
        <v>4</v>
      </c>
    </row>
    <row r="316" spans="1:3" ht="15.5" x14ac:dyDescent="0.35">
      <c r="A316" s="276" t="s">
        <v>3010</v>
      </c>
      <c r="B316" s="276" t="s">
        <v>3011</v>
      </c>
      <c r="C316" s="277">
        <v>6</v>
      </c>
    </row>
    <row r="317" spans="1:3" ht="15.5" x14ac:dyDescent="0.35">
      <c r="A317" s="276" t="s">
        <v>3012</v>
      </c>
      <c r="B317" s="276" t="s">
        <v>3013</v>
      </c>
      <c r="C317" s="277">
        <v>6</v>
      </c>
    </row>
    <row r="318" spans="1:3" ht="15.5" x14ac:dyDescent="0.35">
      <c r="A318" s="276" t="s">
        <v>3014</v>
      </c>
      <c r="B318" s="276" t="s">
        <v>3015</v>
      </c>
      <c r="C318" s="277">
        <v>4</v>
      </c>
    </row>
    <row r="319" spans="1:3" ht="15.5" x14ac:dyDescent="0.35">
      <c r="A319" s="276" t="s">
        <v>3016</v>
      </c>
      <c r="B319" s="276" t="s">
        <v>3017</v>
      </c>
      <c r="C319" s="277">
        <v>6</v>
      </c>
    </row>
    <row r="320" spans="1:3" ht="15.5" x14ac:dyDescent="0.35">
      <c r="A320" s="276" t="s">
        <v>3018</v>
      </c>
      <c r="B320" s="276" t="s">
        <v>3019</v>
      </c>
      <c r="C320" s="277">
        <v>3</v>
      </c>
    </row>
    <row r="321" spans="1:3" ht="15.5" x14ac:dyDescent="0.35">
      <c r="A321" s="276" t="s">
        <v>3020</v>
      </c>
      <c r="B321" s="276" t="s">
        <v>3021</v>
      </c>
      <c r="C321" s="277">
        <v>5</v>
      </c>
    </row>
    <row r="322" spans="1:3" ht="15.5" x14ac:dyDescent="0.35">
      <c r="A322" s="276" t="s">
        <v>3022</v>
      </c>
      <c r="B322" s="276" t="s">
        <v>3023</v>
      </c>
      <c r="C322" s="277">
        <v>4</v>
      </c>
    </row>
    <row r="323" spans="1:3" ht="15.5" x14ac:dyDescent="0.35">
      <c r="A323" s="276" t="s">
        <v>3024</v>
      </c>
      <c r="B323" s="276" t="s">
        <v>3025</v>
      </c>
      <c r="C323" s="277">
        <v>3</v>
      </c>
    </row>
    <row r="324" spans="1:3" ht="15.5" x14ac:dyDescent="0.35">
      <c r="A324" s="276" t="s">
        <v>3026</v>
      </c>
      <c r="B324" s="276" t="s">
        <v>3027</v>
      </c>
      <c r="C324" s="277">
        <v>4</v>
      </c>
    </row>
    <row r="325" spans="1:3" ht="15.5" x14ac:dyDescent="0.35">
      <c r="A325" s="276" t="s">
        <v>2065</v>
      </c>
      <c r="B325" s="276" t="s">
        <v>3028</v>
      </c>
      <c r="C325" s="277">
        <v>5</v>
      </c>
    </row>
    <row r="326" spans="1:3" ht="15.5" x14ac:dyDescent="0.35">
      <c r="A326" s="276" t="s">
        <v>2228</v>
      </c>
      <c r="B326" s="276" t="s">
        <v>3029</v>
      </c>
      <c r="C326" s="277">
        <v>4</v>
      </c>
    </row>
    <row r="327" spans="1:3" ht="15.5" x14ac:dyDescent="0.35">
      <c r="A327" s="276" t="s">
        <v>3030</v>
      </c>
      <c r="B327" s="276" t="s">
        <v>3031</v>
      </c>
      <c r="C327" s="277">
        <v>5</v>
      </c>
    </row>
    <row r="328" spans="1:3" ht="15.5" x14ac:dyDescent="0.35">
      <c r="A328" s="276" t="s">
        <v>3032</v>
      </c>
      <c r="B328" s="276" t="s">
        <v>3033</v>
      </c>
      <c r="C328" s="277">
        <v>4</v>
      </c>
    </row>
    <row r="329" spans="1:3" ht="15.5" x14ac:dyDescent="0.35">
      <c r="A329" s="276" t="s">
        <v>3034</v>
      </c>
      <c r="B329" s="276" t="s">
        <v>3035</v>
      </c>
      <c r="C329" s="277">
        <v>4</v>
      </c>
    </row>
    <row r="330" spans="1:3" ht="15.5" x14ac:dyDescent="0.35">
      <c r="A330" s="276" t="s">
        <v>3036</v>
      </c>
      <c r="B330" s="276" t="s">
        <v>3037</v>
      </c>
      <c r="C330" s="277">
        <v>5</v>
      </c>
    </row>
    <row r="331" spans="1:3" ht="31" x14ac:dyDescent="0.35">
      <c r="A331" s="276" t="s">
        <v>3038</v>
      </c>
      <c r="B331" s="276" t="s">
        <v>3039</v>
      </c>
      <c r="C331" s="277">
        <v>6</v>
      </c>
    </row>
    <row r="332" spans="1:3" ht="15.5" x14ac:dyDescent="0.35">
      <c r="A332" s="276" t="s">
        <v>3040</v>
      </c>
      <c r="B332" s="276" t="s">
        <v>3041</v>
      </c>
      <c r="C332" s="277">
        <v>5</v>
      </c>
    </row>
    <row r="333" spans="1:3" ht="15.5" x14ac:dyDescent="0.35">
      <c r="A333" s="276" t="s">
        <v>3042</v>
      </c>
      <c r="B333" s="276" t="s">
        <v>3043</v>
      </c>
      <c r="C333" s="277">
        <v>5</v>
      </c>
    </row>
    <row r="334" spans="1:3" ht="15.5" x14ac:dyDescent="0.35">
      <c r="A334" s="276" t="s">
        <v>3044</v>
      </c>
      <c r="B334" s="276" t="s">
        <v>3045</v>
      </c>
      <c r="C334" s="277">
        <v>6</v>
      </c>
    </row>
    <row r="335" spans="1:3" ht="15.5" x14ac:dyDescent="0.35">
      <c r="A335" s="276" t="s">
        <v>3046</v>
      </c>
      <c r="B335" s="276" t="s">
        <v>3047</v>
      </c>
      <c r="C335" s="277">
        <v>5</v>
      </c>
    </row>
    <row r="336" spans="1:3" ht="15.5" x14ac:dyDescent="0.35">
      <c r="A336" s="276" t="s">
        <v>3048</v>
      </c>
      <c r="B336" s="276" t="s">
        <v>3049</v>
      </c>
      <c r="C336" s="277">
        <v>5</v>
      </c>
    </row>
    <row r="337" spans="1:3" ht="15.5" x14ac:dyDescent="0.35">
      <c r="A337" s="276" t="s">
        <v>3050</v>
      </c>
      <c r="B337" s="276" t="s">
        <v>3051</v>
      </c>
      <c r="C337" s="277">
        <v>6</v>
      </c>
    </row>
    <row r="338" spans="1:3" ht="15.5" x14ac:dyDescent="0.35">
      <c r="A338" s="276" t="s">
        <v>889</v>
      </c>
      <c r="B338" s="276" t="s">
        <v>3052</v>
      </c>
      <c r="C338" s="277">
        <v>6</v>
      </c>
    </row>
    <row r="339" spans="1:3" ht="15.5" x14ac:dyDescent="0.35">
      <c r="A339" s="276" t="s">
        <v>210</v>
      </c>
      <c r="B339" s="276" t="s">
        <v>3053</v>
      </c>
      <c r="C339" s="277">
        <v>6</v>
      </c>
    </row>
    <row r="340" spans="1:3" ht="15.5" x14ac:dyDescent="0.35">
      <c r="A340" s="276" t="s">
        <v>3054</v>
      </c>
      <c r="B340" s="276" t="s">
        <v>3055</v>
      </c>
      <c r="C340" s="277">
        <v>6</v>
      </c>
    </row>
    <row r="341" spans="1:3" ht="15.5" x14ac:dyDescent="0.35">
      <c r="A341" s="276" t="s">
        <v>3056</v>
      </c>
      <c r="B341" s="276" t="s">
        <v>3057</v>
      </c>
      <c r="C341" s="277">
        <v>6</v>
      </c>
    </row>
    <row r="342" spans="1:3" ht="15.5" x14ac:dyDescent="0.35">
      <c r="A342" s="276" t="s">
        <v>3058</v>
      </c>
      <c r="B342" s="276" t="s">
        <v>3059</v>
      </c>
      <c r="C342" s="277">
        <v>5</v>
      </c>
    </row>
    <row r="343" spans="1:3" ht="15.5" x14ac:dyDescent="0.35">
      <c r="A343" s="276" t="s">
        <v>3060</v>
      </c>
      <c r="B343" s="276" t="s">
        <v>3061</v>
      </c>
      <c r="C343" s="277">
        <v>6</v>
      </c>
    </row>
    <row r="344" spans="1:3" ht="15.5" x14ac:dyDescent="0.35">
      <c r="A344" s="276" t="s">
        <v>3062</v>
      </c>
      <c r="B344" s="276" t="s">
        <v>3063</v>
      </c>
      <c r="C344" s="277">
        <v>5</v>
      </c>
    </row>
    <row r="345" spans="1:3" ht="15.5" x14ac:dyDescent="0.35">
      <c r="A345" s="276" t="s">
        <v>3064</v>
      </c>
      <c r="B345" s="276" t="s">
        <v>3065</v>
      </c>
      <c r="C345" s="277">
        <v>6</v>
      </c>
    </row>
    <row r="346" spans="1:3" ht="15.5" x14ac:dyDescent="0.35">
      <c r="A346" s="276" t="s">
        <v>3066</v>
      </c>
      <c r="B346" s="276" t="s">
        <v>3067</v>
      </c>
      <c r="C346" s="277">
        <v>6</v>
      </c>
    </row>
    <row r="347" spans="1:3" ht="15.5" x14ac:dyDescent="0.35">
      <c r="A347" s="276" t="s">
        <v>3068</v>
      </c>
      <c r="B347" s="276" t="s">
        <v>3069</v>
      </c>
      <c r="C347" s="277">
        <v>4</v>
      </c>
    </row>
    <row r="348" spans="1:3" ht="15.5" x14ac:dyDescent="0.35">
      <c r="A348" s="276" t="s">
        <v>3070</v>
      </c>
      <c r="B348" s="276" t="s">
        <v>3071</v>
      </c>
      <c r="C348" s="277">
        <v>5</v>
      </c>
    </row>
    <row r="349" spans="1:3" ht="15.5" x14ac:dyDescent="0.35">
      <c r="A349" s="276" t="s">
        <v>3072</v>
      </c>
      <c r="B349" s="276" t="s">
        <v>3073</v>
      </c>
      <c r="C349" s="277">
        <v>4</v>
      </c>
    </row>
    <row r="350" spans="1:3" ht="15.5" x14ac:dyDescent="0.35">
      <c r="A350" s="276" t="s">
        <v>3074</v>
      </c>
      <c r="B350" s="276" t="s">
        <v>3075</v>
      </c>
      <c r="C350" s="277">
        <v>3</v>
      </c>
    </row>
    <row r="351" spans="1:3" ht="15.5" x14ac:dyDescent="0.35">
      <c r="A351" s="276" t="s">
        <v>3076</v>
      </c>
      <c r="B351" s="276" t="s">
        <v>3077</v>
      </c>
      <c r="C351" s="277">
        <v>2</v>
      </c>
    </row>
    <row r="352" spans="1:3" ht="15.5" x14ac:dyDescent="0.35">
      <c r="A352" s="276" t="s">
        <v>3078</v>
      </c>
      <c r="B352" s="276" t="s">
        <v>3079</v>
      </c>
      <c r="C352" s="277">
        <v>3</v>
      </c>
    </row>
    <row r="353" spans="1:3" ht="15.5" x14ac:dyDescent="0.35">
      <c r="A353" s="276" t="s">
        <v>3080</v>
      </c>
      <c r="B353" s="276" t="s">
        <v>2441</v>
      </c>
      <c r="C353" s="277">
        <v>2</v>
      </c>
    </row>
    <row r="354" spans="1:3" ht="15.5" x14ac:dyDescent="0.35">
      <c r="A354" s="276" t="s">
        <v>3081</v>
      </c>
      <c r="B354" s="276" t="s">
        <v>3082</v>
      </c>
      <c r="C354" s="277">
        <v>7</v>
      </c>
    </row>
    <row r="355" spans="1:3" ht="15.5" x14ac:dyDescent="0.35">
      <c r="A355" s="276" t="s">
        <v>3083</v>
      </c>
      <c r="B355" s="276" t="s">
        <v>3084</v>
      </c>
      <c r="C355" s="277">
        <v>6</v>
      </c>
    </row>
    <row r="356" spans="1:3" ht="15.5" x14ac:dyDescent="0.35">
      <c r="A356" s="276" t="s">
        <v>3085</v>
      </c>
      <c r="B356" s="276" t="s">
        <v>3086</v>
      </c>
      <c r="C356" s="277">
        <v>7</v>
      </c>
    </row>
    <row r="357" spans="1:3" ht="15.5" x14ac:dyDescent="0.35">
      <c r="A357" s="276" t="s">
        <v>3087</v>
      </c>
      <c r="B357" s="276" t="s">
        <v>3088</v>
      </c>
      <c r="C357" s="277">
        <v>5</v>
      </c>
    </row>
    <row r="358" spans="1:3" ht="15.5" x14ac:dyDescent="0.35">
      <c r="A358" s="276" t="s">
        <v>3089</v>
      </c>
      <c r="B358" s="276" t="s">
        <v>3090</v>
      </c>
      <c r="C358" s="277">
        <v>5</v>
      </c>
    </row>
    <row r="359" spans="1:3" ht="15.5" x14ac:dyDescent="0.35">
      <c r="A359" s="276" t="s">
        <v>3091</v>
      </c>
      <c r="B359" s="276" t="s">
        <v>3092</v>
      </c>
      <c r="C359" s="277">
        <v>6</v>
      </c>
    </row>
    <row r="360" spans="1:3" ht="15.5" x14ac:dyDescent="0.35">
      <c r="A360" s="276" t="s">
        <v>3093</v>
      </c>
      <c r="B360" s="276" t="s">
        <v>3094</v>
      </c>
      <c r="C360" s="277">
        <v>5</v>
      </c>
    </row>
    <row r="361" spans="1:3" ht="15.5" x14ac:dyDescent="0.35">
      <c r="A361" s="276" t="s">
        <v>3095</v>
      </c>
      <c r="B361" s="276" t="s">
        <v>3096</v>
      </c>
      <c r="C361" s="277">
        <v>4</v>
      </c>
    </row>
    <row r="362" spans="1:3" ht="15.5" x14ac:dyDescent="0.35">
      <c r="A362" s="276" t="s">
        <v>3097</v>
      </c>
      <c r="B362" s="276" t="s">
        <v>3098</v>
      </c>
      <c r="C362" s="277">
        <v>2</v>
      </c>
    </row>
    <row r="363" spans="1:3" ht="15.5" x14ac:dyDescent="0.35">
      <c r="A363" s="276" t="s">
        <v>3099</v>
      </c>
      <c r="B363" s="276" t="s">
        <v>3100</v>
      </c>
      <c r="C363" s="277">
        <v>4</v>
      </c>
    </row>
    <row r="364" spans="1:3" ht="15.5" x14ac:dyDescent="0.35">
      <c r="A364" s="276" t="s">
        <v>3101</v>
      </c>
      <c r="B364" s="276" t="s">
        <v>3102</v>
      </c>
      <c r="C364" s="277">
        <v>4</v>
      </c>
    </row>
    <row r="365" spans="1:3" ht="15.5" x14ac:dyDescent="0.35">
      <c r="A365" s="276" t="s">
        <v>3103</v>
      </c>
      <c r="B365" s="276" t="s">
        <v>3104</v>
      </c>
      <c r="C365" s="277">
        <v>5</v>
      </c>
    </row>
    <row r="366" spans="1:3" ht="15.5" x14ac:dyDescent="0.35">
      <c r="A366" s="276" t="s">
        <v>3105</v>
      </c>
      <c r="B366" s="276" t="s">
        <v>3106</v>
      </c>
      <c r="C366" s="277">
        <v>2</v>
      </c>
    </row>
    <row r="367" spans="1:3" ht="15.5" x14ac:dyDescent="0.35">
      <c r="A367" s="276" t="s">
        <v>3107</v>
      </c>
      <c r="B367" s="276" t="s">
        <v>3108</v>
      </c>
      <c r="C367" s="277">
        <v>4</v>
      </c>
    </row>
    <row r="368" spans="1:3" ht="15.5" x14ac:dyDescent="0.35">
      <c r="A368" s="276" t="s">
        <v>3109</v>
      </c>
      <c r="B368" s="276" t="s">
        <v>3110</v>
      </c>
      <c r="C368" s="277">
        <v>4</v>
      </c>
    </row>
    <row r="369" spans="1:3" ht="15.5" x14ac:dyDescent="0.35">
      <c r="A369" s="276" t="s">
        <v>3111</v>
      </c>
      <c r="B369" s="276" t="s">
        <v>3112</v>
      </c>
      <c r="C369" s="277">
        <v>5</v>
      </c>
    </row>
    <row r="370" spans="1:3" ht="15.5" x14ac:dyDescent="0.35">
      <c r="A370" s="276" t="s">
        <v>3113</v>
      </c>
      <c r="B370" s="276" t="s">
        <v>3114</v>
      </c>
      <c r="C370" s="277">
        <v>8</v>
      </c>
    </row>
    <row r="371" spans="1:3" ht="15.5" x14ac:dyDescent="0.35">
      <c r="A371" s="276" t="s">
        <v>3115</v>
      </c>
      <c r="B371" s="276" t="s">
        <v>3116</v>
      </c>
      <c r="C371" s="277">
        <v>3</v>
      </c>
    </row>
    <row r="372" spans="1:3" ht="15.5" x14ac:dyDescent="0.35">
      <c r="A372" s="276" t="s">
        <v>3117</v>
      </c>
      <c r="B372" s="276" t="s">
        <v>3118</v>
      </c>
      <c r="C372" s="277">
        <v>4</v>
      </c>
    </row>
    <row r="373" spans="1:3" ht="15.5" x14ac:dyDescent="0.35">
      <c r="A373" s="276" t="s">
        <v>1652</v>
      </c>
      <c r="B373" s="276" t="s">
        <v>3119</v>
      </c>
      <c r="C373" s="277">
        <v>4</v>
      </c>
    </row>
    <row r="374" spans="1:3" ht="31" x14ac:dyDescent="0.35">
      <c r="A374" s="276" t="s">
        <v>3120</v>
      </c>
      <c r="B374" s="276" t="s">
        <v>3121</v>
      </c>
      <c r="C374" s="277">
        <v>4</v>
      </c>
    </row>
    <row r="375" spans="1:3" ht="15.5" x14ac:dyDescent="0.35">
      <c r="A375" s="276" t="s">
        <v>3122</v>
      </c>
      <c r="B375" s="276" t="s">
        <v>3123</v>
      </c>
      <c r="C375" s="277">
        <v>5</v>
      </c>
    </row>
    <row r="376" spans="1:3" ht="15.5" x14ac:dyDescent="0.35">
      <c r="A376" s="276" t="s">
        <v>1827</v>
      </c>
      <c r="B376" s="276" t="s">
        <v>3124</v>
      </c>
      <c r="C376" s="277">
        <v>5</v>
      </c>
    </row>
    <row r="377" spans="1:3" ht="15.5" x14ac:dyDescent="0.35">
      <c r="A377" s="276" t="s">
        <v>3125</v>
      </c>
      <c r="B377" s="276" t="s">
        <v>3126</v>
      </c>
      <c r="C377" s="277">
        <v>5</v>
      </c>
    </row>
    <row r="378" spans="1:3" ht="15.5" x14ac:dyDescent="0.35">
      <c r="A378" s="276" t="s">
        <v>982</v>
      </c>
      <c r="B378" s="276" t="s">
        <v>3127</v>
      </c>
      <c r="C378" s="277">
        <v>4</v>
      </c>
    </row>
    <row r="379" spans="1:3" ht="15.5" x14ac:dyDescent="0.35">
      <c r="A379" s="276" t="s">
        <v>3128</v>
      </c>
      <c r="B379" s="276" t="s">
        <v>3129</v>
      </c>
      <c r="C379" s="277">
        <v>6</v>
      </c>
    </row>
    <row r="380" spans="1:3" ht="15.5" x14ac:dyDescent="0.35">
      <c r="A380" s="276" t="s">
        <v>3130</v>
      </c>
      <c r="B380" s="276" t="s">
        <v>3131</v>
      </c>
      <c r="C380" s="277">
        <v>4</v>
      </c>
    </row>
    <row r="381" spans="1:3" ht="15.5" x14ac:dyDescent="0.35">
      <c r="A381" s="276" t="s">
        <v>3132</v>
      </c>
      <c r="B381" s="276" t="s">
        <v>2441</v>
      </c>
      <c r="C381" s="277">
        <v>2</v>
      </c>
    </row>
    <row r="382" spans="1:3" ht="15.5" x14ac:dyDescent="0.35">
      <c r="A382" s="276" t="s">
        <v>3133</v>
      </c>
      <c r="B382" s="276" t="s">
        <v>3134</v>
      </c>
      <c r="C382" s="277">
        <v>4</v>
      </c>
    </row>
    <row r="383" spans="1:3" ht="15.5" x14ac:dyDescent="0.35">
      <c r="A383" s="276" t="s">
        <v>3135</v>
      </c>
      <c r="B383" s="276" t="s">
        <v>3136</v>
      </c>
      <c r="C383" s="277">
        <v>1</v>
      </c>
    </row>
    <row r="384" spans="1:3" ht="15.5" x14ac:dyDescent="0.35">
      <c r="A384" s="276" t="s">
        <v>3137</v>
      </c>
      <c r="B384" s="276" t="s">
        <v>3138</v>
      </c>
      <c r="C384" s="277">
        <v>4</v>
      </c>
    </row>
    <row r="385" spans="1:3" ht="15.5" x14ac:dyDescent="0.35">
      <c r="A385" s="276" t="s">
        <v>3139</v>
      </c>
      <c r="B385" s="276" t="s">
        <v>3140</v>
      </c>
      <c r="C385" s="277">
        <v>3</v>
      </c>
    </row>
    <row r="386" spans="1:3" ht="15.5" x14ac:dyDescent="0.35">
      <c r="A386" s="276" t="s">
        <v>3141</v>
      </c>
      <c r="B386" s="276" t="s">
        <v>3142</v>
      </c>
      <c r="C386" s="277">
        <v>5</v>
      </c>
    </row>
    <row r="387" spans="1:3" ht="15.5" x14ac:dyDescent="0.35">
      <c r="A387" s="276" t="s">
        <v>3143</v>
      </c>
      <c r="B387" s="276" t="s">
        <v>3144</v>
      </c>
      <c r="C387" s="277">
        <v>4</v>
      </c>
    </row>
    <row r="388" spans="1:3" ht="15.5" x14ac:dyDescent="0.35">
      <c r="A388" s="276" t="s">
        <v>3145</v>
      </c>
      <c r="B388" s="276" t="s">
        <v>3146</v>
      </c>
      <c r="C388" s="277">
        <v>4</v>
      </c>
    </row>
    <row r="389" spans="1:3" ht="15.5" x14ac:dyDescent="0.35">
      <c r="A389" s="276" t="s">
        <v>3147</v>
      </c>
      <c r="B389" s="276" t="s">
        <v>3148</v>
      </c>
      <c r="C389" s="277">
        <v>5</v>
      </c>
    </row>
    <row r="390" spans="1:3" ht="15.5" x14ac:dyDescent="0.35">
      <c r="A390" s="276" t="s">
        <v>3149</v>
      </c>
      <c r="B390" s="276" t="s">
        <v>3150</v>
      </c>
      <c r="C390" s="277">
        <v>1</v>
      </c>
    </row>
    <row r="391" spans="1:3" ht="15.5" x14ac:dyDescent="0.35">
      <c r="A391" s="276" t="s">
        <v>3151</v>
      </c>
      <c r="B391" s="276" t="s">
        <v>3152</v>
      </c>
      <c r="C391" s="277">
        <v>1</v>
      </c>
    </row>
    <row r="392" spans="1:3" ht="15.5" x14ac:dyDescent="0.35">
      <c r="A392" s="276" t="s">
        <v>3153</v>
      </c>
      <c r="B392" s="276" t="s">
        <v>2441</v>
      </c>
      <c r="C392" s="277">
        <v>2</v>
      </c>
    </row>
    <row r="393" spans="1:3" ht="15.5" x14ac:dyDescent="0.35">
      <c r="A393" s="276" t="s">
        <v>3154</v>
      </c>
      <c r="B393" s="276" t="s">
        <v>3155</v>
      </c>
      <c r="C393" s="277">
        <v>1</v>
      </c>
    </row>
    <row r="394" spans="1:3" ht="15.5" x14ac:dyDescent="0.35">
      <c r="A394" s="276" t="s">
        <v>3156</v>
      </c>
      <c r="B394" s="276" t="s">
        <v>3157</v>
      </c>
      <c r="C394" s="277">
        <v>1</v>
      </c>
    </row>
    <row r="395" spans="1:3" ht="15.5" x14ac:dyDescent="0.35">
      <c r="A395" s="276" t="s">
        <v>3158</v>
      </c>
      <c r="B395" s="276" t="s">
        <v>3159</v>
      </c>
      <c r="C395" s="277">
        <v>1</v>
      </c>
    </row>
    <row r="396" spans="1:3" ht="15.5" x14ac:dyDescent="0.35">
      <c r="A396" s="276" t="s">
        <v>3160</v>
      </c>
      <c r="B396" s="276" t="s">
        <v>3161</v>
      </c>
      <c r="C396" s="277">
        <v>1</v>
      </c>
    </row>
    <row r="397" spans="1:3" ht="15.5" x14ac:dyDescent="0.35">
      <c r="A397" s="276" t="s">
        <v>3162</v>
      </c>
      <c r="B397" s="276" t="s">
        <v>3163</v>
      </c>
      <c r="C397" s="277">
        <v>1</v>
      </c>
    </row>
    <row r="398" spans="1:3" ht="15.5" x14ac:dyDescent="0.35">
      <c r="A398" s="276" t="s">
        <v>3164</v>
      </c>
      <c r="B398" s="276" t="s">
        <v>3165</v>
      </c>
      <c r="C398" s="277">
        <v>1</v>
      </c>
    </row>
    <row r="399" spans="1:3" ht="15.5" x14ac:dyDescent="0.35">
      <c r="A399" s="276" t="s">
        <v>3166</v>
      </c>
      <c r="B399" s="276" t="s">
        <v>3167</v>
      </c>
      <c r="C399" s="277">
        <v>1</v>
      </c>
    </row>
    <row r="400" spans="1:3" ht="15.5" x14ac:dyDescent="0.35">
      <c r="A400" s="276" t="s">
        <v>3168</v>
      </c>
      <c r="B400" s="276" t="s">
        <v>3169</v>
      </c>
      <c r="C400" s="277">
        <v>1</v>
      </c>
    </row>
    <row r="401" spans="1:3" ht="15.5" x14ac:dyDescent="0.35">
      <c r="A401" s="276" t="s">
        <v>3170</v>
      </c>
      <c r="B401" s="276" t="s">
        <v>3171</v>
      </c>
      <c r="C401" s="277">
        <v>1</v>
      </c>
    </row>
    <row r="402" spans="1:3" ht="15.5" x14ac:dyDescent="0.35">
      <c r="A402" s="276" t="s">
        <v>3172</v>
      </c>
      <c r="B402" s="276" t="s">
        <v>3173</v>
      </c>
      <c r="C402" s="277">
        <v>1</v>
      </c>
    </row>
    <row r="403" spans="1:3" ht="15.5" x14ac:dyDescent="0.35">
      <c r="A403" s="276" t="s">
        <v>3174</v>
      </c>
      <c r="B403" s="276" t="s">
        <v>3175</v>
      </c>
      <c r="C403" s="277">
        <v>1</v>
      </c>
    </row>
    <row r="404" spans="1:3" ht="15.5" x14ac:dyDescent="0.35">
      <c r="A404" s="276" t="s">
        <v>3176</v>
      </c>
      <c r="B404" s="276" t="s">
        <v>3177</v>
      </c>
      <c r="C404" s="277">
        <v>1</v>
      </c>
    </row>
    <row r="405" spans="1:3" ht="15.5" x14ac:dyDescent="0.35">
      <c r="A405" s="276" t="s">
        <v>3178</v>
      </c>
      <c r="B405" s="276" t="s">
        <v>3179</v>
      </c>
      <c r="C405" s="277">
        <v>1</v>
      </c>
    </row>
    <row r="406" spans="1:3" ht="15.5" x14ac:dyDescent="0.35">
      <c r="A406" s="276" t="s">
        <v>3180</v>
      </c>
      <c r="B406" s="276" t="s">
        <v>3181</v>
      </c>
      <c r="C406" s="277">
        <v>1</v>
      </c>
    </row>
    <row r="407" spans="1:3" ht="15.5" x14ac:dyDescent="0.35">
      <c r="A407" s="276" t="s">
        <v>3182</v>
      </c>
      <c r="B407" s="276" t="s">
        <v>3183</v>
      </c>
      <c r="C407" s="277">
        <v>1</v>
      </c>
    </row>
    <row r="408" spans="1:3" ht="15.5" x14ac:dyDescent="0.35">
      <c r="A408" s="276" t="s">
        <v>3184</v>
      </c>
      <c r="B408" s="276" t="s">
        <v>3185</v>
      </c>
      <c r="C408" s="277">
        <v>1</v>
      </c>
    </row>
    <row r="409" spans="1:3" ht="15.5" x14ac:dyDescent="0.35">
      <c r="A409" s="276" t="s">
        <v>3186</v>
      </c>
      <c r="B409" s="276" t="s">
        <v>3187</v>
      </c>
      <c r="C409" s="277">
        <v>1</v>
      </c>
    </row>
    <row r="410" spans="1:3" ht="15.5" x14ac:dyDescent="0.35">
      <c r="A410" s="276" t="s">
        <v>3188</v>
      </c>
      <c r="B410" s="276" t="s">
        <v>3189</v>
      </c>
      <c r="C410" s="277">
        <v>1</v>
      </c>
    </row>
    <row r="411" spans="1:3" ht="15.5" x14ac:dyDescent="0.35">
      <c r="A411" s="276" t="s">
        <v>3190</v>
      </c>
      <c r="B411" s="276" t="s">
        <v>3191</v>
      </c>
      <c r="C411" s="277">
        <v>1</v>
      </c>
    </row>
    <row r="412" spans="1:3" ht="15.5" x14ac:dyDescent="0.35">
      <c r="A412" s="276" t="s">
        <v>3192</v>
      </c>
      <c r="B412" s="276" t="s">
        <v>3193</v>
      </c>
      <c r="C412" s="277">
        <v>1</v>
      </c>
    </row>
    <row r="413" spans="1:3" ht="15.5" x14ac:dyDescent="0.35">
      <c r="A413" s="276" t="s">
        <v>3194</v>
      </c>
      <c r="B413" s="276" t="s">
        <v>3195</v>
      </c>
      <c r="C413" s="277">
        <v>1</v>
      </c>
    </row>
    <row r="414" spans="1:3" ht="15.5" x14ac:dyDescent="0.35">
      <c r="A414" s="276" t="s">
        <v>3196</v>
      </c>
      <c r="B414" s="276" t="s">
        <v>3197</v>
      </c>
      <c r="C414" s="277">
        <v>1</v>
      </c>
    </row>
    <row r="415" spans="1:3" ht="15.5" x14ac:dyDescent="0.35">
      <c r="A415" s="276" t="s">
        <v>3198</v>
      </c>
      <c r="B415" s="276" t="s">
        <v>3199</v>
      </c>
      <c r="C415" s="277">
        <v>1</v>
      </c>
    </row>
    <row r="416" spans="1:3" ht="15.5" x14ac:dyDescent="0.35">
      <c r="A416" s="276" t="s">
        <v>3200</v>
      </c>
      <c r="B416" s="276" t="s">
        <v>3201</v>
      </c>
      <c r="C416" s="277">
        <v>1</v>
      </c>
    </row>
    <row r="417" spans="1:3" ht="15.5" x14ac:dyDescent="0.35">
      <c r="A417" s="276" t="s">
        <v>3202</v>
      </c>
      <c r="B417" s="276" t="s">
        <v>3203</v>
      </c>
      <c r="C417" s="277">
        <v>1</v>
      </c>
    </row>
    <row r="418" spans="1:3" ht="15.5" x14ac:dyDescent="0.35">
      <c r="A418" s="276" t="s">
        <v>3204</v>
      </c>
      <c r="B418" s="276" t="s">
        <v>3205</v>
      </c>
      <c r="C418" s="277">
        <v>1</v>
      </c>
    </row>
    <row r="419" spans="1:3" ht="15.5" x14ac:dyDescent="0.35">
      <c r="A419" s="276" t="s">
        <v>3206</v>
      </c>
      <c r="B419" s="276" t="s">
        <v>3207</v>
      </c>
      <c r="C419" s="277">
        <v>1</v>
      </c>
    </row>
    <row r="420" spans="1:3" ht="15.5" x14ac:dyDescent="0.35">
      <c r="A420" s="276" t="s">
        <v>3208</v>
      </c>
      <c r="B420" s="276" t="s">
        <v>3209</v>
      </c>
      <c r="C420" s="277">
        <v>1</v>
      </c>
    </row>
    <row r="421" spans="1:3" ht="15.5" x14ac:dyDescent="0.35">
      <c r="A421" s="276" t="s">
        <v>3210</v>
      </c>
      <c r="B421" s="276" t="s">
        <v>3211</v>
      </c>
      <c r="C421" s="277">
        <v>1</v>
      </c>
    </row>
    <row r="422" spans="1:3" ht="15.5" x14ac:dyDescent="0.35">
      <c r="A422" s="276" t="s">
        <v>3212</v>
      </c>
      <c r="B422" s="276" t="s">
        <v>3213</v>
      </c>
      <c r="C422" s="277">
        <v>1</v>
      </c>
    </row>
    <row r="423" spans="1:3" ht="15.5" x14ac:dyDescent="0.35">
      <c r="A423" s="276" t="s">
        <v>3214</v>
      </c>
      <c r="B423" s="276" t="s">
        <v>3215</v>
      </c>
      <c r="C423" s="277">
        <v>1</v>
      </c>
    </row>
    <row r="424" spans="1:3" ht="15.5" x14ac:dyDescent="0.35">
      <c r="A424" s="276" t="s">
        <v>3216</v>
      </c>
      <c r="B424" s="276" t="s">
        <v>3217</v>
      </c>
      <c r="C424" s="277">
        <v>1</v>
      </c>
    </row>
    <row r="425" spans="1:3" ht="15.5" x14ac:dyDescent="0.35">
      <c r="A425" s="276" t="s">
        <v>3218</v>
      </c>
      <c r="B425" s="276" t="s">
        <v>3219</v>
      </c>
      <c r="C425" s="277">
        <v>1</v>
      </c>
    </row>
    <row r="426" spans="1:3" ht="15.5" x14ac:dyDescent="0.35">
      <c r="A426" s="276" t="s">
        <v>3220</v>
      </c>
      <c r="B426" s="276" t="s">
        <v>3221</v>
      </c>
      <c r="C426" s="277">
        <v>1</v>
      </c>
    </row>
    <row r="427" spans="1:3" ht="15.5" x14ac:dyDescent="0.35">
      <c r="A427" s="276" t="s">
        <v>3222</v>
      </c>
      <c r="B427" s="276" t="s">
        <v>3223</v>
      </c>
      <c r="C427" s="277">
        <v>1</v>
      </c>
    </row>
    <row r="428" spans="1:3" ht="15.5" x14ac:dyDescent="0.35">
      <c r="A428" s="276" t="s">
        <v>3224</v>
      </c>
      <c r="B428" s="276" t="s">
        <v>3225</v>
      </c>
      <c r="C428" s="277">
        <v>1</v>
      </c>
    </row>
    <row r="429" spans="1:3" ht="15.5" x14ac:dyDescent="0.35">
      <c r="A429" s="276" t="s">
        <v>3226</v>
      </c>
      <c r="B429" s="276" t="s">
        <v>3213</v>
      </c>
      <c r="C429" s="277">
        <v>1</v>
      </c>
    </row>
    <row r="430" spans="1:3" ht="15.5" x14ac:dyDescent="0.35">
      <c r="A430" s="276" t="s">
        <v>3227</v>
      </c>
      <c r="B430" s="276" t="s">
        <v>3228</v>
      </c>
      <c r="C430" s="277">
        <v>1</v>
      </c>
    </row>
    <row r="431" spans="1:3" ht="15.5" x14ac:dyDescent="0.35">
      <c r="A431" s="276" t="s">
        <v>3229</v>
      </c>
      <c r="B431" s="276" t="s">
        <v>3230</v>
      </c>
      <c r="C431" s="277">
        <v>1</v>
      </c>
    </row>
    <row r="432" spans="1:3" ht="15.5" x14ac:dyDescent="0.35">
      <c r="A432" s="276" t="s">
        <v>3231</v>
      </c>
      <c r="B432" s="276" t="s">
        <v>3232</v>
      </c>
      <c r="C432" s="277">
        <v>1</v>
      </c>
    </row>
    <row r="433" spans="1:3" ht="15.5" x14ac:dyDescent="0.35">
      <c r="A433" s="276" t="s">
        <v>3233</v>
      </c>
      <c r="B433" s="276" t="s">
        <v>3234</v>
      </c>
      <c r="C433" s="277">
        <v>1</v>
      </c>
    </row>
    <row r="434" spans="1:3" ht="15.5" x14ac:dyDescent="0.35">
      <c r="A434" s="276" t="s">
        <v>3235</v>
      </c>
      <c r="B434" s="276" t="s">
        <v>3236</v>
      </c>
      <c r="C434" s="277">
        <v>1</v>
      </c>
    </row>
    <row r="435" spans="1:3" ht="15.5" x14ac:dyDescent="0.35">
      <c r="A435" s="276" t="s">
        <v>3237</v>
      </c>
      <c r="B435" s="276" t="s">
        <v>3238</v>
      </c>
      <c r="C435" s="277">
        <v>1</v>
      </c>
    </row>
    <row r="436" spans="1:3" ht="15.5" x14ac:dyDescent="0.35">
      <c r="A436" s="276" t="s">
        <v>3239</v>
      </c>
      <c r="B436" s="276" t="s">
        <v>3240</v>
      </c>
      <c r="C436" s="277">
        <v>1</v>
      </c>
    </row>
    <row r="437" spans="1:3" ht="15.5" x14ac:dyDescent="0.35">
      <c r="A437" s="276" t="s">
        <v>3241</v>
      </c>
      <c r="B437" s="276" t="s">
        <v>3242</v>
      </c>
      <c r="C437" s="277">
        <v>1</v>
      </c>
    </row>
    <row r="438" spans="1:3" ht="15.5" x14ac:dyDescent="0.35">
      <c r="A438" s="276" t="s">
        <v>3243</v>
      </c>
      <c r="B438" s="276" t="s">
        <v>3244</v>
      </c>
      <c r="C438" s="277">
        <v>1</v>
      </c>
    </row>
    <row r="439" spans="1:3" ht="15.5" x14ac:dyDescent="0.35">
      <c r="A439" s="276" t="s">
        <v>3245</v>
      </c>
      <c r="B439" s="276" t="s">
        <v>3246</v>
      </c>
      <c r="C439" s="277">
        <v>1</v>
      </c>
    </row>
    <row r="440" spans="1:3" ht="15.5" x14ac:dyDescent="0.35">
      <c r="A440" s="276" t="s">
        <v>3247</v>
      </c>
      <c r="B440" s="276" t="s">
        <v>3248</v>
      </c>
      <c r="C440" s="277">
        <v>1</v>
      </c>
    </row>
    <row r="441" spans="1:3" ht="15.5" x14ac:dyDescent="0.35">
      <c r="A441" s="276" t="s">
        <v>3249</v>
      </c>
      <c r="B441" s="276" t="s">
        <v>3250</v>
      </c>
      <c r="C441" s="277">
        <v>1</v>
      </c>
    </row>
    <row r="442" spans="1:3" ht="15.5" x14ac:dyDescent="0.35">
      <c r="A442" s="276" t="s">
        <v>3251</v>
      </c>
      <c r="B442" s="276" t="s">
        <v>3252</v>
      </c>
      <c r="C442" s="277">
        <v>1</v>
      </c>
    </row>
    <row r="443" spans="1:3" ht="15.5" x14ac:dyDescent="0.35">
      <c r="A443" s="276" t="s">
        <v>3253</v>
      </c>
      <c r="B443" s="276" t="s">
        <v>3254</v>
      </c>
      <c r="C443" s="277">
        <v>1</v>
      </c>
    </row>
    <row r="444" spans="1:3" ht="15.5" x14ac:dyDescent="0.35">
      <c r="A444" s="276" t="s">
        <v>3255</v>
      </c>
      <c r="B444" s="276" t="s">
        <v>3256</v>
      </c>
      <c r="C444" s="277">
        <v>1</v>
      </c>
    </row>
    <row r="445" spans="1:3" ht="15.5" x14ac:dyDescent="0.35">
      <c r="A445" s="276" t="s">
        <v>3257</v>
      </c>
      <c r="B445" s="276" t="s">
        <v>3258</v>
      </c>
      <c r="C445" s="277">
        <v>1</v>
      </c>
    </row>
    <row r="446" spans="1:3" ht="15.5" x14ac:dyDescent="0.35">
      <c r="A446" s="276" t="s">
        <v>3259</v>
      </c>
      <c r="B446" s="276" t="s">
        <v>3260</v>
      </c>
      <c r="C446" s="277">
        <v>1</v>
      </c>
    </row>
    <row r="447" spans="1:3" ht="15.5" x14ac:dyDescent="0.35">
      <c r="A447" s="276" t="s">
        <v>3261</v>
      </c>
      <c r="B447" s="276" t="s">
        <v>3262</v>
      </c>
      <c r="C447" s="277">
        <v>1</v>
      </c>
    </row>
    <row r="448" spans="1:3" ht="15.5" x14ac:dyDescent="0.35">
      <c r="A448" s="276" t="s">
        <v>3263</v>
      </c>
      <c r="B448" s="276" t="s">
        <v>3264</v>
      </c>
      <c r="C448" s="277">
        <v>1</v>
      </c>
    </row>
    <row r="449" spans="1:3" ht="15.5" x14ac:dyDescent="0.35">
      <c r="A449" s="276" t="s">
        <v>3265</v>
      </c>
      <c r="B449" s="276" t="s">
        <v>3266</v>
      </c>
      <c r="C449" s="277">
        <v>1</v>
      </c>
    </row>
    <row r="450" spans="1:3" ht="15.5" x14ac:dyDescent="0.35">
      <c r="A450" s="276" t="s">
        <v>3267</v>
      </c>
      <c r="B450" s="276" t="s">
        <v>3268</v>
      </c>
      <c r="C450" s="277">
        <v>1</v>
      </c>
    </row>
    <row r="451" spans="1:3" ht="15.5" x14ac:dyDescent="0.35">
      <c r="A451" s="276" t="s">
        <v>3269</v>
      </c>
      <c r="B451" s="276" t="s">
        <v>3270</v>
      </c>
      <c r="C451" s="277">
        <v>1</v>
      </c>
    </row>
    <row r="452" spans="1:3" ht="15.5" x14ac:dyDescent="0.35">
      <c r="A452" s="276" t="s">
        <v>3271</v>
      </c>
      <c r="B452" s="276" t="s">
        <v>3272</v>
      </c>
      <c r="C452" s="277">
        <v>1</v>
      </c>
    </row>
    <row r="453" spans="1:3" ht="15.5" x14ac:dyDescent="0.35">
      <c r="A453" s="276" t="s">
        <v>3273</v>
      </c>
      <c r="B453" s="276" t="s">
        <v>3274</v>
      </c>
      <c r="C453" s="277">
        <v>1</v>
      </c>
    </row>
    <row r="454" spans="1:3" ht="15.5" x14ac:dyDescent="0.35">
      <c r="A454" s="276" t="s">
        <v>3275</v>
      </c>
      <c r="B454" s="276" t="s">
        <v>3276</v>
      </c>
      <c r="C454" s="277">
        <v>1</v>
      </c>
    </row>
    <row r="455" spans="1:3" ht="15.5" x14ac:dyDescent="0.35">
      <c r="A455" s="276" t="s">
        <v>3277</v>
      </c>
      <c r="B455" s="276" t="s">
        <v>3278</v>
      </c>
      <c r="C455" s="277">
        <v>1</v>
      </c>
    </row>
    <row r="456" spans="1:3" ht="15.5" x14ac:dyDescent="0.35">
      <c r="A456" s="276" t="s">
        <v>3279</v>
      </c>
      <c r="B456" s="276" t="s">
        <v>3280</v>
      </c>
      <c r="C456" s="277">
        <v>1</v>
      </c>
    </row>
    <row r="457" spans="1:3" ht="15.5" x14ac:dyDescent="0.35">
      <c r="A457" s="276" t="s">
        <v>3281</v>
      </c>
      <c r="B457" s="276" t="s">
        <v>3282</v>
      </c>
      <c r="C457" s="277">
        <v>1</v>
      </c>
    </row>
    <row r="458" spans="1:3" ht="15.5" x14ac:dyDescent="0.35">
      <c r="A458" s="276" t="s">
        <v>3283</v>
      </c>
      <c r="B458" s="276" t="s">
        <v>3284</v>
      </c>
      <c r="C458" s="277">
        <v>1</v>
      </c>
    </row>
    <row r="459" spans="1:3" ht="15.5" x14ac:dyDescent="0.35">
      <c r="A459" s="276" t="s">
        <v>3285</v>
      </c>
      <c r="B459" s="276" t="s">
        <v>3286</v>
      </c>
      <c r="C459" s="277">
        <v>1</v>
      </c>
    </row>
    <row r="460" spans="1:3" ht="12.75" customHeight="1" x14ac:dyDescent="0.35">
      <c r="A460" s="276" t="s">
        <v>3287</v>
      </c>
      <c r="B460" s="276" t="s">
        <v>3288</v>
      </c>
      <c r="C460" s="277">
        <v>1</v>
      </c>
    </row>
    <row r="461" spans="1:3" ht="12.75" customHeight="1" x14ac:dyDescent="0.35">
      <c r="A461" s="276" t="s">
        <v>3289</v>
      </c>
      <c r="B461" s="276" t="s">
        <v>3290</v>
      </c>
      <c r="C461" s="277">
        <v>1</v>
      </c>
    </row>
    <row r="462" spans="1:3" ht="12.75" customHeight="1" x14ac:dyDescent="0.35">
      <c r="A462" s="276" t="s">
        <v>3291</v>
      </c>
      <c r="B462" s="276" t="s">
        <v>3292</v>
      </c>
      <c r="C462" s="277">
        <v>1</v>
      </c>
    </row>
    <row r="463" spans="1:3" ht="12.75" customHeight="1" x14ac:dyDescent="0.35">
      <c r="A463" s="276" t="s">
        <v>3293</v>
      </c>
      <c r="B463" s="276" t="s">
        <v>3294</v>
      </c>
      <c r="C463" s="277">
        <v>1</v>
      </c>
    </row>
    <row r="464" spans="1:3" ht="12.75" customHeight="1" x14ac:dyDescent="0.35">
      <c r="A464" s="276" t="s">
        <v>3295</v>
      </c>
      <c r="B464" s="276" t="s">
        <v>3296</v>
      </c>
      <c r="C464" s="277">
        <v>1</v>
      </c>
    </row>
    <row r="465" spans="1:3" ht="12.75" customHeight="1" x14ac:dyDescent="0.35">
      <c r="A465" s="276" t="s">
        <v>3297</v>
      </c>
      <c r="B465" s="276" t="s">
        <v>3298</v>
      </c>
      <c r="C465" s="277">
        <v>1</v>
      </c>
    </row>
    <row r="466" spans="1:3" ht="12.75" customHeight="1" x14ac:dyDescent="0.35">
      <c r="A466" s="276" t="s">
        <v>3299</v>
      </c>
      <c r="B466" s="276" t="s">
        <v>3300</v>
      </c>
      <c r="C466" s="277">
        <v>1</v>
      </c>
    </row>
    <row r="467" spans="1:3" ht="12.75" customHeight="1" x14ac:dyDescent="0.35">
      <c r="A467" s="276" t="s">
        <v>3301</v>
      </c>
      <c r="B467" s="276" t="s">
        <v>3302</v>
      </c>
      <c r="C467" s="277">
        <v>1</v>
      </c>
    </row>
    <row r="468" spans="1:3" ht="12.75" customHeight="1" x14ac:dyDescent="0.35">
      <c r="A468" s="276" t="s">
        <v>3303</v>
      </c>
      <c r="B468" s="276" t="s">
        <v>3304</v>
      </c>
      <c r="C468" s="277">
        <v>1</v>
      </c>
    </row>
    <row r="469" spans="1:3" ht="12.75" customHeight="1" x14ac:dyDescent="0.35">
      <c r="A469" s="276" t="s">
        <v>3305</v>
      </c>
      <c r="B469" s="276" t="s">
        <v>3306</v>
      </c>
      <c r="C469" s="277">
        <v>1</v>
      </c>
    </row>
    <row r="470" spans="1:3" ht="12.75" customHeight="1" x14ac:dyDescent="0.35">
      <c r="A470" s="276" t="s">
        <v>3307</v>
      </c>
      <c r="B470" s="276" t="s">
        <v>3308</v>
      </c>
      <c r="C470" s="277">
        <v>1</v>
      </c>
    </row>
    <row r="471" spans="1:3" ht="12.75" customHeight="1" x14ac:dyDescent="0.35">
      <c r="A471" s="276" t="s">
        <v>3309</v>
      </c>
      <c r="B471" s="276" t="s">
        <v>3310</v>
      </c>
      <c r="C471" s="277">
        <v>1</v>
      </c>
    </row>
    <row r="472" spans="1:3" ht="12.75" customHeight="1" x14ac:dyDescent="0.35">
      <c r="A472" s="276" t="s">
        <v>3311</v>
      </c>
      <c r="B472" s="276" t="s">
        <v>3312</v>
      </c>
      <c r="C472" s="277">
        <v>1</v>
      </c>
    </row>
    <row r="473" spans="1:3" ht="12.75" customHeight="1" x14ac:dyDescent="0.35">
      <c r="A473" s="276" t="s">
        <v>3313</v>
      </c>
      <c r="B473" s="276" t="s">
        <v>3314</v>
      </c>
      <c r="C473" s="277">
        <v>1</v>
      </c>
    </row>
    <row r="474" spans="1:3" ht="12.75" customHeight="1" x14ac:dyDescent="0.35">
      <c r="A474" s="276" t="s">
        <v>3315</v>
      </c>
      <c r="B474" s="276" t="s">
        <v>3316</v>
      </c>
      <c r="C474" s="277">
        <v>1</v>
      </c>
    </row>
    <row r="475" spans="1:3" ht="12.75" customHeight="1" x14ac:dyDescent="0.35">
      <c r="A475" s="276" t="s">
        <v>3317</v>
      </c>
      <c r="B475" s="276" t="s">
        <v>3318</v>
      </c>
      <c r="C475" s="277">
        <v>5</v>
      </c>
    </row>
    <row r="476" spans="1:3" ht="12.75" customHeight="1" x14ac:dyDescent="0.35">
      <c r="A476" s="276" t="s">
        <v>3319</v>
      </c>
      <c r="B476" s="276" t="s">
        <v>3320</v>
      </c>
      <c r="C476" s="277">
        <v>4</v>
      </c>
    </row>
    <row r="477" spans="1:3" ht="12.75" customHeight="1" x14ac:dyDescent="0.35">
      <c r="A477" s="276" t="s">
        <v>3321</v>
      </c>
      <c r="B477" s="276" t="s">
        <v>3322</v>
      </c>
      <c r="C477" s="277">
        <v>1</v>
      </c>
    </row>
    <row r="478" spans="1:3" ht="12.75" customHeight="1" x14ac:dyDescent="0.35">
      <c r="A478" s="276" t="s">
        <v>3323</v>
      </c>
      <c r="B478" s="276" t="s">
        <v>3324</v>
      </c>
      <c r="C478" s="277">
        <v>1</v>
      </c>
    </row>
    <row r="479" spans="1:3" ht="12.75" customHeight="1" x14ac:dyDescent="0.35">
      <c r="A479" s="276" t="s">
        <v>3325</v>
      </c>
      <c r="B479" s="276" t="s">
        <v>3326</v>
      </c>
      <c r="C479" s="277">
        <v>1</v>
      </c>
    </row>
    <row r="480" spans="1:3" ht="12.75" customHeight="1" x14ac:dyDescent="0.35">
      <c r="A480" s="276" t="s">
        <v>3327</v>
      </c>
      <c r="B480" s="276" t="s">
        <v>3328</v>
      </c>
      <c r="C480" s="277">
        <v>1</v>
      </c>
    </row>
    <row r="481" spans="1:3" ht="12.75" customHeight="1" x14ac:dyDescent="0.35">
      <c r="A481" s="276" t="s">
        <v>3329</v>
      </c>
      <c r="B481" s="276" t="s">
        <v>3330</v>
      </c>
      <c r="C481" s="277">
        <v>1</v>
      </c>
    </row>
    <row r="482" spans="1:3" ht="12.75" customHeight="1" x14ac:dyDescent="0.35">
      <c r="A482" s="276" t="s">
        <v>3331</v>
      </c>
      <c r="B482" s="276" t="s">
        <v>3332</v>
      </c>
      <c r="C482" s="277">
        <v>1</v>
      </c>
    </row>
    <row r="483" spans="1:3" ht="12.75" customHeight="1" x14ac:dyDescent="0.35">
      <c r="A483" s="276" t="s">
        <v>3333</v>
      </c>
      <c r="B483" s="276" t="s">
        <v>3334</v>
      </c>
      <c r="C483" s="277">
        <v>1</v>
      </c>
    </row>
    <row r="484" spans="1:3" ht="12.75" customHeight="1" x14ac:dyDescent="0.35">
      <c r="A484" s="276" t="s">
        <v>3335</v>
      </c>
      <c r="B484" s="276" t="s">
        <v>3336</v>
      </c>
      <c r="C484" s="277">
        <v>1</v>
      </c>
    </row>
    <row r="485" spans="1:3" ht="12.75" customHeight="1" x14ac:dyDescent="0.35">
      <c r="A485" s="276" t="s">
        <v>3337</v>
      </c>
      <c r="B485" s="276" t="s">
        <v>3338</v>
      </c>
      <c r="C485" s="277">
        <v>1</v>
      </c>
    </row>
    <row r="486" spans="1:3" ht="12.75" customHeight="1" x14ac:dyDescent="0.35">
      <c r="A486" s="276" t="s">
        <v>3339</v>
      </c>
      <c r="B486" s="276" t="s">
        <v>3340</v>
      </c>
      <c r="C486" s="277">
        <v>1</v>
      </c>
    </row>
    <row r="487" spans="1:3" ht="12.75" customHeight="1" x14ac:dyDescent="0.35">
      <c r="A487" s="276" t="s">
        <v>3341</v>
      </c>
      <c r="B487" s="276" t="s">
        <v>3342</v>
      </c>
      <c r="C487" s="277">
        <v>1</v>
      </c>
    </row>
    <row r="488" spans="1:3" ht="12.75" customHeight="1" x14ac:dyDescent="0.35">
      <c r="A488" s="276" t="s">
        <v>3343</v>
      </c>
      <c r="B488" s="276" t="s">
        <v>3344</v>
      </c>
      <c r="C488" s="277">
        <v>1</v>
      </c>
    </row>
    <row r="489" spans="1:3" ht="12.75" customHeight="1" x14ac:dyDescent="0.35">
      <c r="A489" s="276" t="s">
        <v>3345</v>
      </c>
      <c r="B489" s="276" t="s">
        <v>3346</v>
      </c>
      <c r="C489" s="277">
        <v>1</v>
      </c>
    </row>
    <row r="490" spans="1:3" ht="15.5" x14ac:dyDescent="0.35">
      <c r="A490" s="276" t="s">
        <v>3347</v>
      </c>
      <c r="B490" s="276" t="s">
        <v>3348</v>
      </c>
      <c r="C490" s="277">
        <v>8</v>
      </c>
    </row>
    <row r="491" spans="1:3" ht="15.5" x14ac:dyDescent="0.35">
      <c r="A491" s="276" t="s">
        <v>3349</v>
      </c>
      <c r="B491" s="276" t="s">
        <v>3350</v>
      </c>
      <c r="C491" s="277">
        <v>1</v>
      </c>
    </row>
    <row r="492" spans="1:3" ht="15.5" x14ac:dyDescent="0.35">
      <c r="A492" s="276" t="s">
        <v>3351</v>
      </c>
      <c r="B492" s="276" t="s">
        <v>3352</v>
      </c>
      <c r="C492" s="277">
        <v>1</v>
      </c>
    </row>
    <row r="493" spans="1:3" ht="15.5" x14ac:dyDescent="0.35">
      <c r="A493" s="276" t="s">
        <v>3353</v>
      </c>
      <c r="B493" s="276" t="s">
        <v>3354</v>
      </c>
      <c r="C493" s="277">
        <v>1</v>
      </c>
    </row>
    <row r="494" spans="1:3" ht="15.5" x14ac:dyDescent="0.35">
      <c r="A494" s="276" t="s">
        <v>3355</v>
      </c>
      <c r="B494" s="276" t="s">
        <v>3356</v>
      </c>
      <c r="C494" s="277">
        <v>1</v>
      </c>
    </row>
    <row r="495" spans="1:3" ht="15.5" x14ac:dyDescent="0.35">
      <c r="A495" s="276" t="s">
        <v>3357</v>
      </c>
      <c r="B495" s="276" t="s">
        <v>3358</v>
      </c>
      <c r="C495" s="277">
        <v>1</v>
      </c>
    </row>
    <row r="496" spans="1:3" ht="15.5" x14ac:dyDescent="0.35">
      <c r="A496" s="276" t="s">
        <v>3359</v>
      </c>
      <c r="B496" s="276" t="s">
        <v>3360</v>
      </c>
      <c r="C496" s="277">
        <v>1</v>
      </c>
    </row>
    <row r="497" spans="1:3" ht="15.5" x14ac:dyDescent="0.35">
      <c r="A497" s="276" t="s">
        <v>3361</v>
      </c>
      <c r="B497" s="276" t="s">
        <v>3362</v>
      </c>
      <c r="C497" s="277">
        <v>1</v>
      </c>
    </row>
    <row r="498" spans="1:3" ht="15.5" x14ac:dyDescent="0.35">
      <c r="A498" s="276" t="s">
        <v>3363</v>
      </c>
      <c r="B498" s="276" t="s">
        <v>3364</v>
      </c>
      <c r="C498" s="277">
        <v>1</v>
      </c>
    </row>
    <row r="499" spans="1:3" ht="15.5" x14ac:dyDescent="0.35">
      <c r="A499" s="276" t="s">
        <v>3365</v>
      </c>
      <c r="B499" s="276" t="s">
        <v>3366</v>
      </c>
      <c r="C499" s="277">
        <v>1</v>
      </c>
    </row>
    <row r="500" spans="1:3" ht="15.5" x14ac:dyDescent="0.35">
      <c r="A500" s="276" t="s">
        <v>3367</v>
      </c>
      <c r="B500" s="276" t="s">
        <v>3368</v>
      </c>
      <c r="C500" s="277">
        <v>1</v>
      </c>
    </row>
    <row r="501" spans="1:3" ht="15.5" x14ac:dyDescent="0.35">
      <c r="A501" s="276" t="s">
        <v>3369</v>
      </c>
      <c r="B501" s="276" t="s">
        <v>3370</v>
      </c>
      <c r="C501" s="277">
        <v>1</v>
      </c>
    </row>
    <row r="502" spans="1:3" ht="15.5" x14ac:dyDescent="0.35">
      <c r="A502" s="276" t="s">
        <v>3371</v>
      </c>
      <c r="B502" s="276" t="s">
        <v>3372</v>
      </c>
      <c r="C502" s="277">
        <v>1</v>
      </c>
    </row>
    <row r="503" spans="1:3" ht="15.5" x14ac:dyDescent="0.35">
      <c r="A503" s="276" t="s">
        <v>3373</v>
      </c>
      <c r="B503" s="276" t="s">
        <v>3374</v>
      </c>
      <c r="C503" s="277">
        <v>1</v>
      </c>
    </row>
    <row r="504" spans="1:3" ht="15.5" x14ac:dyDescent="0.35">
      <c r="A504" s="276" t="s">
        <v>3375</v>
      </c>
      <c r="B504" s="276" t="s">
        <v>3376</v>
      </c>
      <c r="C504" s="277">
        <v>1</v>
      </c>
    </row>
    <row r="505" spans="1:3" ht="15.5" x14ac:dyDescent="0.35">
      <c r="A505" s="276" t="s">
        <v>3377</v>
      </c>
      <c r="B505" s="276" t="s">
        <v>3378</v>
      </c>
      <c r="C505" s="277">
        <v>1</v>
      </c>
    </row>
    <row r="506" spans="1:3" ht="15.5" x14ac:dyDescent="0.35">
      <c r="A506" s="276" t="s">
        <v>3379</v>
      </c>
      <c r="B506" s="276" t="s">
        <v>3380</v>
      </c>
      <c r="C506" s="277">
        <v>1</v>
      </c>
    </row>
    <row r="507" spans="1:3" ht="15.5" x14ac:dyDescent="0.35">
      <c r="A507" s="276" t="s">
        <v>3381</v>
      </c>
      <c r="B507" s="276" t="s">
        <v>3382</v>
      </c>
      <c r="C507" s="277">
        <v>1</v>
      </c>
    </row>
    <row r="508" spans="1:3" ht="15.5" x14ac:dyDescent="0.35">
      <c r="A508" s="276" t="s">
        <v>3383</v>
      </c>
      <c r="B508" s="276" t="s">
        <v>3384</v>
      </c>
      <c r="C508" s="277">
        <v>1</v>
      </c>
    </row>
    <row r="509" spans="1:3" ht="15.5" x14ac:dyDescent="0.35">
      <c r="A509" s="276" t="s">
        <v>3385</v>
      </c>
      <c r="B509" s="276" t="s">
        <v>3386</v>
      </c>
      <c r="C509" s="277">
        <v>1</v>
      </c>
    </row>
    <row r="510" spans="1:3" ht="15.5" x14ac:dyDescent="0.35">
      <c r="A510" s="276" t="s">
        <v>3387</v>
      </c>
      <c r="B510" s="276" t="s">
        <v>3388</v>
      </c>
      <c r="C510" s="277">
        <v>1</v>
      </c>
    </row>
    <row r="511" spans="1:3" ht="15.5" x14ac:dyDescent="0.35">
      <c r="A511" s="276" t="s">
        <v>3389</v>
      </c>
      <c r="B511" s="276" t="s">
        <v>3390</v>
      </c>
      <c r="C511" s="277">
        <v>1</v>
      </c>
    </row>
    <row r="512" spans="1:3" ht="15.5" x14ac:dyDescent="0.35">
      <c r="A512" s="276" t="s">
        <v>3391</v>
      </c>
      <c r="B512" s="276" t="s">
        <v>3392</v>
      </c>
      <c r="C512" s="277">
        <v>1</v>
      </c>
    </row>
    <row r="513" spans="1:3" ht="15.5" x14ac:dyDescent="0.35">
      <c r="A513" s="276" t="s">
        <v>3393</v>
      </c>
      <c r="B513" s="276" t="s">
        <v>3394</v>
      </c>
      <c r="C513" s="277">
        <v>1</v>
      </c>
    </row>
    <row r="514" spans="1:3" ht="15.5" x14ac:dyDescent="0.35">
      <c r="A514" s="276" t="s">
        <v>3395</v>
      </c>
      <c r="B514" s="276" t="s">
        <v>3396</v>
      </c>
      <c r="C514" s="277">
        <v>1</v>
      </c>
    </row>
    <row r="515" spans="1:3" ht="15.5" x14ac:dyDescent="0.35">
      <c r="A515" s="276" t="s">
        <v>3397</v>
      </c>
      <c r="B515" s="276" t="s">
        <v>3398</v>
      </c>
      <c r="C515" s="277">
        <v>1</v>
      </c>
    </row>
    <row r="516" spans="1:3" ht="15.5" x14ac:dyDescent="0.35">
      <c r="A516" s="276" t="s">
        <v>3399</v>
      </c>
      <c r="B516" s="276" t="s">
        <v>3400</v>
      </c>
      <c r="C516" s="277">
        <v>1</v>
      </c>
    </row>
    <row r="517" spans="1:3" ht="15.5" x14ac:dyDescent="0.35">
      <c r="A517" s="276" t="s">
        <v>3401</v>
      </c>
      <c r="B517" s="276" t="s">
        <v>3402</v>
      </c>
      <c r="C517" s="277">
        <v>1</v>
      </c>
    </row>
    <row r="518" spans="1:3" ht="15.5" x14ac:dyDescent="0.35">
      <c r="A518" s="276" t="s">
        <v>3403</v>
      </c>
      <c r="B518" s="276" t="s">
        <v>3404</v>
      </c>
      <c r="C518" s="277">
        <v>1</v>
      </c>
    </row>
    <row r="519" spans="1:3" ht="15.5" x14ac:dyDescent="0.35">
      <c r="A519" s="276" t="s">
        <v>3405</v>
      </c>
      <c r="B519" s="276" t="s">
        <v>3406</v>
      </c>
      <c r="C519" s="277">
        <v>1</v>
      </c>
    </row>
    <row r="520" spans="1:3" ht="15.5" x14ac:dyDescent="0.35">
      <c r="A520" s="276" t="s">
        <v>3407</v>
      </c>
      <c r="B520" s="276" t="s">
        <v>3408</v>
      </c>
      <c r="C520" s="277">
        <v>1</v>
      </c>
    </row>
    <row r="521" spans="1:3" ht="15.5" x14ac:dyDescent="0.35">
      <c r="A521" s="276" t="s">
        <v>3409</v>
      </c>
      <c r="B521" s="276" t="s">
        <v>3410</v>
      </c>
      <c r="C521" s="277">
        <v>1</v>
      </c>
    </row>
    <row r="522" spans="1:3" ht="15.5" x14ac:dyDescent="0.35">
      <c r="A522" s="276" t="s">
        <v>3411</v>
      </c>
      <c r="B522" s="276" t="s">
        <v>3412</v>
      </c>
      <c r="C522" s="277">
        <v>1</v>
      </c>
    </row>
    <row r="523" spans="1:3" ht="15.5" x14ac:dyDescent="0.35">
      <c r="A523" s="276" t="s">
        <v>3413</v>
      </c>
      <c r="B523" s="276" t="s">
        <v>3414</v>
      </c>
      <c r="C523" s="277">
        <v>1</v>
      </c>
    </row>
    <row r="524" spans="1:3" ht="15.5" x14ac:dyDescent="0.35">
      <c r="A524" s="276" t="s">
        <v>3415</v>
      </c>
      <c r="B524" s="276" t="s">
        <v>3416</v>
      </c>
      <c r="C524" s="277">
        <v>1</v>
      </c>
    </row>
    <row r="525" spans="1:3" ht="15.5" x14ac:dyDescent="0.35">
      <c r="A525" s="276" t="s">
        <v>3417</v>
      </c>
      <c r="B525" s="276" t="s">
        <v>3418</v>
      </c>
      <c r="C525" s="277">
        <v>1</v>
      </c>
    </row>
    <row r="526" spans="1:3" ht="15.5" x14ac:dyDescent="0.35">
      <c r="A526" s="276" t="s">
        <v>3419</v>
      </c>
      <c r="B526" s="276" t="s">
        <v>3420</v>
      </c>
      <c r="C526" s="277">
        <v>1</v>
      </c>
    </row>
    <row r="527" spans="1:3" ht="15.5" x14ac:dyDescent="0.35">
      <c r="A527" s="276" t="s">
        <v>3421</v>
      </c>
      <c r="B527" s="276" t="s">
        <v>3422</v>
      </c>
      <c r="C527" s="277">
        <v>1</v>
      </c>
    </row>
    <row r="528" spans="1:3" ht="15.5" x14ac:dyDescent="0.35">
      <c r="A528" s="276" t="s">
        <v>3423</v>
      </c>
      <c r="B528" s="276" t="s">
        <v>3424</v>
      </c>
      <c r="C528" s="277">
        <v>1</v>
      </c>
    </row>
    <row r="529" spans="1:3" ht="15.5" x14ac:dyDescent="0.35">
      <c r="A529" s="276" t="s">
        <v>3425</v>
      </c>
      <c r="B529" s="276" t="s">
        <v>3426</v>
      </c>
      <c r="C529" s="277">
        <v>1</v>
      </c>
    </row>
    <row r="530" spans="1:3" ht="15.5" x14ac:dyDescent="0.35">
      <c r="A530" s="276" t="s">
        <v>3427</v>
      </c>
      <c r="B530" s="276" t="s">
        <v>3428</v>
      </c>
      <c r="C530" s="277">
        <v>1</v>
      </c>
    </row>
    <row r="531" spans="1:3" ht="15.5" x14ac:dyDescent="0.35">
      <c r="A531" s="276" t="s">
        <v>3429</v>
      </c>
      <c r="B531" s="276" t="s">
        <v>3430</v>
      </c>
      <c r="C531" s="277">
        <v>1</v>
      </c>
    </row>
    <row r="532" spans="1:3" ht="15.5" x14ac:dyDescent="0.35">
      <c r="A532" s="276" t="s">
        <v>3431</v>
      </c>
      <c r="B532" s="276" t="s">
        <v>3432</v>
      </c>
      <c r="C532" s="277">
        <v>1</v>
      </c>
    </row>
    <row r="533" spans="1:3" ht="15.5" x14ac:dyDescent="0.35">
      <c r="A533" s="276" t="s">
        <v>3433</v>
      </c>
      <c r="B533" s="276" t="s">
        <v>3434</v>
      </c>
      <c r="C533" s="277">
        <v>1</v>
      </c>
    </row>
    <row r="534" spans="1:3" ht="31" x14ac:dyDescent="0.35">
      <c r="A534" s="276" t="s">
        <v>3435</v>
      </c>
      <c r="B534" s="276" t="s">
        <v>3436</v>
      </c>
      <c r="C534" s="277">
        <v>1</v>
      </c>
    </row>
    <row r="535" spans="1:3" ht="31" x14ac:dyDescent="0.35">
      <c r="A535" s="276" t="s">
        <v>3437</v>
      </c>
      <c r="B535" s="276" t="s">
        <v>3438</v>
      </c>
      <c r="C535" s="277">
        <v>1</v>
      </c>
    </row>
    <row r="536" spans="1:3" ht="15.5" x14ac:dyDescent="0.35">
      <c r="A536" s="276" t="s">
        <v>3439</v>
      </c>
      <c r="B536" s="276" t="s">
        <v>3440</v>
      </c>
      <c r="C536" s="277">
        <v>1</v>
      </c>
    </row>
    <row r="537" spans="1:3" ht="15.5" x14ac:dyDescent="0.35">
      <c r="A537" s="276" t="s">
        <v>3441</v>
      </c>
      <c r="B537" s="276" t="s">
        <v>3442</v>
      </c>
      <c r="C537" s="277">
        <v>1</v>
      </c>
    </row>
    <row r="538" spans="1:3" ht="15.5" x14ac:dyDescent="0.35">
      <c r="A538" s="276" t="s">
        <v>3443</v>
      </c>
      <c r="B538" s="276" t="s">
        <v>3444</v>
      </c>
      <c r="C538" s="277">
        <v>1</v>
      </c>
    </row>
    <row r="539" spans="1:3" ht="15.5" x14ac:dyDescent="0.35">
      <c r="A539" s="276" t="s">
        <v>3445</v>
      </c>
      <c r="B539" s="276" t="s">
        <v>3450</v>
      </c>
      <c r="C539" s="277">
        <v>1</v>
      </c>
    </row>
    <row r="540" spans="1:3" ht="15.5" x14ac:dyDescent="0.35">
      <c r="A540" s="276" t="s">
        <v>3451</v>
      </c>
      <c r="B540" s="276" t="s">
        <v>3452</v>
      </c>
      <c r="C540" s="277">
        <v>1</v>
      </c>
    </row>
    <row r="541" spans="1:3" ht="15.5" x14ac:dyDescent="0.35">
      <c r="A541" s="276" t="s">
        <v>3453</v>
      </c>
      <c r="B541" s="276" t="s">
        <v>3454</v>
      </c>
      <c r="C541" s="277">
        <v>1</v>
      </c>
    </row>
    <row r="542" spans="1:3" ht="15.5" x14ac:dyDescent="0.35">
      <c r="A542" s="276" t="s">
        <v>3455</v>
      </c>
      <c r="B542" s="276" t="s">
        <v>3456</v>
      </c>
      <c r="C542" s="277">
        <v>1</v>
      </c>
    </row>
    <row r="543" spans="1:3" ht="15.5" x14ac:dyDescent="0.35">
      <c r="A543" s="276" t="s">
        <v>3457</v>
      </c>
      <c r="B543" s="276" t="s">
        <v>3458</v>
      </c>
      <c r="C543" s="277">
        <v>1</v>
      </c>
    </row>
    <row r="544" spans="1:3" ht="15.5" x14ac:dyDescent="0.35">
      <c r="A544" s="276" t="s">
        <v>3459</v>
      </c>
      <c r="B544" s="276" t="s">
        <v>3460</v>
      </c>
      <c r="C544" s="277">
        <v>1</v>
      </c>
    </row>
    <row r="545" spans="1:3" ht="15.5" x14ac:dyDescent="0.35">
      <c r="A545" s="276" t="s">
        <v>3461</v>
      </c>
      <c r="B545" s="276" t="s">
        <v>3462</v>
      </c>
      <c r="C545" s="277">
        <v>1</v>
      </c>
    </row>
    <row r="546" spans="1:3" ht="15.5" x14ac:dyDescent="0.35">
      <c r="A546" s="276" t="s">
        <v>3463</v>
      </c>
      <c r="B546" s="276" t="s">
        <v>3464</v>
      </c>
      <c r="C546" s="277">
        <v>1</v>
      </c>
    </row>
    <row r="547" spans="1:3" ht="15.5" x14ac:dyDescent="0.35">
      <c r="A547" s="276" t="s">
        <v>3465</v>
      </c>
      <c r="B547" s="276" t="s">
        <v>3466</v>
      </c>
      <c r="C547" s="277">
        <v>1</v>
      </c>
    </row>
    <row r="548" spans="1:3" ht="15.5" x14ac:dyDescent="0.35">
      <c r="A548" s="276" t="s">
        <v>3467</v>
      </c>
      <c r="B548" s="276" t="s">
        <v>3468</v>
      </c>
      <c r="C548" s="277">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64"/>
  <sheetViews>
    <sheetView tabSelected="1" topLeftCell="A23" zoomScale="90" zoomScaleNormal="90" workbookViewId="0">
      <selection activeCell="A51" sqref="A51"/>
    </sheetView>
  </sheetViews>
  <sheetFormatPr defaultColWidth="9.26953125" defaultRowHeight="12.75" customHeight="1" x14ac:dyDescent="0.35"/>
  <cols>
    <col min="1" max="1" width="20.7265625" style="67" customWidth="1"/>
    <col min="2" max="2" width="12.54296875" style="67" customWidth="1"/>
    <col min="3" max="3" width="11.7265625" style="67" customWidth="1"/>
    <col min="4" max="4" width="12.26953125" style="67" customWidth="1"/>
    <col min="5" max="5" width="11.26953125" style="67" customWidth="1"/>
    <col min="6" max="6" width="13" style="67" customWidth="1"/>
    <col min="7" max="7" width="11.26953125" style="67" customWidth="1"/>
    <col min="8" max="9" width="14.26953125" style="67" hidden="1" customWidth="1"/>
    <col min="10" max="12" width="9.26953125" style="67"/>
    <col min="13" max="15" width="10.26953125" style="67" customWidth="1"/>
    <col min="16" max="16384" width="9.26953125" style="67"/>
  </cols>
  <sheetData>
    <row r="1" spans="1:16" ht="14.5" x14ac:dyDescent="0.35">
      <c r="A1" s="99" t="s">
        <v>33</v>
      </c>
      <c r="B1" s="100"/>
      <c r="C1" s="100"/>
      <c r="D1" s="100"/>
      <c r="E1" s="100"/>
      <c r="F1" s="100"/>
      <c r="G1" s="100"/>
      <c r="H1" s="100"/>
      <c r="I1" s="100"/>
      <c r="J1" s="100"/>
      <c r="K1" s="100"/>
      <c r="L1" s="100"/>
      <c r="M1" s="100"/>
      <c r="N1" s="100"/>
      <c r="O1" s="100"/>
      <c r="P1" s="182"/>
    </row>
    <row r="2" spans="1:16" ht="18" customHeight="1" x14ac:dyDescent="0.35">
      <c r="A2" s="178" t="s">
        <v>34</v>
      </c>
      <c r="B2" s="179"/>
      <c r="C2" s="179"/>
      <c r="D2" s="179"/>
      <c r="E2" s="179"/>
      <c r="F2" s="179"/>
      <c r="G2" s="179"/>
      <c r="H2" s="179"/>
      <c r="I2" s="179"/>
      <c r="J2" s="179"/>
      <c r="K2" s="179"/>
      <c r="L2" s="179"/>
      <c r="M2" s="179"/>
      <c r="N2" s="179"/>
      <c r="O2" s="179"/>
      <c r="P2" s="180"/>
    </row>
    <row r="3" spans="1:16" ht="12.75" customHeight="1" x14ac:dyDescent="0.35">
      <c r="A3" s="157" t="s">
        <v>35</v>
      </c>
      <c r="B3" s="68"/>
      <c r="C3" s="68"/>
      <c r="D3" s="68"/>
      <c r="E3" s="68"/>
      <c r="F3" s="68"/>
      <c r="G3" s="68"/>
      <c r="H3" s="68"/>
      <c r="I3" s="68"/>
      <c r="J3" s="68"/>
      <c r="K3" s="68"/>
      <c r="L3" s="68"/>
      <c r="M3" s="68"/>
      <c r="N3" s="68"/>
      <c r="O3" s="68"/>
      <c r="P3" s="181"/>
    </row>
    <row r="4" spans="1:16" ht="14.5" x14ac:dyDescent="0.35">
      <c r="A4" s="157"/>
      <c r="B4" s="68"/>
      <c r="C4" s="68"/>
      <c r="D4" s="68"/>
      <c r="E4" s="68"/>
      <c r="F4" s="68"/>
      <c r="G4" s="68"/>
      <c r="H4" s="68"/>
      <c r="I4" s="68"/>
      <c r="J4" s="68"/>
      <c r="K4" s="68"/>
      <c r="L4" s="68"/>
      <c r="M4" s="68"/>
      <c r="N4" s="68"/>
      <c r="O4" s="68"/>
      <c r="P4" s="181"/>
    </row>
    <row r="5" spans="1:16" ht="14.5" x14ac:dyDescent="0.35">
      <c r="A5" s="157" t="s">
        <v>36</v>
      </c>
      <c r="B5" s="68"/>
      <c r="C5" s="68"/>
      <c r="D5" s="68"/>
      <c r="E5" s="68"/>
      <c r="F5" s="68"/>
      <c r="G5" s="68"/>
      <c r="H5" s="68"/>
      <c r="I5" s="68"/>
      <c r="J5" s="68"/>
      <c r="K5" s="68"/>
      <c r="L5" s="68"/>
      <c r="M5" s="68"/>
      <c r="N5" s="68"/>
      <c r="O5" s="68"/>
      <c r="P5" s="181"/>
    </row>
    <row r="6" spans="1:16" ht="14.5" x14ac:dyDescent="0.35">
      <c r="A6" s="157" t="s">
        <v>37</v>
      </c>
      <c r="B6" s="68"/>
      <c r="C6" s="68"/>
      <c r="D6" s="68"/>
      <c r="E6" s="68"/>
      <c r="F6" s="68"/>
      <c r="G6" s="68"/>
      <c r="H6" s="68"/>
      <c r="I6" s="68"/>
      <c r="J6" s="68"/>
      <c r="K6" s="68"/>
      <c r="L6" s="68"/>
      <c r="M6" s="68"/>
      <c r="N6" s="68"/>
      <c r="O6" s="68"/>
      <c r="P6" s="181"/>
    </row>
    <row r="7" spans="1:16" ht="20.9" customHeight="1" x14ac:dyDescent="0.35">
      <c r="A7" s="158"/>
      <c r="B7" s="159"/>
      <c r="C7" s="159"/>
      <c r="D7" s="159"/>
      <c r="E7" s="159"/>
      <c r="F7" s="159"/>
      <c r="G7" s="159"/>
      <c r="H7" s="159"/>
      <c r="I7" s="159"/>
      <c r="J7" s="159"/>
      <c r="K7" s="159"/>
      <c r="L7" s="159"/>
      <c r="M7" s="159"/>
      <c r="N7" s="159"/>
      <c r="O7" s="159"/>
      <c r="P7" s="168"/>
    </row>
    <row r="8" spans="1:16" ht="12.75" customHeight="1" x14ac:dyDescent="0.35">
      <c r="A8" s="69"/>
      <c r="B8" s="70"/>
      <c r="C8" s="70"/>
      <c r="D8" s="70"/>
      <c r="E8" s="70"/>
      <c r="F8" s="70"/>
      <c r="G8" s="70"/>
      <c r="H8" s="70"/>
      <c r="I8" s="70"/>
      <c r="J8" s="70"/>
      <c r="K8" s="70"/>
      <c r="L8" s="70"/>
      <c r="M8" s="70"/>
      <c r="N8" s="70"/>
      <c r="O8" s="70"/>
      <c r="P8" s="180"/>
    </row>
    <row r="9" spans="1:16" ht="14.5" x14ac:dyDescent="0.35">
      <c r="A9" s="78"/>
      <c r="B9" s="79" t="s">
        <v>38</v>
      </c>
      <c r="C9" s="80"/>
      <c r="D9" s="80"/>
      <c r="E9" s="80"/>
      <c r="F9" s="80"/>
      <c r="G9" s="81"/>
      <c r="H9" s="71"/>
      <c r="I9" s="71"/>
      <c r="J9" s="71"/>
      <c r="K9" s="71"/>
      <c r="L9" s="71"/>
      <c r="M9" s="71"/>
      <c r="N9" s="71"/>
      <c r="O9" s="71"/>
      <c r="P9" s="181"/>
    </row>
    <row r="10" spans="1:16" ht="12.75" customHeight="1" x14ac:dyDescent="0.35">
      <c r="A10" s="78"/>
      <c r="B10" s="82" t="s">
        <v>39</v>
      </c>
      <c r="C10" s="83"/>
      <c r="D10" s="83"/>
      <c r="E10" s="83"/>
      <c r="F10" s="83"/>
      <c r="G10" s="84"/>
      <c r="H10" s="71"/>
      <c r="I10" s="71"/>
      <c r="J10" s="71"/>
      <c r="K10" s="71"/>
      <c r="L10" s="71"/>
      <c r="M10" s="71"/>
      <c r="N10" s="71"/>
      <c r="O10" s="71"/>
      <c r="P10" s="181"/>
    </row>
    <row r="11" spans="1:16" ht="14.5" x14ac:dyDescent="0.35">
      <c r="A11" s="280"/>
      <c r="B11" s="191" t="s">
        <v>40</v>
      </c>
      <c r="C11" s="85"/>
      <c r="D11" s="185"/>
      <c r="E11" s="185"/>
      <c r="F11" s="185"/>
      <c r="G11" s="86"/>
      <c r="H11" s="71"/>
      <c r="I11" s="71"/>
      <c r="J11" s="71"/>
      <c r="K11" s="188" t="s">
        <v>41</v>
      </c>
      <c r="L11" s="189"/>
      <c r="M11" s="189"/>
      <c r="N11" s="189"/>
      <c r="O11" s="190"/>
      <c r="P11" s="181"/>
    </row>
    <row r="12" spans="1:16" ht="36" x14ac:dyDescent="0.35">
      <c r="A12" s="280"/>
      <c r="B12" s="87" t="s">
        <v>42</v>
      </c>
      <c r="C12" s="88" t="s">
        <v>43</v>
      </c>
      <c r="D12" s="88" t="s">
        <v>44</v>
      </c>
      <c r="E12" s="88" t="s">
        <v>45</v>
      </c>
      <c r="F12" s="88" t="s">
        <v>46</v>
      </c>
      <c r="G12" s="89" t="s">
        <v>47</v>
      </c>
      <c r="H12" s="71"/>
      <c r="I12" s="71"/>
      <c r="J12" s="71"/>
      <c r="K12" s="90" t="s">
        <v>48</v>
      </c>
      <c r="L12" s="34"/>
      <c r="M12" s="91" t="s">
        <v>49</v>
      </c>
      <c r="N12" s="91" t="s">
        <v>50</v>
      </c>
      <c r="O12" s="92" t="s">
        <v>51</v>
      </c>
      <c r="P12" s="181"/>
    </row>
    <row r="13" spans="1:16" ht="14.5" x14ac:dyDescent="0.35">
      <c r="A13" s="73"/>
      <c r="B13" s="169">
        <f>COUNTIF('Gen Test Cases'!I3:I20,"Pass")+COUNTIF(Kubernetes!J3:J88,"Pass")</f>
        <v>0</v>
      </c>
      <c r="C13" s="169">
        <f>COUNTIF('Gen Test Cases'!I3:I20,"Fail")+COUNTIF(Kubernetes!J3:J88,"Fail")</f>
        <v>0</v>
      </c>
      <c r="D13" s="169">
        <f>COUNTIF('Gen Test Cases'!I3:I20,"info")+COUNTIF(Kubernetes!J3:J88,"info")</f>
        <v>0</v>
      </c>
      <c r="E13" s="169">
        <f>COUNTIF('Gen Test Cases'!I3:I20,"N/A")+COUNTIF(Kubernetes!J3:J88,"N/A")</f>
        <v>0</v>
      </c>
      <c r="F13" s="169">
        <f>B13+C13</f>
        <v>0</v>
      </c>
      <c r="G13" s="170">
        <f>D25/100</f>
        <v>0</v>
      </c>
      <c r="H13" s="71"/>
      <c r="I13" s="71"/>
      <c r="J13" s="71"/>
      <c r="K13" s="93" t="s">
        <v>52</v>
      </c>
      <c r="L13" s="94"/>
      <c r="M13" s="171">
        <f>COUNTA('Gen Test Cases'!I3:I20)+COUNTA(Kubernetes!J3:J88)</f>
        <v>0</v>
      </c>
      <c r="N13" s="171">
        <f>O13-M13</f>
        <v>104</v>
      </c>
      <c r="O13" s="172">
        <f>COUNTA('Gen Test Cases'!A3:A20)+COUNTA(Kubernetes!A3:A88)</f>
        <v>104</v>
      </c>
      <c r="P13" s="181"/>
    </row>
    <row r="14" spans="1:16" ht="12.75" customHeight="1" x14ac:dyDescent="0.35">
      <c r="A14" s="73"/>
      <c r="B14" s="95"/>
      <c r="C14" s="71"/>
      <c r="D14" s="71"/>
      <c r="E14" s="71"/>
      <c r="F14" s="71"/>
      <c r="G14" s="71"/>
      <c r="H14" s="71"/>
      <c r="I14" s="71"/>
      <c r="J14" s="71"/>
      <c r="K14" s="74"/>
      <c r="L14" s="74"/>
      <c r="M14" s="74"/>
      <c r="N14" s="74"/>
      <c r="O14" s="74"/>
      <c r="P14" s="181"/>
    </row>
    <row r="15" spans="1:16" ht="12.75" customHeight="1" x14ac:dyDescent="0.35">
      <c r="A15" s="73"/>
      <c r="B15" s="192" t="s">
        <v>53</v>
      </c>
      <c r="C15" s="186"/>
      <c r="D15" s="186"/>
      <c r="E15" s="186"/>
      <c r="F15" s="186"/>
      <c r="G15" s="187"/>
      <c r="H15" s="71"/>
      <c r="I15" s="71"/>
      <c r="J15" s="71"/>
      <c r="K15" s="74"/>
      <c r="L15" s="74"/>
      <c r="M15" s="74"/>
      <c r="N15" s="74"/>
      <c r="O15" s="74"/>
      <c r="P15" s="181"/>
    </row>
    <row r="16" spans="1:16" ht="12.75" customHeight="1" x14ac:dyDescent="0.35">
      <c r="A16" s="72"/>
      <c r="B16" s="96" t="s">
        <v>54</v>
      </c>
      <c r="C16" s="96" t="s">
        <v>55</v>
      </c>
      <c r="D16" s="96" t="s">
        <v>56</v>
      </c>
      <c r="E16" s="96" t="s">
        <v>57</v>
      </c>
      <c r="F16" s="96" t="s">
        <v>45</v>
      </c>
      <c r="G16" s="96" t="s">
        <v>58</v>
      </c>
      <c r="H16" s="97" t="s">
        <v>59</v>
      </c>
      <c r="I16" s="97" t="s">
        <v>60</v>
      </c>
      <c r="J16" s="71"/>
      <c r="K16" s="75"/>
      <c r="L16" s="75"/>
      <c r="M16" s="75"/>
      <c r="N16" s="75"/>
      <c r="O16" s="75"/>
      <c r="P16" s="181"/>
    </row>
    <row r="17" spans="1:16" ht="12.75" customHeight="1" x14ac:dyDescent="0.35">
      <c r="A17" s="72"/>
      <c r="B17" s="176">
        <v>8</v>
      </c>
      <c r="C17" s="177">
        <f>COUNTIF('Gen Test Cases'!AA:AA,$B17)+COUNTIF(Kubernetes!AA:AA,$B17)</f>
        <v>0</v>
      </c>
      <c r="D17" s="173">
        <f>COUNTIFS('Gen Test Cases'!AA:AA,B17,'Gen Test Cases'!I:I,$D$16)+COUNTIFS(Kubernetes!AA:AA,B17,Kubernetes!J:J,$D$16)</f>
        <v>0</v>
      </c>
      <c r="E17" s="173">
        <f>COUNTIFS('Gen Test Cases'!AA:AA,$B17,'Gen Test Cases'!I:I,$E$16)+COUNTIFS(Kubernetes!AA:AA,$B17,Kubernetes!J:J,$E$16)</f>
        <v>0</v>
      </c>
      <c r="F17" s="173">
        <f>COUNTIFS('Gen Test Cases'!AA:AA,$B17,'Gen Test Cases'!I:I,$F$16)+COUNTIFS(Kubernetes!AA:AA,$B17,Kubernetes!J:J,$F$16)</f>
        <v>0</v>
      </c>
      <c r="G17" s="174">
        <v>1500</v>
      </c>
      <c r="H17" s="71">
        <f>(C17-F17)*(G17)</f>
        <v>0</v>
      </c>
      <c r="I17" s="71">
        <f>D17*G17</f>
        <v>0</v>
      </c>
      <c r="J17" s="183">
        <f>D13+N13</f>
        <v>104</v>
      </c>
      <c r="K17" s="184" t="str">
        <f>"WARNING: THERE IS AT LEAST ONE TEST CASE WITH"</f>
        <v>WARNING: THERE IS AT LEAST ONE TEST CASE WITH</v>
      </c>
      <c r="L17" s="71"/>
      <c r="M17" s="71"/>
      <c r="N17" s="71"/>
      <c r="O17" s="71"/>
      <c r="P17" s="181"/>
    </row>
    <row r="18" spans="1:16" ht="12.75" customHeight="1" x14ac:dyDescent="0.35">
      <c r="A18" s="72"/>
      <c r="B18" s="176">
        <v>7</v>
      </c>
      <c r="C18" s="177">
        <f>COUNTIF('Gen Test Cases'!AA:AA,$B18)+COUNTIF(Kubernetes!AA:AA,$B18)</f>
        <v>1</v>
      </c>
      <c r="D18" s="173">
        <f>COUNTIFS('Gen Test Cases'!AA:AA,B18,'Gen Test Cases'!I:I,$D$16)+COUNTIFS(Kubernetes!AA:AA,B18,Kubernetes!J:J,$D$16)</f>
        <v>0</v>
      </c>
      <c r="E18" s="173">
        <f>COUNTIFS('Gen Test Cases'!AA:AA,$B18,'Gen Test Cases'!I:I,$E$16)+COUNTIFS(Kubernetes!AA:AA,$B18,Kubernetes!J:J,$E$16)</f>
        <v>0</v>
      </c>
      <c r="F18" s="173">
        <f>COUNTIFS('Gen Test Cases'!AA:AA,$B18,'Gen Test Cases'!I:I,$F$16)+COUNTIFS(Kubernetes!AA:AA,$B18,Kubernetes!J:J,$F$16)</f>
        <v>0</v>
      </c>
      <c r="G18" s="174">
        <v>750</v>
      </c>
      <c r="H18" s="71">
        <f t="shared" ref="H18:H24" si="0">(C18-F18)*(G18)</f>
        <v>750</v>
      </c>
      <c r="I18" s="71">
        <f t="shared" ref="I18:I24" si="1">D18*G18</f>
        <v>0</v>
      </c>
      <c r="J18" s="71"/>
      <c r="K18" s="184" t="str">
        <f>"AN 'INFO' OR BLANK STATUS (SEE ABOVE)"</f>
        <v>AN 'INFO' OR BLANK STATUS (SEE ABOVE)</v>
      </c>
      <c r="L18" s="71"/>
      <c r="M18" s="71"/>
      <c r="N18" s="71"/>
      <c r="O18" s="71"/>
      <c r="P18" s="181"/>
    </row>
    <row r="19" spans="1:16" ht="12.75" customHeight="1" x14ac:dyDescent="0.35">
      <c r="A19" s="72"/>
      <c r="B19" s="176">
        <v>6</v>
      </c>
      <c r="C19" s="177">
        <f>COUNTIF('Gen Test Cases'!AA:AA,$B19)+COUNTIF(Kubernetes!AA:AA,$B19)</f>
        <v>27</v>
      </c>
      <c r="D19" s="173">
        <f>COUNTIFS('Gen Test Cases'!AA:AA,B19,'Gen Test Cases'!I:I,$D$16)+COUNTIFS(Kubernetes!AA:AA,B19,Kubernetes!J:J,$D$16)</f>
        <v>0</v>
      </c>
      <c r="E19" s="173">
        <f>COUNTIFS('Gen Test Cases'!AA:AA,$B19,'Gen Test Cases'!I:I,$E$16)+COUNTIFS(Kubernetes!AA:AA,$B19,Kubernetes!J:J,$E$16)</f>
        <v>0</v>
      </c>
      <c r="F19" s="173">
        <f>COUNTIFS('Gen Test Cases'!AA:AA,$B19,'Gen Test Cases'!I:I,$F$16)+COUNTIFS(Kubernetes!AA:AA,$B19,Kubernetes!J:J,$F$16)</f>
        <v>0</v>
      </c>
      <c r="G19" s="174">
        <v>100</v>
      </c>
      <c r="H19" s="71">
        <f t="shared" si="0"/>
        <v>2700</v>
      </c>
      <c r="I19" s="71">
        <f t="shared" si="1"/>
        <v>0</v>
      </c>
      <c r="J19" s="71"/>
      <c r="K19" s="71"/>
      <c r="L19" s="71"/>
      <c r="M19" s="71"/>
      <c r="N19" s="71"/>
      <c r="O19" s="71"/>
      <c r="P19" s="181"/>
    </row>
    <row r="20" spans="1:16" ht="12.75" customHeight="1" x14ac:dyDescent="0.35">
      <c r="A20" s="72"/>
      <c r="B20" s="176">
        <v>5</v>
      </c>
      <c r="C20" s="177">
        <f>COUNTIF('Gen Test Cases'!AA:AA,$B20)+COUNTIF(Kubernetes!AA:AA,$B20)</f>
        <v>58</v>
      </c>
      <c r="D20" s="173">
        <f>COUNTIFS('Gen Test Cases'!AA:AA,B20,'Gen Test Cases'!I:I,$D$16)+COUNTIFS(Kubernetes!AA:AA,B20,Kubernetes!J:J,$D$16)</f>
        <v>0</v>
      </c>
      <c r="E20" s="173">
        <f>COUNTIFS('Gen Test Cases'!AA:AA,$B20,'Gen Test Cases'!I:I,$E$16)+COUNTIFS(Kubernetes!AA:AA,$B20,Kubernetes!J:J,$E$16)</f>
        <v>0</v>
      </c>
      <c r="F20" s="173">
        <f>COUNTIFS('Gen Test Cases'!AA:AA,$B20,'Gen Test Cases'!I:I,$F$16)+COUNTIFS(Kubernetes!AA:AA,$B20,Kubernetes!J:J,$F$16)</f>
        <v>0</v>
      </c>
      <c r="G20" s="174">
        <v>50</v>
      </c>
      <c r="H20" s="71">
        <f t="shared" si="0"/>
        <v>2900</v>
      </c>
      <c r="I20" s="71">
        <f t="shared" si="1"/>
        <v>0</v>
      </c>
      <c r="J20" s="71"/>
      <c r="K20" s="71"/>
      <c r="L20" s="71"/>
      <c r="M20" s="71"/>
      <c r="N20" s="71"/>
      <c r="O20" s="71"/>
      <c r="P20" s="181"/>
    </row>
    <row r="21" spans="1:16" ht="12.75" customHeight="1" x14ac:dyDescent="0.35">
      <c r="A21" s="72"/>
      <c r="B21" s="176">
        <v>4</v>
      </c>
      <c r="C21" s="177">
        <f>COUNTIF('Gen Test Cases'!AA:AA,$B21)+COUNTIF(Kubernetes!AA:AA,$B21)</f>
        <v>10</v>
      </c>
      <c r="D21" s="173">
        <f>COUNTIFS('Gen Test Cases'!AA:AA,B21,'Gen Test Cases'!I:I,$D$16)+COUNTIFS(Kubernetes!AA:AA,B21,Kubernetes!J:J,$D$16)</f>
        <v>0</v>
      </c>
      <c r="E21" s="173">
        <f>COUNTIFS('Gen Test Cases'!AA:AA,$B21,'Gen Test Cases'!I:I,$E$16)+COUNTIFS(Kubernetes!AA:AA,$B21,Kubernetes!J:J,$E$16)</f>
        <v>0</v>
      </c>
      <c r="F21" s="173">
        <f>COUNTIFS('Gen Test Cases'!AA:AA,$B21,'Gen Test Cases'!I:I,$F$16)+COUNTIFS(Kubernetes!AA:AA,$B21,Kubernetes!J:J,$F$16)</f>
        <v>0</v>
      </c>
      <c r="G21" s="174">
        <v>10</v>
      </c>
      <c r="H21" s="71">
        <f t="shared" si="0"/>
        <v>100</v>
      </c>
      <c r="I21" s="71">
        <f t="shared" si="1"/>
        <v>0</v>
      </c>
      <c r="J21" s="183">
        <v>3</v>
      </c>
      <c r="K21" s="184" t="str">
        <f>"WARNING: THERE IS AT LEAST ONE TEST CASE WITH"</f>
        <v>WARNING: THERE IS AT LEAST ONE TEST CASE WITH</v>
      </c>
      <c r="L21" s="71"/>
      <c r="M21" s="71"/>
      <c r="N21" s="71"/>
      <c r="O21" s="71"/>
      <c r="P21" s="181"/>
    </row>
    <row r="22" spans="1:16" ht="12.75" customHeight="1" x14ac:dyDescent="0.35">
      <c r="A22" s="72"/>
      <c r="B22" s="176">
        <v>3</v>
      </c>
      <c r="C22" s="177">
        <f>COUNTIF('Gen Test Cases'!AA:AA,$B22)+COUNTIF(Kubernetes!AA:AA,$B22)</f>
        <v>1</v>
      </c>
      <c r="D22" s="173">
        <f>COUNTIFS('Gen Test Cases'!AA:AA,B22,'Gen Test Cases'!I:I,$D$16)+COUNTIFS(Kubernetes!AA:AA,B22,Kubernetes!J:J,$D$16)</f>
        <v>0</v>
      </c>
      <c r="E22" s="173">
        <f>COUNTIFS('Gen Test Cases'!AA:AA,$B22,'Gen Test Cases'!I:I,$E$16)+COUNTIFS(Kubernetes!AA:AA,$B22,Kubernetes!J:J,$E$16)</f>
        <v>0</v>
      </c>
      <c r="F22" s="173">
        <f>COUNTIFS('Gen Test Cases'!AA:AA,$B22,'Gen Test Cases'!I:I,$F$16)+COUNTIFS(Kubernetes!AA:AA,$B22,Kubernetes!J:J,$F$16)</f>
        <v>0</v>
      </c>
      <c r="G22" s="174">
        <v>5</v>
      </c>
      <c r="H22" s="71">
        <f t="shared" si="0"/>
        <v>5</v>
      </c>
      <c r="I22" s="71">
        <f t="shared" si="1"/>
        <v>0</v>
      </c>
      <c r="J22" s="71"/>
      <c r="K22" s="184" t="str">
        <f>"MULTIPLE OR INVALID ISSUE CODES (SEE TEST CASES TABS)"</f>
        <v>MULTIPLE OR INVALID ISSUE CODES (SEE TEST CASES TABS)</v>
      </c>
      <c r="L22" s="71"/>
      <c r="M22" s="71"/>
      <c r="N22" s="71"/>
      <c r="O22" s="71"/>
      <c r="P22" s="181"/>
    </row>
    <row r="23" spans="1:16" ht="14.5" x14ac:dyDescent="0.35">
      <c r="A23" s="72"/>
      <c r="B23" s="176">
        <v>2</v>
      </c>
      <c r="C23" s="177">
        <f>COUNTIF('Gen Test Cases'!AA:AA,$B23)+COUNTIF(Kubernetes!AA:AA,$B23)</f>
        <v>1</v>
      </c>
      <c r="D23" s="173">
        <f>COUNTIFS('Gen Test Cases'!AA:AA,B23,'Gen Test Cases'!I:I,$D$16)+COUNTIFS(Kubernetes!AA:AA,B23,Kubernetes!J:J,$D$16)</f>
        <v>0</v>
      </c>
      <c r="E23" s="173">
        <f>COUNTIFS('Gen Test Cases'!AA:AA,$B23,'Gen Test Cases'!I:I,$E$16)+COUNTIFS(Kubernetes!AA:AA,$B23,Kubernetes!J:J,$E$16)</f>
        <v>0</v>
      </c>
      <c r="F23" s="173">
        <f>COUNTIFS('Gen Test Cases'!AA:AA,$B23,'Gen Test Cases'!I:I,$F$16)+COUNTIFS(Kubernetes!AA:AA,$B23,Kubernetes!J:J,$F$16)</f>
        <v>0</v>
      </c>
      <c r="G23" s="174">
        <v>2</v>
      </c>
      <c r="H23" s="71">
        <f t="shared" si="0"/>
        <v>2</v>
      </c>
      <c r="I23" s="71">
        <f t="shared" si="1"/>
        <v>0</v>
      </c>
      <c r="J23" s="71"/>
      <c r="K23" s="71"/>
      <c r="L23" s="71"/>
      <c r="M23" s="71"/>
      <c r="N23" s="71"/>
      <c r="O23" s="71"/>
      <c r="P23" s="181"/>
    </row>
    <row r="24" spans="1:16" ht="14.5" x14ac:dyDescent="0.35">
      <c r="A24" s="72"/>
      <c r="B24" s="176">
        <v>1</v>
      </c>
      <c r="C24" s="177">
        <f>COUNTIF('Gen Test Cases'!AA:AA,$B24)+COUNTIF(Kubernetes!AA:AA,$B24)</f>
        <v>0</v>
      </c>
      <c r="D24" s="173">
        <f>COUNTIFS('Gen Test Cases'!AA:AA,B24,'Gen Test Cases'!I:I,$D$16)+COUNTIFS(Kubernetes!AA:AA,B24,Kubernetes!J:J,$D$16)</f>
        <v>0</v>
      </c>
      <c r="E24" s="173">
        <f>COUNTIFS('Gen Test Cases'!AA:AA,$B24,'Gen Test Cases'!I:I,$E$16)+COUNTIFS(Kubernetes!AA:AA,$B24,Kubernetes!J:J,$E$16)</f>
        <v>0</v>
      </c>
      <c r="F24" s="173">
        <f>COUNTIFS('Gen Test Cases'!AA:AA,$B24,'Gen Test Cases'!I:I,$F$16)+COUNTIFS(Kubernetes!AA:AA,$B24,Kubernetes!J:J,$F$16)</f>
        <v>0</v>
      </c>
      <c r="G24" s="174">
        <v>1</v>
      </c>
      <c r="H24" s="71">
        <f t="shared" si="0"/>
        <v>0</v>
      </c>
      <c r="I24" s="71">
        <f t="shared" si="1"/>
        <v>0</v>
      </c>
      <c r="J24" s="71"/>
      <c r="K24" s="71"/>
      <c r="L24" s="71"/>
      <c r="M24" s="71"/>
      <c r="N24" s="71"/>
      <c r="O24" s="71"/>
      <c r="P24" s="181"/>
    </row>
    <row r="25" spans="1:16" ht="14.5" hidden="1" x14ac:dyDescent="0.35">
      <c r="A25" s="72"/>
      <c r="B25" s="129" t="s">
        <v>61</v>
      </c>
      <c r="C25" s="130"/>
      <c r="D25" s="175">
        <f>SUM(I17:I24)/SUM(H17:H24)*100</f>
        <v>0</v>
      </c>
      <c r="E25" s="173" t="e">
        <f>COUNTIFS(#REF!,$B25,#REF!,E$16)+COUNTIFS(#REF!,$B25,#REF!,E$16)</f>
        <v>#REF!</v>
      </c>
      <c r="F25" s="71"/>
      <c r="G25" s="71"/>
      <c r="H25" s="71"/>
      <c r="I25" s="71"/>
      <c r="J25" s="71"/>
      <c r="K25" s="71"/>
      <c r="L25" s="71"/>
      <c r="M25" s="71"/>
      <c r="N25" s="71"/>
      <c r="O25" s="71"/>
      <c r="P25" s="181"/>
    </row>
    <row r="26" spans="1:16" ht="12.75" customHeight="1" x14ac:dyDescent="0.35">
      <c r="A26" s="76"/>
      <c r="B26" s="77"/>
      <c r="C26" s="77"/>
      <c r="D26" s="77"/>
      <c r="E26" s="77"/>
      <c r="F26" s="77"/>
      <c r="G26" s="77"/>
      <c r="H26" s="77"/>
      <c r="I26" s="77"/>
      <c r="J26" s="77"/>
      <c r="K26" s="98"/>
      <c r="L26" s="98"/>
      <c r="M26" s="98"/>
      <c r="N26" s="98"/>
      <c r="O26" s="98"/>
      <c r="P26" s="168"/>
    </row>
    <row r="27" spans="1:16" ht="12.75" customHeight="1" x14ac:dyDescent="0.35">
      <c r="A27" s="69"/>
      <c r="B27" s="70"/>
      <c r="C27" s="70"/>
      <c r="D27" s="70"/>
      <c r="E27" s="70"/>
      <c r="F27" s="70"/>
      <c r="G27" s="70"/>
      <c r="H27" s="70"/>
      <c r="I27" s="70"/>
      <c r="J27" s="70"/>
      <c r="K27" s="70"/>
      <c r="L27" s="70"/>
      <c r="M27" s="70"/>
      <c r="N27" s="70"/>
      <c r="O27" s="70"/>
      <c r="P27" s="180"/>
    </row>
    <row r="28" spans="1:16" ht="14.5" x14ac:dyDescent="0.35">
      <c r="A28" s="78"/>
      <c r="B28" s="79" t="s">
        <v>62</v>
      </c>
      <c r="C28" s="80"/>
      <c r="D28" s="80"/>
      <c r="E28" s="80"/>
      <c r="F28" s="80"/>
      <c r="G28" s="81"/>
      <c r="H28" s="71"/>
      <c r="I28" s="71"/>
      <c r="J28" s="71"/>
      <c r="K28" s="71"/>
      <c r="L28" s="71"/>
      <c r="M28" s="71"/>
      <c r="N28" s="71"/>
      <c r="O28" s="71"/>
      <c r="P28" s="181"/>
    </row>
    <row r="29" spans="1:16" ht="12.75" customHeight="1" x14ac:dyDescent="0.35">
      <c r="A29" s="78"/>
      <c r="B29" s="82" t="s">
        <v>39</v>
      </c>
      <c r="C29" s="83"/>
      <c r="D29" s="83"/>
      <c r="E29" s="83"/>
      <c r="F29" s="83"/>
      <c r="G29" s="84"/>
      <c r="H29" s="71"/>
      <c r="I29" s="71"/>
      <c r="J29" s="71"/>
      <c r="K29" s="71"/>
      <c r="L29" s="71"/>
      <c r="M29" s="71"/>
      <c r="N29" s="71"/>
      <c r="O29" s="71"/>
      <c r="P29" s="181"/>
    </row>
    <row r="30" spans="1:16" ht="14.5" x14ac:dyDescent="0.35">
      <c r="A30" s="280"/>
      <c r="B30" s="191" t="s">
        <v>40</v>
      </c>
      <c r="C30" s="85"/>
      <c r="D30" s="185"/>
      <c r="E30" s="185"/>
      <c r="F30" s="185"/>
      <c r="G30" s="86"/>
      <c r="H30" s="71"/>
      <c r="I30" s="71"/>
      <c r="J30" s="71"/>
      <c r="K30" s="188" t="s">
        <v>41</v>
      </c>
      <c r="L30" s="189"/>
      <c r="M30" s="189"/>
      <c r="N30" s="189"/>
      <c r="O30" s="190"/>
      <c r="P30" s="181"/>
    </row>
    <row r="31" spans="1:16" ht="36" x14ac:dyDescent="0.35">
      <c r="A31" s="280"/>
      <c r="B31" s="87" t="s">
        <v>42</v>
      </c>
      <c r="C31" s="88" t="s">
        <v>43</v>
      </c>
      <c r="D31" s="88" t="s">
        <v>44</v>
      </c>
      <c r="E31" s="88" t="s">
        <v>45</v>
      </c>
      <c r="F31" s="88" t="s">
        <v>46</v>
      </c>
      <c r="G31" s="89" t="s">
        <v>47</v>
      </c>
      <c r="H31" s="71"/>
      <c r="I31" s="71"/>
      <c r="J31" s="71"/>
      <c r="K31" s="90" t="s">
        <v>48</v>
      </c>
      <c r="L31" s="34"/>
      <c r="M31" s="91" t="s">
        <v>49</v>
      </c>
      <c r="N31" s="91" t="s">
        <v>50</v>
      </c>
      <c r="O31" s="92" t="s">
        <v>51</v>
      </c>
      <c r="P31" s="181"/>
    </row>
    <row r="32" spans="1:16" ht="14.5" x14ac:dyDescent="0.35">
      <c r="A32" s="73"/>
      <c r="B32" s="169">
        <f>COUNTIF('Gen Test Cases'!I3:I20,"Pass")+COUNTIF('RedHat OpenShift'!J3:J41,"Pass")</f>
        <v>0</v>
      </c>
      <c r="C32" s="169">
        <f>COUNTIF('Gen Test Cases'!I3:I20,"Fail")+COUNTIF('RedHat OpenShift'!J3:J41,"Fail")</f>
        <v>0</v>
      </c>
      <c r="D32" s="169">
        <f>COUNTIF('Gen Test Cases'!I3:I20,"info")+COUNTIF('RedHat OpenShift'!J3:J41,"info")</f>
        <v>0</v>
      </c>
      <c r="E32" s="169">
        <f>COUNTIF('Gen Test Cases'!I3:I20,"N/A")+COUNTIF('RedHat OpenShift'!J3:J41,"N/A")</f>
        <v>0</v>
      </c>
      <c r="F32" s="169">
        <f>B32+C32</f>
        <v>0</v>
      </c>
      <c r="G32" s="170">
        <f>D44/100</f>
        <v>0</v>
      </c>
      <c r="H32" s="71"/>
      <c r="I32" s="71"/>
      <c r="J32" s="71"/>
      <c r="K32" s="93" t="s">
        <v>52</v>
      </c>
      <c r="L32" s="94"/>
      <c r="M32" s="171">
        <f>COUNTA('Gen Test Cases'!I3:I20)+COUNTA('RedHat OpenShift'!J3:J41)</f>
        <v>0</v>
      </c>
      <c r="N32" s="171">
        <f>O32-M32</f>
        <v>57</v>
      </c>
      <c r="O32" s="172">
        <f>COUNTA('Gen Test Cases'!A3:A20)+COUNTA('RedHat OpenShift'!A3:A41)</f>
        <v>57</v>
      </c>
      <c r="P32" s="181"/>
    </row>
    <row r="33" spans="1:16" ht="12.75" customHeight="1" x14ac:dyDescent="0.35">
      <c r="A33" s="73"/>
      <c r="B33" s="95"/>
      <c r="C33" s="71"/>
      <c r="D33" s="71"/>
      <c r="E33" s="71"/>
      <c r="F33" s="71"/>
      <c r="G33" s="71"/>
      <c r="H33" s="71"/>
      <c r="I33" s="71"/>
      <c r="J33" s="71"/>
      <c r="K33" s="74"/>
      <c r="L33" s="74"/>
      <c r="M33" s="74"/>
      <c r="N33" s="74"/>
      <c r="O33" s="74"/>
      <c r="P33" s="181"/>
    </row>
    <row r="34" spans="1:16" ht="12.75" customHeight="1" x14ac:dyDescent="0.35">
      <c r="A34" s="73"/>
      <c r="B34" s="192" t="s">
        <v>53</v>
      </c>
      <c r="C34" s="186"/>
      <c r="D34" s="186"/>
      <c r="E34" s="186"/>
      <c r="F34" s="186"/>
      <c r="G34" s="187"/>
      <c r="H34" s="71"/>
      <c r="I34" s="71"/>
      <c r="J34" s="71"/>
      <c r="K34" s="74"/>
      <c r="L34" s="74"/>
      <c r="M34" s="74"/>
      <c r="N34" s="74"/>
      <c r="O34" s="74"/>
      <c r="P34" s="181"/>
    </row>
    <row r="35" spans="1:16" ht="12.75" customHeight="1" x14ac:dyDescent="0.35">
      <c r="A35" s="72"/>
      <c r="B35" s="96" t="s">
        <v>54</v>
      </c>
      <c r="C35" s="96" t="s">
        <v>55</v>
      </c>
      <c r="D35" s="96" t="s">
        <v>56</v>
      </c>
      <c r="E35" s="96" t="s">
        <v>57</v>
      </c>
      <c r="F35" s="96" t="s">
        <v>45</v>
      </c>
      <c r="G35" s="96" t="s">
        <v>58</v>
      </c>
      <c r="H35" s="97" t="s">
        <v>59</v>
      </c>
      <c r="I35" s="97" t="s">
        <v>60</v>
      </c>
      <c r="J35" s="71"/>
      <c r="K35" s="75"/>
      <c r="L35" s="75"/>
      <c r="M35" s="75"/>
      <c r="N35" s="75"/>
      <c r="O35" s="75"/>
      <c r="P35" s="181"/>
    </row>
    <row r="36" spans="1:16" ht="12.75" customHeight="1" x14ac:dyDescent="0.35">
      <c r="A36" s="72"/>
      <c r="B36" s="176">
        <v>8</v>
      </c>
      <c r="C36" s="177">
        <f>COUNTIF('Gen Test Cases'!AA:AA,$B36)+COUNTIF('RedHat OpenShift'!AA:AA,$B36)</f>
        <v>0</v>
      </c>
      <c r="D36" s="173">
        <f>COUNTIFS('Gen Test Cases'!AA:AA,B36,'Gen Test Cases'!I:I,$D$35)+COUNTIFS('RedHat OpenShift'!AA:AA,B36,'RedHat OpenShift'!J:J,$D$35)</f>
        <v>0</v>
      </c>
      <c r="E36" s="173">
        <f>COUNTIFS('Gen Test Cases'!AA:AA,$B36,'Gen Test Cases'!I:I,$E$35)+COUNTIFS('RedHat OpenShift'!AA:AA,$B36,'RedHat OpenShift'!J:J,$E$35)</f>
        <v>0</v>
      </c>
      <c r="F36" s="173">
        <f>COUNTIFS('Gen Test Cases'!AA:AA,$B36,'Gen Test Cases'!I:I,$F$35)+COUNTIFS('RedHat OpenShift'!AA:AA,$B36,'RedHat OpenShift'!J:J,$F$35)</f>
        <v>0</v>
      </c>
      <c r="G36" s="174">
        <v>1500</v>
      </c>
      <c r="H36" s="71">
        <f>(C36-F36)*(G36)</f>
        <v>0</v>
      </c>
      <c r="I36" s="71">
        <f>D36*G36</f>
        <v>0</v>
      </c>
      <c r="J36" s="183">
        <f>D32+N32</f>
        <v>57</v>
      </c>
      <c r="K36" s="184" t="str">
        <f>"WARNING: THERE IS AT LEAST ONE TEST CASE WITH"</f>
        <v>WARNING: THERE IS AT LEAST ONE TEST CASE WITH</v>
      </c>
      <c r="L36" s="71"/>
      <c r="M36" s="71"/>
      <c r="N36" s="71"/>
      <c r="O36" s="71"/>
      <c r="P36" s="181"/>
    </row>
    <row r="37" spans="1:16" ht="12.75" customHeight="1" x14ac:dyDescent="0.35">
      <c r="A37" s="72"/>
      <c r="B37" s="176">
        <v>7</v>
      </c>
      <c r="C37" s="177">
        <f>COUNTIF('Gen Test Cases'!AA:AA,$B37)+COUNTIF('RedHat OpenShift'!AA:AA,$B37)</f>
        <v>1</v>
      </c>
      <c r="D37" s="173">
        <f>COUNTIFS('Gen Test Cases'!AA:AA,B37,'Gen Test Cases'!I:I,$D$35)+COUNTIFS('RedHat OpenShift'!AA:AA,B37,'RedHat OpenShift'!J:J,$D$35)</f>
        <v>0</v>
      </c>
      <c r="E37" s="173">
        <f>COUNTIFS('Gen Test Cases'!AA:AA,$B37,'Gen Test Cases'!I:I,$E$35)+COUNTIFS('RedHat OpenShift'!AA:AA,$B37,'RedHat OpenShift'!J:J,$E$35)</f>
        <v>0</v>
      </c>
      <c r="F37" s="173">
        <f>COUNTIFS('Gen Test Cases'!AA:AA,$B37,'Gen Test Cases'!I:I,$F$35)+COUNTIFS('RedHat OpenShift'!AA:AA,$B37,'RedHat OpenShift'!J:J,$F$35)</f>
        <v>0</v>
      </c>
      <c r="G37" s="174">
        <v>750</v>
      </c>
      <c r="H37" s="71">
        <f t="shared" ref="H37:H43" si="2">(C37-F37)*(G37)</f>
        <v>750</v>
      </c>
      <c r="I37" s="71">
        <f t="shared" ref="I37:I43" si="3">D37*G37</f>
        <v>0</v>
      </c>
      <c r="J37" s="71"/>
      <c r="K37" s="184" t="str">
        <f>"AN 'INFO' OR BLANK STATUS (SEE ABOVE)"</f>
        <v>AN 'INFO' OR BLANK STATUS (SEE ABOVE)</v>
      </c>
      <c r="L37" s="71"/>
      <c r="M37" s="71"/>
      <c r="N37" s="71"/>
      <c r="O37" s="71"/>
      <c r="P37" s="181"/>
    </row>
    <row r="38" spans="1:16" ht="12.75" customHeight="1" x14ac:dyDescent="0.35">
      <c r="A38" s="72"/>
      <c r="B38" s="176">
        <v>6</v>
      </c>
      <c r="C38" s="177">
        <f>COUNTIF('Gen Test Cases'!AA:AA,$B38)+COUNTIF('RedHat OpenShift'!AA:AA,$B38)</f>
        <v>7</v>
      </c>
      <c r="D38" s="173">
        <f>COUNTIFS('Gen Test Cases'!AA:AA,B38,'Gen Test Cases'!I:I,$D$35)+COUNTIFS('RedHat OpenShift'!AA:AA,B38,'RedHat OpenShift'!J:J,$D$35)</f>
        <v>0</v>
      </c>
      <c r="E38" s="173">
        <f>COUNTIFS('Gen Test Cases'!AA:AA,$B38,'Gen Test Cases'!I:I,$E$35)+COUNTIFS('RedHat OpenShift'!AA:AA,$B38,'RedHat OpenShift'!J:J,$E$35)</f>
        <v>0</v>
      </c>
      <c r="F38" s="173">
        <f>COUNTIFS('Gen Test Cases'!AA:AA,$B38,'Gen Test Cases'!I:I,$F$35)+COUNTIFS('RedHat OpenShift'!AA:AA,$B38,'RedHat OpenShift'!J:J,$F$35)</f>
        <v>0</v>
      </c>
      <c r="G38" s="174">
        <v>100</v>
      </c>
      <c r="H38" s="71">
        <f t="shared" si="2"/>
        <v>700</v>
      </c>
      <c r="I38" s="71">
        <f t="shared" si="3"/>
        <v>0</v>
      </c>
      <c r="J38" s="71"/>
      <c r="K38" s="71"/>
      <c r="L38" s="71"/>
      <c r="M38" s="71"/>
      <c r="N38" s="71"/>
      <c r="O38" s="71"/>
      <c r="P38" s="181"/>
    </row>
    <row r="39" spans="1:16" ht="12.75" customHeight="1" x14ac:dyDescent="0.35">
      <c r="A39" s="72"/>
      <c r="B39" s="176">
        <v>5</v>
      </c>
      <c r="C39" s="177">
        <f>COUNTIF('Gen Test Cases'!AA:AA,$B39)+COUNTIF('RedHat OpenShift'!AA:AA,$B39)</f>
        <v>32</v>
      </c>
      <c r="D39" s="173">
        <f>COUNTIFS('Gen Test Cases'!AA:AA,B39,'Gen Test Cases'!I:I,$D$35)+COUNTIFS('RedHat OpenShift'!AA:AA,B39,'RedHat OpenShift'!J:J,$D$35)</f>
        <v>0</v>
      </c>
      <c r="E39" s="173">
        <f>COUNTIFS('Gen Test Cases'!AA:AA,$B39,'Gen Test Cases'!I:I,$E$35)+COUNTIFS('RedHat OpenShift'!AA:AA,$B39,'RedHat OpenShift'!J:J,$E$35)</f>
        <v>0</v>
      </c>
      <c r="F39" s="173">
        <f>COUNTIFS('Gen Test Cases'!AA:AA,$B39,'Gen Test Cases'!I:I,$F$35)+COUNTIFS('RedHat OpenShift'!AA:AA,$B39,'RedHat OpenShift'!J:J,$F$35)</f>
        <v>0</v>
      </c>
      <c r="G39" s="174">
        <v>50</v>
      </c>
      <c r="H39" s="71">
        <f t="shared" si="2"/>
        <v>1600</v>
      </c>
      <c r="I39" s="71">
        <f t="shared" si="3"/>
        <v>0</v>
      </c>
      <c r="J39" s="71"/>
      <c r="K39" s="71"/>
      <c r="L39" s="71"/>
      <c r="M39" s="71"/>
      <c r="N39" s="71"/>
      <c r="O39" s="71"/>
      <c r="P39" s="181"/>
    </row>
    <row r="40" spans="1:16" ht="12.75" customHeight="1" x14ac:dyDescent="0.35">
      <c r="A40" s="72"/>
      <c r="B40" s="176">
        <v>4</v>
      </c>
      <c r="C40" s="177">
        <f>COUNTIF('Gen Test Cases'!AA:AA,$B40)+COUNTIF('RedHat OpenShift'!AA:AA,$B40)</f>
        <v>6</v>
      </c>
      <c r="D40" s="173">
        <f>COUNTIFS('Gen Test Cases'!AA:AA,B40,'Gen Test Cases'!I:I,$D$35)+COUNTIFS('RedHat OpenShift'!AA:AA,B40,'RedHat OpenShift'!J:J,$D$35)</f>
        <v>0</v>
      </c>
      <c r="E40" s="173">
        <f>COUNTIFS('Gen Test Cases'!AA:AA,$B40,'Gen Test Cases'!I:I,$E$35)+COUNTIFS('RedHat OpenShift'!AA:AA,$B40,'RedHat OpenShift'!J:J,$E$35)</f>
        <v>0</v>
      </c>
      <c r="F40" s="173">
        <f>COUNTIFS('Gen Test Cases'!AA:AA,$B40,'Gen Test Cases'!I:I,$F$35)+COUNTIFS('RedHat OpenShift'!AA:AA,$B40,'RedHat OpenShift'!J:J,$F$35)</f>
        <v>0</v>
      </c>
      <c r="G40" s="174">
        <v>10</v>
      </c>
      <c r="H40" s="71">
        <f t="shared" si="2"/>
        <v>60</v>
      </c>
      <c r="I40" s="71">
        <f t="shared" si="3"/>
        <v>0</v>
      </c>
      <c r="J40" s="183">
        <v>3</v>
      </c>
      <c r="K40" s="184" t="str">
        <f>"WARNING: THERE IS AT LEAST ONE TEST CASE WITH"</f>
        <v>WARNING: THERE IS AT LEAST ONE TEST CASE WITH</v>
      </c>
      <c r="L40" s="71"/>
      <c r="M40" s="71"/>
      <c r="N40" s="71"/>
      <c r="O40" s="71"/>
      <c r="P40" s="181"/>
    </row>
    <row r="41" spans="1:16" ht="12.75" customHeight="1" x14ac:dyDescent="0.35">
      <c r="A41" s="72"/>
      <c r="B41" s="176">
        <v>3</v>
      </c>
      <c r="C41" s="177">
        <f>COUNTIF('Gen Test Cases'!AA:AA,$B41)+COUNTIF('RedHat OpenShift'!AA:AA,$B41)</f>
        <v>1</v>
      </c>
      <c r="D41" s="173">
        <f>COUNTIFS('Gen Test Cases'!AA:AA,B41,'Gen Test Cases'!I:I,$D$35)+COUNTIFS('RedHat OpenShift'!AA:AA,B41,'RedHat OpenShift'!J:J,$D$35)</f>
        <v>0</v>
      </c>
      <c r="E41" s="173">
        <f>COUNTIFS('Gen Test Cases'!AA:AA,$B41,'Gen Test Cases'!I:I,$E$35)+COUNTIFS('RedHat OpenShift'!AA:AA,$B41,'RedHat OpenShift'!J:J,$E$35)</f>
        <v>0</v>
      </c>
      <c r="F41" s="173">
        <f>COUNTIFS('Gen Test Cases'!AA:AA,$B41,'Gen Test Cases'!I:I,$F$35)+COUNTIFS('RedHat OpenShift'!AA:AA,$B41,'RedHat OpenShift'!J:J,$F$35)</f>
        <v>0</v>
      </c>
      <c r="G41" s="174">
        <v>5</v>
      </c>
      <c r="H41" s="71">
        <f t="shared" si="2"/>
        <v>5</v>
      </c>
      <c r="I41" s="71">
        <f t="shared" si="3"/>
        <v>0</v>
      </c>
      <c r="J41" s="71"/>
      <c r="K41" s="184" t="str">
        <f>"MULTIPLE OR INVALID ISSUE CODES (SEE TEST CASES TABS)"</f>
        <v>MULTIPLE OR INVALID ISSUE CODES (SEE TEST CASES TABS)</v>
      </c>
      <c r="L41" s="71"/>
      <c r="M41" s="71"/>
      <c r="N41" s="71"/>
      <c r="O41" s="71"/>
      <c r="P41" s="181"/>
    </row>
    <row r="42" spans="1:16" ht="14.5" x14ac:dyDescent="0.35">
      <c r="A42" s="72"/>
      <c r="B42" s="176">
        <v>2</v>
      </c>
      <c r="C42" s="177">
        <f>COUNTIF('Gen Test Cases'!AA:AA,$B42)+COUNTIF('RedHat OpenShift'!AA:AA,$B42)</f>
        <v>4</v>
      </c>
      <c r="D42" s="173">
        <f>COUNTIFS('Gen Test Cases'!AA:AA,B42,'Gen Test Cases'!I:I,$D$35)+COUNTIFS('RedHat OpenShift'!AA:AA,B42,'RedHat OpenShift'!J:J,$D$35)</f>
        <v>0</v>
      </c>
      <c r="E42" s="173">
        <f>COUNTIFS('Gen Test Cases'!AA:AA,$B42,'Gen Test Cases'!I:I,$E$35)+COUNTIFS('RedHat OpenShift'!AA:AA,$B42,'RedHat OpenShift'!J:J,$E$35)</f>
        <v>0</v>
      </c>
      <c r="F42" s="173">
        <f>COUNTIFS('Gen Test Cases'!AA:AA,$B42,'Gen Test Cases'!I:I,$F$35)+COUNTIFS('RedHat OpenShift'!AA:AA,$B42,'RedHat OpenShift'!J:J,$F$35)</f>
        <v>0</v>
      </c>
      <c r="G42" s="174">
        <v>2</v>
      </c>
      <c r="H42" s="71">
        <f t="shared" si="2"/>
        <v>8</v>
      </c>
      <c r="I42" s="71">
        <f t="shared" si="3"/>
        <v>0</v>
      </c>
      <c r="J42" s="71"/>
      <c r="K42" s="71"/>
      <c r="L42" s="71"/>
      <c r="M42" s="71"/>
      <c r="N42" s="71"/>
      <c r="O42" s="71"/>
      <c r="P42" s="181"/>
    </row>
    <row r="43" spans="1:16" ht="14.5" x14ac:dyDescent="0.35">
      <c r="A43" s="72"/>
      <c r="B43" s="176">
        <v>1</v>
      </c>
      <c r="C43" s="177">
        <f>COUNTIF('Gen Test Cases'!AA:AA,$B43)+COUNTIF('RedHat OpenShift'!AA:AA,$B43)</f>
        <v>0</v>
      </c>
      <c r="D43" s="173">
        <f>COUNTIFS('Gen Test Cases'!AA:AA,B43,'Gen Test Cases'!I:I,$D$35)+COUNTIFS('RedHat OpenShift'!AA:AA,B43,'RedHat OpenShift'!J:J,$D$35)</f>
        <v>0</v>
      </c>
      <c r="E43" s="173">
        <f>COUNTIFS('Gen Test Cases'!AA:AA,$B43,'Gen Test Cases'!I:I,$E$35)+COUNTIFS('RedHat OpenShift'!AA:AA,$B43,'RedHat OpenShift'!J:J,$E$35)</f>
        <v>0</v>
      </c>
      <c r="F43" s="173">
        <f>COUNTIFS('Gen Test Cases'!AA:AA,$B43,'Gen Test Cases'!I:I,$F$35)+COUNTIFS('RedHat OpenShift'!AA:AA,$B43,'RedHat OpenShift'!J:J,$F$35)</f>
        <v>0</v>
      </c>
      <c r="G43" s="174">
        <v>1</v>
      </c>
      <c r="H43" s="71">
        <f t="shared" si="2"/>
        <v>0</v>
      </c>
      <c r="I43" s="71">
        <f t="shared" si="3"/>
        <v>0</v>
      </c>
      <c r="J43" s="71"/>
      <c r="K43" s="71"/>
      <c r="L43" s="71"/>
      <c r="M43" s="71"/>
      <c r="N43" s="71"/>
      <c r="O43" s="71"/>
      <c r="P43" s="181"/>
    </row>
    <row r="44" spans="1:16" ht="14.5" hidden="1" x14ac:dyDescent="0.35">
      <c r="A44" s="72"/>
      <c r="B44" s="129" t="s">
        <v>61</v>
      </c>
      <c r="C44" s="130"/>
      <c r="D44" s="175">
        <f>SUM(I36:I43)/SUM(H36:H43)*100</f>
        <v>0</v>
      </c>
      <c r="E44" s="173" t="e">
        <f>COUNTIFS(#REF!,$B44,#REF!,E$16)+COUNTIFS(#REF!,$B44,#REF!,E$16)</f>
        <v>#REF!</v>
      </c>
      <c r="F44" s="71"/>
      <c r="G44" s="71"/>
      <c r="H44" s="71"/>
      <c r="I44" s="71"/>
      <c r="J44" s="71"/>
      <c r="K44" s="71"/>
      <c r="L44" s="71"/>
      <c r="M44" s="71"/>
      <c r="N44" s="71"/>
      <c r="O44" s="71"/>
      <c r="P44" s="181"/>
    </row>
    <row r="45" spans="1:16" ht="12.75" customHeight="1" x14ac:dyDescent="0.35">
      <c r="A45" s="76"/>
      <c r="B45" s="77"/>
      <c r="C45" s="77"/>
      <c r="D45" s="77"/>
      <c r="E45" s="77"/>
      <c r="F45" s="77"/>
      <c r="G45" s="77"/>
      <c r="H45" s="77"/>
      <c r="I45" s="77"/>
      <c r="J45" s="77"/>
      <c r="K45" s="98"/>
      <c r="L45" s="98"/>
      <c r="M45" s="98"/>
      <c r="N45" s="98"/>
      <c r="O45" s="98"/>
      <c r="P45" s="168"/>
    </row>
    <row r="46" spans="1:16" ht="12.75" customHeight="1" x14ac:dyDescent="0.35">
      <c r="A46" s="69"/>
      <c r="B46" s="70"/>
      <c r="C46" s="70"/>
      <c r="D46" s="70"/>
      <c r="E46" s="70"/>
      <c r="F46" s="70"/>
      <c r="G46" s="70"/>
      <c r="H46" s="70"/>
      <c r="I46" s="70"/>
      <c r="J46" s="70"/>
      <c r="K46" s="70"/>
      <c r="L46" s="70"/>
      <c r="M46" s="70"/>
      <c r="N46" s="70"/>
      <c r="O46" s="70"/>
      <c r="P46" s="180"/>
    </row>
    <row r="47" spans="1:16" ht="14.5" x14ac:dyDescent="0.35">
      <c r="A47" s="78"/>
      <c r="B47" s="79" t="s">
        <v>63</v>
      </c>
      <c r="C47" s="80"/>
      <c r="D47" s="80"/>
      <c r="E47" s="80"/>
      <c r="F47" s="80"/>
      <c r="G47" s="81"/>
      <c r="H47" s="71"/>
      <c r="I47" s="71"/>
      <c r="J47" s="71"/>
      <c r="K47" s="71"/>
      <c r="L47" s="71"/>
      <c r="M47" s="71"/>
      <c r="N47" s="71"/>
      <c r="O47" s="71"/>
      <c r="P47" s="181"/>
    </row>
    <row r="48" spans="1:16" ht="12.75" customHeight="1" x14ac:dyDescent="0.35">
      <c r="A48" s="78"/>
      <c r="B48" s="82" t="s">
        <v>39</v>
      </c>
      <c r="C48" s="83"/>
      <c r="D48" s="83"/>
      <c r="E48" s="83"/>
      <c r="F48" s="83"/>
      <c r="G48" s="84"/>
      <c r="H48" s="71"/>
      <c r="I48" s="71"/>
      <c r="J48" s="71"/>
      <c r="K48" s="71"/>
      <c r="L48" s="71"/>
      <c r="M48" s="71"/>
      <c r="N48" s="71"/>
      <c r="O48" s="71"/>
      <c r="P48" s="181"/>
    </row>
    <row r="49" spans="1:16" ht="14.5" x14ac:dyDescent="0.35">
      <c r="A49" s="280"/>
      <c r="B49" s="191" t="s">
        <v>40</v>
      </c>
      <c r="C49" s="85"/>
      <c r="D49" s="185"/>
      <c r="E49" s="185"/>
      <c r="F49" s="185"/>
      <c r="G49" s="86"/>
      <c r="H49" s="71"/>
      <c r="I49" s="71"/>
      <c r="J49" s="71"/>
      <c r="K49" s="188" t="s">
        <v>41</v>
      </c>
      <c r="L49" s="189"/>
      <c r="M49" s="189"/>
      <c r="N49" s="189"/>
      <c r="O49" s="190"/>
      <c r="P49" s="181"/>
    </row>
    <row r="50" spans="1:16" ht="36" x14ac:dyDescent="0.35">
      <c r="A50" s="280"/>
      <c r="B50" s="87" t="s">
        <v>42</v>
      </c>
      <c r="C50" s="88" t="s">
        <v>43</v>
      </c>
      <c r="D50" s="88" t="s">
        <v>44</v>
      </c>
      <c r="E50" s="88" t="s">
        <v>45</v>
      </c>
      <c r="F50" s="88" t="s">
        <v>46</v>
      </c>
      <c r="G50" s="89" t="s">
        <v>47</v>
      </c>
      <c r="H50" s="71"/>
      <c r="I50" s="71"/>
      <c r="J50" s="71"/>
      <c r="K50" s="90" t="s">
        <v>48</v>
      </c>
      <c r="L50" s="34"/>
      <c r="M50" s="91" t="s">
        <v>49</v>
      </c>
      <c r="N50" s="91" t="s">
        <v>50</v>
      </c>
      <c r="O50" s="92" t="s">
        <v>51</v>
      </c>
      <c r="P50" s="181"/>
    </row>
    <row r="51" spans="1:16" ht="14.5" x14ac:dyDescent="0.35">
      <c r="A51" s="73"/>
      <c r="B51" s="169">
        <f>COUNTIF('Gen Test Cases'!I3:I20,"Pass")+COUNTIF(Docker!J3:J77,"Pass")</f>
        <v>0</v>
      </c>
      <c r="C51" s="169">
        <f>COUNTIF('Gen Test Cases'!I3:I20,"Fail")+COUNTIF(Docker!J3:J77,"Fail")</f>
        <v>0</v>
      </c>
      <c r="D51" s="169">
        <f>COUNTIF('Gen Test Cases'!I3:I20,"info")+COUNTIF(Docker!J3:J77,"info")</f>
        <v>0</v>
      </c>
      <c r="E51" s="169">
        <f>COUNTIF('Gen Test Cases'!I3:I20,"N/A")+COUNTIF(Docker!J3:J77,"N/A")</f>
        <v>0</v>
      </c>
      <c r="F51" s="169">
        <f>B51+C51</f>
        <v>0</v>
      </c>
      <c r="G51" s="170">
        <f>D63/100</f>
        <v>0</v>
      </c>
      <c r="H51" s="71"/>
      <c r="I51" s="71"/>
      <c r="J51" s="71"/>
      <c r="K51" s="93" t="s">
        <v>52</v>
      </c>
      <c r="L51" s="94"/>
      <c r="M51" s="171">
        <f>COUNTA('Gen Test Cases'!I3:I20)+COUNTA(Docker!J3:J77)</f>
        <v>0</v>
      </c>
      <c r="N51" s="171">
        <f>O51-M51</f>
        <v>93</v>
      </c>
      <c r="O51" s="172">
        <f>COUNTA('Gen Test Cases'!A3:A20)+COUNTA(Docker!A3:A77)</f>
        <v>93</v>
      </c>
      <c r="P51" s="181"/>
    </row>
    <row r="52" spans="1:16" ht="12.75" customHeight="1" x14ac:dyDescent="0.35">
      <c r="A52" s="73"/>
      <c r="B52" s="95"/>
      <c r="C52" s="71"/>
      <c r="D52" s="71"/>
      <c r="E52" s="71"/>
      <c r="F52" s="71"/>
      <c r="G52" s="71"/>
      <c r="H52" s="71"/>
      <c r="I52" s="71"/>
      <c r="J52" s="71"/>
      <c r="K52" s="74"/>
      <c r="L52" s="74"/>
      <c r="M52" s="74"/>
      <c r="N52" s="74"/>
      <c r="O52" s="74"/>
      <c r="P52" s="181"/>
    </row>
    <row r="53" spans="1:16" ht="12.75" customHeight="1" x14ac:dyDescent="0.35">
      <c r="A53" s="73"/>
      <c r="B53" s="192" t="s">
        <v>53</v>
      </c>
      <c r="C53" s="186"/>
      <c r="D53" s="186"/>
      <c r="E53" s="186"/>
      <c r="F53" s="186"/>
      <c r="G53" s="187"/>
      <c r="H53" s="71"/>
      <c r="I53" s="71"/>
      <c r="J53" s="71"/>
      <c r="K53" s="74"/>
      <c r="L53" s="74"/>
      <c r="M53" s="74"/>
      <c r="N53" s="74"/>
      <c r="O53" s="74"/>
      <c r="P53" s="181"/>
    </row>
    <row r="54" spans="1:16" ht="12.75" customHeight="1" x14ac:dyDescent="0.35">
      <c r="A54" s="72"/>
      <c r="B54" s="96" t="s">
        <v>54</v>
      </c>
      <c r="C54" s="96" t="s">
        <v>55</v>
      </c>
      <c r="D54" s="96" t="s">
        <v>56</v>
      </c>
      <c r="E54" s="96" t="s">
        <v>57</v>
      </c>
      <c r="F54" s="96" t="s">
        <v>45</v>
      </c>
      <c r="G54" s="96" t="s">
        <v>58</v>
      </c>
      <c r="H54" s="97" t="s">
        <v>59</v>
      </c>
      <c r="I54" s="97" t="s">
        <v>60</v>
      </c>
      <c r="J54" s="71"/>
      <c r="K54" s="75"/>
      <c r="L54" s="75"/>
      <c r="M54" s="75"/>
      <c r="N54" s="75"/>
      <c r="O54" s="75"/>
      <c r="P54" s="181"/>
    </row>
    <row r="55" spans="1:16" ht="12.75" customHeight="1" x14ac:dyDescent="0.35">
      <c r="A55" s="72"/>
      <c r="B55" s="176">
        <v>8</v>
      </c>
      <c r="C55" s="177">
        <f>COUNTIF('Gen Test Cases'!AA:AA,$B55)+COUNTIF(Docker!AA:AA,$B55)</f>
        <v>0</v>
      </c>
      <c r="D55" s="173">
        <f>COUNTIFS('Gen Test Cases'!AA:AA,B55,'Gen Test Cases'!I:I,$D$65)+COUNTIFS(Docker!AA:AA,B55,Docker!J:J,$D$54)</f>
        <v>0</v>
      </c>
      <c r="E55" s="173">
        <f>COUNTIFS('Gen Test Cases'!AA:AA,$B55,'Gen Test Cases'!I:I,$E$65)+COUNTIFS(Docker!AA:AA,$B55,Docker!J:J,$E$54)</f>
        <v>0</v>
      </c>
      <c r="F55" s="173">
        <f>COUNTIFS('Gen Test Cases'!AA:AA,$B55,'Gen Test Cases'!I:I,$F$54)+COUNTIFS(Docker!AA:AA,$B55,Docker!J:J,$F$54)</f>
        <v>0</v>
      </c>
      <c r="G55" s="174">
        <v>1500</v>
      </c>
      <c r="H55" s="71">
        <f>(C55-F55)*(G55)</f>
        <v>0</v>
      </c>
      <c r="I55" s="71">
        <f>D55*G55</f>
        <v>0</v>
      </c>
      <c r="J55" s="183">
        <f>D51+N51</f>
        <v>93</v>
      </c>
      <c r="K55" s="184" t="str">
        <f>"WARNING: THERE IS AT LEAST ONE TEST CASE WITH"</f>
        <v>WARNING: THERE IS AT LEAST ONE TEST CASE WITH</v>
      </c>
      <c r="L55" s="71"/>
      <c r="M55" s="71"/>
      <c r="N55" s="71"/>
      <c r="O55" s="71"/>
      <c r="P55" s="181"/>
    </row>
    <row r="56" spans="1:16" ht="12.75" customHeight="1" x14ac:dyDescent="0.35">
      <c r="A56" s="72"/>
      <c r="B56" s="176">
        <v>7</v>
      </c>
      <c r="C56" s="177">
        <f>COUNTIF('Gen Test Cases'!AA:AA,$B56)+COUNTIF(Docker!AA:AA,$B56)</f>
        <v>1</v>
      </c>
      <c r="D56" s="173">
        <f>COUNTIFS('Gen Test Cases'!AA:AA,B56,'Gen Test Cases'!I:I,$D$65)+COUNTIFS(Docker!AA:AA,B56,Docker!J:J,$D$54)</f>
        <v>0</v>
      </c>
      <c r="E56" s="173">
        <f>COUNTIFS('Gen Test Cases'!AA:AA,$B56,'Gen Test Cases'!I:I,$E$65)+COUNTIFS(Docker!AA:AA,$B56,Docker!J:J,$E$54)</f>
        <v>0</v>
      </c>
      <c r="F56" s="173">
        <f>COUNTIFS('Gen Test Cases'!AA:AA,$B56,'Gen Test Cases'!I:I,$F$16)+COUNTIFS(Kubernetes!AA:AA,$B56,Kubernetes!J:J,$F$16)</f>
        <v>0</v>
      </c>
      <c r="G56" s="174">
        <v>750</v>
      </c>
      <c r="H56" s="71">
        <f t="shared" ref="H56:H62" si="4">(C56-F56)*(G56)</f>
        <v>750</v>
      </c>
      <c r="I56" s="71">
        <f t="shared" ref="I56:I62" si="5">D56*G56</f>
        <v>0</v>
      </c>
      <c r="J56" s="71"/>
      <c r="K56" s="184" t="str">
        <f>"AN 'INFO' OR BLANK STATUS (SEE ABOVE)"</f>
        <v>AN 'INFO' OR BLANK STATUS (SEE ABOVE)</v>
      </c>
      <c r="L56" s="71"/>
      <c r="M56" s="71"/>
      <c r="N56" s="71"/>
      <c r="O56" s="71"/>
      <c r="P56" s="181"/>
    </row>
    <row r="57" spans="1:16" ht="12.75" customHeight="1" x14ac:dyDescent="0.35">
      <c r="A57" s="72"/>
      <c r="B57" s="176">
        <v>6</v>
      </c>
      <c r="C57" s="177">
        <f>COUNTIF('Gen Test Cases'!AA:AA,$B57)+COUNTIF(Docker!AA:AA,$B57)</f>
        <v>7</v>
      </c>
      <c r="D57" s="173">
        <f>COUNTIFS('Gen Test Cases'!AA:AA,B57,'Gen Test Cases'!I:I,$D$65)+COUNTIFS(Docker!AA:AA,B57,Docker!J:J,$D$54)</f>
        <v>0</v>
      </c>
      <c r="E57" s="173">
        <f>COUNTIFS('Gen Test Cases'!AA:AA,$B57,'Gen Test Cases'!I:I,$E$65)+COUNTIFS(Docker!AA:AA,$B57,Docker!J:J,$E$54)</f>
        <v>0</v>
      </c>
      <c r="F57" s="173">
        <f>COUNTIFS('Gen Test Cases'!AA:AA,$B57,'Gen Test Cases'!I:I,$F$16)+COUNTIFS(Kubernetes!AA:AA,$B57,Kubernetes!J:J,$F$16)</f>
        <v>0</v>
      </c>
      <c r="G57" s="174">
        <v>100</v>
      </c>
      <c r="H57" s="71">
        <f t="shared" si="4"/>
        <v>700</v>
      </c>
      <c r="I57" s="71">
        <f t="shared" si="5"/>
        <v>0</v>
      </c>
      <c r="J57" s="71"/>
      <c r="K57" s="71"/>
      <c r="L57" s="71"/>
      <c r="M57" s="71"/>
      <c r="N57" s="71"/>
      <c r="O57" s="71"/>
      <c r="P57" s="181"/>
    </row>
    <row r="58" spans="1:16" ht="12.75" customHeight="1" x14ac:dyDescent="0.35">
      <c r="A58" s="72"/>
      <c r="B58" s="176">
        <v>5</v>
      </c>
      <c r="C58" s="177">
        <f>COUNTIF('Gen Test Cases'!AA:AA,$B58)+COUNTIF(Docker!AA:AA,$B58)</f>
        <v>64</v>
      </c>
      <c r="D58" s="173">
        <f>COUNTIFS('Gen Test Cases'!AA:AA,B58,'Gen Test Cases'!I:I,$D$65)+COUNTIFS(Docker!AA:AA,B58,Docker!J:J,$D$54)</f>
        <v>0</v>
      </c>
      <c r="E58" s="173">
        <f>COUNTIFS('Gen Test Cases'!AA:AA,$B58,'Gen Test Cases'!I:I,$E$65)+COUNTIFS(Docker!AA:AA,$B58,Docker!J:J,$E$54)</f>
        <v>0</v>
      </c>
      <c r="F58" s="173">
        <f>COUNTIFS('Gen Test Cases'!AA:AA,$B58,'Gen Test Cases'!I:I,$F$16)+COUNTIFS(Kubernetes!AA:AA,$B58,Kubernetes!J:J,$F$16)</f>
        <v>0</v>
      </c>
      <c r="G58" s="174">
        <v>50</v>
      </c>
      <c r="H58" s="71">
        <f t="shared" si="4"/>
        <v>3200</v>
      </c>
      <c r="I58" s="71">
        <f t="shared" si="5"/>
        <v>0</v>
      </c>
      <c r="J58" s="71"/>
      <c r="K58" s="71"/>
      <c r="L58" s="71"/>
      <c r="M58" s="71"/>
      <c r="N58" s="71"/>
      <c r="O58" s="71"/>
      <c r="P58" s="181"/>
    </row>
    <row r="59" spans="1:16" ht="12.75" customHeight="1" x14ac:dyDescent="0.35">
      <c r="A59" s="72"/>
      <c r="B59" s="176">
        <v>4</v>
      </c>
      <c r="C59" s="177">
        <f>COUNTIF('Gen Test Cases'!AA:AA,$B59)+COUNTIF(Docker!AA:AA,$B59)</f>
        <v>10</v>
      </c>
      <c r="D59" s="173">
        <f>COUNTIFS('Gen Test Cases'!AA:AA,B59,'Gen Test Cases'!I:I,$D$65)+COUNTIFS(Docker!AA:AA,B59,Docker!J:J,$D$54)</f>
        <v>0</v>
      </c>
      <c r="E59" s="173">
        <f>COUNTIFS('Gen Test Cases'!AA:AA,$B59,'Gen Test Cases'!I:I,$E$65)+COUNTIFS(Docker!AA:AA,$B59,Docker!J:J,$E$54)</f>
        <v>0</v>
      </c>
      <c r="F59" s="173">
        <f>COUNTIFS('Gen Test Cases'!AA:AA,$B59,'Gen Test Cases'!I:I,$F$16)+COUNTIFS(Kubernetes!AA:AA,$B59,Kubernetes!J:J,$F$16)</f>
        <v>0</v>
      </c>
      <c r="G59" s="174">
        <v>10</v>
      </c>
      <c r="H59" s="71">
        <f t="shared" si="4"/>
        <v>100</v>
      </c>
      <c r="I59" s="71">
        <f t="shared" si="5"/>
        <v>0</v>
      </c>
      <c r="J59" s="183">
        <v>3</v>
      </c>
      <c r="K59" s="184" t="str">
        <f>"WARNING: THERE IS AT LEAST ONE TEST CASE WITH"</f>
        <v>WARNING: THERE IS AT LEAST ONE TEST CASE WITH</v>
      </c>
      <c r="L59" s="71"/>
      <c r="M59" s="71"/>
      <c r="N59" s="71"/>
      <c r="O59" s="71"/>
      <c r="P59" s="181"/>
    </row>
    <row r="60" spans="1:16" ht="12.75" customHeight="1" x14ac:dyDescent="0.35">
      <c r="A60" s="72"/>
      <c r="B60" s="176">
        <v>3</v>
      </c>
      <c r="C60" s="177">
        <f>COUNTIF('Gen Test Cases'!AA:AA,$B60)+COUNTIF(Docker!AA:AA,$B60)</f>
        <v>4</v>
      </c>
      <c r="D60" s="173">
        <f>COUNTIFS('Gen Test Cases'!AA:AA,B60,'Gen Test Cases'!I:I,$D$65)+COUNTIFS(Docker!AA:AA,B60,Docker!J:J,$D$54)</f>
        <v>0</v>
      </c>
      <c r="E60" s="173">
        <f>COUNTIFS('Gen Test Cases'!AA:AA,$B60,'Gen Test Cases'!I:I,$E$65)+COUNTIFS(Docker!AA:AA,$B60,Docker!J:J,$E$54)</f>
        <v>0</v>
      </c>
      <c r="F60" s="173">
        <f>COUNTIFS('Gen Test Cases'!AA:AA,$B60,'Gen Test Cases'!I:I,$F$16)+COUNTIFS(Kubernetes!AA:AA,$B60,Kubernetes!J:J,$F$16)</f>
        <v>0</v>
      </c>
      <c r="G60" s="174">
        <v>5</v>
      </c>
      <c r="H60" s="71">
        <f t="shared" si="4"/>
        <v>20</v>
      </c>
      <c r="I60" s="71">
        <f t="shared" si="5"/>
        <v>0</v>
      </c>
      <c r="J60" s="71"/>
      <c r="K60" s="184" t="str">
        <f>"MULTIPLE OR INVALID ISSUE CODES (SEE TEST CASES TABS)"</f>
        <v>MULTIPLE OR INVALID ISSUE CODES (SEE TEST CASES TABS)</v>
      </c>
      <c r="L60" s="71"/>
      <c r="M60" s="71"/>
      <c r="N60" s="71"/>
      <c r="O60" s="71"/>
      <c r="P60" s="181"/>
    </row>
    <row r="61" spans="1:16" ht="14.5" x14ac:dyDescent="0.35">
      <c r="A61" s="72"/>
      <c r="B61" s="176">
        <v>2</v>
      </c>
      <c r="C61" s="177">
        <f>COUNTIF('Gen Test Cases'!AA:AA,$B61)+COUNTIF(Docker!AA:AA,$B61)</f>
        <v>1</v>
      </c>
      <c r="D61" s="173">
        <f>COUNTIFS('Gen Test Cases'!AA:AA,B61,'Gen Test Cases'!I:I,$D$65)+COUNTIFS(Docker!AA:AA,B61,Docker!J:J,$D$54)</f>
        <v>0</v>
      </c>
      <c r="E61" s="173">
        <f>COUNTIFS('Gen Test Cases'!AA:AA,$B61,'Gen Test Cases'!I:I,$E$65)+COUNTIFS(Docker!AA:AA,$B61,Docker!J:J,$E$54)</f>
        <v>0</v>
      </c>
      <c r="F61" s="173">
        <f>COUNTIFS('Gen Test Cases'!AA:AA,$B61,'Gen Test Cases'!I:I,$F$16)+COUNTIFS(Kubernetes!AA:AA,$B61,Kubernetes!J:J,$F$16)</f>
        <v>0</v>
      </c>
      <c r="G61" s="174">
        <v>2</v>
      </c>
      <c r="H61" s="71">
        <f t="shared" si="4"/>
        <v>2</v>
      </c>
      <c r="I61" s="71">
        <f t="shared" si="5"/>
        <v>0</v>
      </c>
      <c r="J61" s="71"/>
      <c r="K61" s="71"/>
      <c r="L61" s="71"/>
      <c r="M61" s="71"/>
      <c r="N61" s="71"/>
      <c r="O61" s="71"/>
      <c r="P61" s="181"/>
    </row>
    <row r="62" spans="1:16" ht="14.5" x14ac:dyDescent="0.35">
      <c r="A62" s="72"/>
      <c r="B62" s="176">
        <v>1</v>
      </c>
      <c r="C62" s="177">
        <f>COUNTIF('Gen Test Cases'!AA:AA,$B62)+COUNTIF(Docker!AA:AA,$B62)</f>
        <v>0</v>
      </c>
      <c r="D62" s="173">
        <f>COUNTIFS('Gen Test Cases'!AA:AA,B62,'Gen Test Cases'!I:I,$D$65)+COUNTIFS(Docker!AA:AA,B62,Docker!J:J,$D$54)</f>
        <v>0</v>
      </c>
      <c r="E62" s="173">
        <f>COUNTIFS('Gen Test Cases'!AA:AA,$B62,'Gen Test Cases'!I:I,$E$65)+COUNTIFS(Docker!AA:AA,$B62,Docker!J:J,$E$54)</f>
        <v>0</v>
      </c>
      <c r="F62" s="173">
        <f>COUNTIFS('Gen Test Cases'!AA:AA,$B62,'Gen Test Cases'!I:I,$F$16)+COUNTIFS(Kubernetes!AA:AA,$B62,Kubernetes!J:J,$F$16)</f>
        <v>0</v>
      </c>
      <c r="G62" s="174">
        <v>1</v>
      </c>
      <c r="H62" s="71">
        <f t="shared" si="4"/>
        <v>0</v>
      </c>
      <c r="I62" s="71">
        <f t="shared" si="5"/>
        <v>0</v>
      </c>
      <c r="J62" s="71"/>
      <c r="K62" s="71"/>
      <c r="L62" s="71"/>
      <c r="M62" s="71"/>
      <c r="N62" s="71"/>
      <c r="O62" s="71"/>
      <c r="P62" s="181"/>
    </row>
    <row r="63" spans="1:16" ht="14.5" hidden="1" x14ac:dyDescent="0.35">
      <c r="A63" s="72"/>
      <c r="B63" s="129" t="s">
        <v>61</v>
      </c>
      <c r="C63" s="130"/>
      <c r="D63" s="175">
        <f>SUM(I55:I62)/SUM(H55:H62)*100</f>
        <v>0</v>
      </c>
      <c r="E63" s="173" t="e">
        <f>COUNTIFS(#REF!,$B63,#REF!,E$16)+COUNTIFS(#REF!,$B63,#REF!,E$16)</f>
        <v>#REF!</v>
      </c>
      <c r="F63" s="71"/>
      <c r="G63" s="71"/>
      <c r="H63" s="71"/>
      <c r="I63" s="71"/>
      <c r="J63" s="71"/>
      <c r="K63" s="71"/>
      <c r="L63" s="71"/>
      <c r="M63" s="71"/>
      <c r="N63" s="71"/>
      <c r="O63" s="71"/>
      <c r="P63" s="181"/>
    </row>
    <row r="64" spans="1:16" ht="12.75" customHeight="1" x14ac:dyDescent="0.35">
      <c r="A64" s="76"/>
      <c r="B64" s="77"/>
      <c r="C64" s="77"/>
      <c r="D64" s="77"/>
      <c r="E64" s="77"/>
      <c r="F64" s="77"/>
      <c r="G64" s="77"/>
      <c r="H64" s="77"/>
      <c r="I64" s="77"/>
      <c r="J64" s="77"/>
      <c r="K64" s="98"/>
      <c r="L64" s="98"/>
      <c r="M64" s="98"/>
      <c r="N64" s="98"/>
      <c r="O64" s="98"/>
      <c r="P64" s="168"/>
    </row>
  </sheetData>
  <mergeCells count="3">
    <mergeCell ref="A11:A12"/>
    <mergeCell ref="A30:A31"/>
    <mergeCell ref="A49:A50"/>
  </mergeCells>
  <conditionalFormatting sqref="N13">
    <cfRule type="cellIs" dxfId="173" priority="11" stopIfTrue="1" operator="greaterThan">
      <formula>0</formula>
    </cfRule>
    <cfRule type="cellIs" dxfId="172" priority="12" stopIfTrue="1" operator="lessThan">
      <formula>0</formula>
    </cfRule>
  </conditionalFormatting>
  <conditionalFormatting sqref="K17:K18">
    <cfRule type="expression" dxfId="171" priority="9" stopIfTrue="1">
      <formula>#REF!=0</formula>
    </cfRule>
  </conditionalFormatting>
  <conditionalFormatting sqref="K21:K22">
    <cfRule type="expression" dxfId="170" priority="10" stopIfTrue="1">
      <formula>#REF!=0</formula>
    </cfRule>
  </conditionalFormatting>
  <conditionalFormatting sqref="N32">
    <cfRule type="cellIs" dxfId="169" priority="7" stopIfTrue="1" operator="greaterThan">
      <formula>0</formula>
    </cfRule>
    <cfRule type="cellIs" dxfId="168" priority="8" stopIfTrue="1" operator="lessThan">
      <formula>0</formula>
    </cfRule>
  </conditionalFormatting>
  <conditionalFormatting sqref="K36:K37">
    <cfRule type="expression" dxfId="167" priority="5" stopIfTrue="1">
      <formula>#REF!=0</formula>
    </cfRule>
  </conditionalFormatting>
  <conditionalFormatting sqref="K40:K41">
    <cfRule type="expression" dxfId="166" priority="6" stopIfTrue="1">
      <formula>#REF!=0</formula>
    </cfRule>
  </conditionalFormatting>
  <conditionalFormatting sqref="N51">
    <cfRule type="cellIs" dxfId="165" priority="3" stopIfTrue="1" operator="greaterThan">
      <formula>0</formula>
    </cfRule>
    <cfRule type="cellIs" dxfId="164" priority="4" stopIfTrue="1" operator="lessThan">
      <formula>0</formula>
    </cfRule>
  </conditionalFormatting>
  <conditionalFormatting sqref="K55:K56">
    <cfRule type="expression" dxfId="163" priority="1" stopIfTrue="1">
      <formula>#REF!=0</formula>
    </cfRule>
  </conditionalFormatting>
  <conditionalFormatting sqref="K59:K60">
    <cfRule type="expression" dxfId="162" priority="2" stopIfTrue="1">
      <formula>#REF!=0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50"/>
  <sheetViews>
    <sheetView zoomScale="80" zoomScaleNormal="80" workbookViewId="0">
      <selection activeCell="Z27" sqref="Z27"/>
    </sheetView>
  </sheetViews>
  <sheetFormatPr defaultColWidth="11.26953125" defaultRowHeight="12.75" customHeight="1" x14ac:dyDescent="0.35"/>
  <cols>
    <col min="1" max="13" width="11.26953125" style="116" customWidth="1"/>
    <col min="14" max="14" width="9.26953125" style="116" customWidth="1"/>
    <col min="15" max="16384" width="11.26953125" style="116"/>
  </cols>
  <sheetData>
    <row r="1" spans="1:14" ht="14.5" x14ac:dyDescent="0.35">
      <c r="A1" s="35" t="s">
        <v>64</v>
      </c>
      <c r="B1" s="36"/>
      <c r="C1" s="36"/>
      <c r="D1" s="36"/>
      <c r="E1" s="36"/>
      <c r="F1" s="36"/>
      <c r="G1" s="36"/>
      <c r="H1" s="36"/>
      <c r="I1" s="36"/>
      <c r="J1" s="36"/>
      <c r="K1" s="36"/>
      <c r="L1" s="36"/>
      <c r="M1" s="36"/>
      <c r="N1" s="37"/>
    </row>
    <row r="2" spans="1:14" ht="12.75" customHeight="1" x14ac:dyDescent="0.35">
      <c r="A2" s="62" t="s">
        <v>65</v>
      </c>
      <c r="B2" s="63"/>
      <c r="C2" s="63"/>
      <c r="D2" s="63"/>
      <c r="E2" s="63"/>
      <c r="F2" s="63"/>
      <c r="G2" s="63"/>
      <c r="H2" s="63"/>
      <c r="I2" s="63"/>
      <c r="J2" s="63"/>
      <c r="K2" s="63"/>
      <c r="L2" s="63"/>
      <c r="M2" s="63"/>
      <c r="N2" s="64"/>
    </row>
    <row r="3" spans="1:14" s="115" customFormat="1" ht="12.75" customHeight="1" x14ac:dyDescent="0.25">
      <c r="A3" s="281" t="s">
        <v>66</v>
      </c>
      <c r="B3" s="282"/>
      <c r="C3" s="282"/>
      <c r="D3" s="282"/>
      <c r="E3" s="282"/>
      <c r="F3" s="282"/>
      <c r="G3" s="282"/>
      <c r="H3" s="282"/>
      <c r="I3" s="282"/>
      <c r="J3" s="282"/>
      <c r="K3" s="282"/>
      <c r="L3" s="282"/>
      <c r="M3" s="282"/>
      <c r="N3" s="283"/>
    </row>
    <row r="4" spans="1:14" s="115" customFormat="1" ht="12.5" x14ac:dyDescent="0.25">
      <c r="A4" s="284"/>
      <c r="B4" s="285"/>
      <c r="C4" s="285"/>
      <c r="D4" s="285"/>
      <c r="E4" s="285"/>
      <c r="F4" s="285"/>
      <c r="G4" s="285"/>
      <c r="H4" s="285"/>
      <c r="I4" s="285"/>
      <c r="J4" s="285"/>
      <c r="K4" s="285"/>
      <c r="L4" s="285"/>
      <c r="M4" s="285"/>
      <c r="N4" s="286"/>
    </row>
    <row r="5" spans="1:14" s="115" customFormat="1" ht="12.5" x14ac:dyDescent="0.25">
      <c r="A5" s="284"/>
      <c r="B5" s="285"/>
      <c r="C5" s="285"/>
      <c r="D5" s="285"/>
      <c r="E5" s="285"/>
      <c r="F5" s="285"/>
      <c r="G5" s="285"/>
      <c r="H5" s="285"/>
      <c r="I5" s="285"/>
      <c r="J5" s="285"/>
      <c r="K5" s="285"/>
      <c r="L5" s="285"/>
      <c r="M5" s="285"/>
      <c r="N5" s="286"/>
    </row>
    <row r="6" spans="1:14" s="115" customFormat="1" ht="12.5" x14ac:dyDescent="0.25">
      <c r="A6" s="284"/>
      <c r="B6" s="285"/>
      <c r="C6" s="285"/>
      <c r="D6" s="285"/>
      <c r="E6" s="285"/>
      <c r="F6" s="285"/>
      <c r="G6" s="285"/>
      <c r="H6" s="285"/>
      <c r="I6" s="285"/>
      <c r="J6" s="285"/>
      <c r="K6" s="285"/>
      <c r="L6" s="285"/>
      <c r="M6" s="285"/>
      <c r="N6" s="286"/>
    </row>
    <row r="7" spans="1:14" s="115" customFormat="1" ht="12.5" x14ac:dyDescent="0.25">
      <c r="A7" s="284"/>
      <c r="B7" s="285"/>
      <c r="C7" s="285"/>
      <c r="D7" s="285"/>
      <c r="E7" s="285"/>
      <c r="F7" s="285"/>
      <c r="G7" s="285"/>
      <c r="H7" s="285"/>
      <c r="I7" s="285"/>
      <c r="J7" s="285"/>
      <c r="K7" s="285"/>
      <c r="L7" s="285"/>
      <c r="M7" s="285"/>
      <c r="N7" s="286"/>
    </row>
    <row r="8" spans="1:14" s="115" customFormat="1" ht="12.5" x14ac:dyDescent="0.25">
      <c r="A8" s="284"/>
      <c r="B8" s="285"/>
      <c r="C8" s="285"/>
      <c r="D8" s="285"/>
      <c r="E8" s="285"/>
      <c r="F8" s="285"/>
      <c r="G8" s="285"/>
      <c r="H8" s="285"/>
      <c r="I8" s="285"/>
      <c r="J8" s="285"/>
      <c r="K8" s="285"/>
      <c r="L8" s="285"/>
      <c r="M8" s="285"/>
      <c r="N8" s="286"/>
    </row>
    <row r="9" spans="1:14" s="115" customFormat="1" ht="12.5" x14ac:dyDescent="0.25">
      <c r="A9" s="284"/>
      <c r="B9" s="285"/>
      <c r="C9" s="285"/>
      <c r="D9" s="285"/>
      <c r="E9" s="285"/>
      <c r="F9" s="285"/>
      <c r="G9" s="285"/>
      <c r="H9" s="285"/>
      <c r="I9" s="285"/>
      <c r="J9" s="285"/>
      <c r="K9" s="285"/>
      <c r="L9" s="285"/>
      <c r="M9" s="285"/>
      <c r="N9" s="286"/>
    </row>
    <row r="10" spans="1:14" s="115" customFormat="1" ht="12.5" x14ac:dyDescent="0.25">
      <c r="A10" s="284"/>
      <c r="B10" s="285"/>
      <c r="C10" s="285"/>
      <c r="D10" s="285"/>
      <c r="E10" s="285"/>
      <c r="F10" s="285"/>
      <c r="G10" s="285"/>
      <c r="H10" s="285"/>
      <c r="I10" s="285"/>
      <c r="J10" s="285"/>
      <c r="K10" s="285"/>
      <c r="L10" s="285"/>
      <c r="M10" s="285"/>
      <c r="N10" s="286"/>
    </row>
    <row r="11" spans="1:14" s="115" customFormat="1" ht="12.5" x14ac:dyDescent="0.25">
      <c r="A11" s="284"/>
      <c r="B11" s="285"/>
      <c r="C11" s="285"/>
      <c r="D11" s="285"/>
      <c r="E11" s="285"/>
      <c r="F11" s="285"/>
      <c r="G11" s="285"/>
      <c r="H11" s="285"/>
      <c r="I11" s="285"/>
      <c r="J11" s="285"/>
      <c r="K11" s="285"/>
      <c r="L11" s="285"/>
      <c r="M11" s="285"/>
      <c r="N11" s="286"/>
    </row>
    <row r="12" spans="1:14" s="115" customFormat="1" ht="12.5" x14ac:dyDescent="0.25">
      <c r="A12" s="284"/>
      <c r="B12" s="285"/>
      <c r="C12" s="285"/>
      <c r="D12" s="285"/>
      <c r="E12" s="285"/>
      <c r="F12" s="285"/>
      <c r="G12" s="285"/>
      <c r="H12" s="285"/>
      <c r="I12" s="285"/>
      <c r="J12" s="285"/>
      <c r="K12" s="285"/>
      <c r="L12" s="285"/>
      <c r="M12" s="285"/>
      <c r="N12" s="286"/>
    </row>
    <row r="13" spans="1:14" s="115" customFormat="1" ht="12.75" customHeight="1" x14ac:dyDescent="0.25">
      <c r="A13" s="284"/>
      <c r="B13" s="285"/>
      <c r="C13" s="285"/>
      <c r="D13" s="285"/>
      <c r="E13" s="285"/>
      <c r="F13" s="285"/>
      <c r="G13" s="285"/>
      <c r="H13" s="285"/>
      <c r="I13" s="285"/>
      <c r="J13" s="285"/>
      <c r="K13" s="285"/>
      <c r="L13" s="285"/>
      <c r="M13" s="285"/>
      <c r="N13" s="286"/>
    </row>
    <row r="14" spans="1:14" s="115" customFormat="1" ht="1.5" customHeight="1" x14ac:dyDescent="0.25">
      <c r="A14" s="284"/>
      <c r="B14" s="285"/>
      <c r="C14" s="285"/>
      <c r="D14" s="285"/>
      <c r="E14" s="285"/>
      <c r="F14" s="285"/>
      <c r="G14" s="285"/>
      <c r="H14" s="285"/>
      <c r="I14" s="285"/>
      <c r="J14" s="285"/>
      <c r="K14" s="285"/>
      <c r="L14" s="285"/>
      <c r="M14" s="285"/>
      <c r="N14" s="286"/>
    </row>
    <row r="15" spans="1:14" s="115" customFormat="1" ht="11.15" hidden="1" customHeight="1" x14ac:dyDescent="0.25">
      <c r="A15" s="284"/>
      <c r="B15" s="285"/>
      <c r="C15" s="285"/>
      <c r="D15" s="285"/>
      <c r="E15" s="285"/>
      <c r="F15" s="285"/>
      <c r="G15" s="285"/>
      <c r="H15" s="285"/>
      <c r="I15" s="285"/>
      <c r="J15" s="285"/>
      <c r="K15" s="285"/>
      <c r="L15" s="285"/>
      <c r="M15" s="285"/>
      <c r="N15" s="286"/>
    </row>
    <row r="16" spans="1:14" s="115" customFormat="1" ht="12.75" hidden="1" customHeight="1" x14ac:dyDescent="0.25">
      <c r="A16" s="284"/>
      <c r="B16" s="285"/>
      <c r="C16" s="285"/>
      <c r="D16" s="285"/>
      <c r="E16" s="285"/>
      <c r="F16" s="285"/>
      <c r="G16" s="285"/>
      <c r="H16" s="285"/>
      <c r="I16" s="285"/>
      <c r="J16" s="285"/>
      <c r="K16" s="285"/>
      <c r="L16" s="285"/>
      <c r="M16" s="285"/>
      <c r="N16" s="286"/>
    </row>
    <row r="17" spans="1:14" ht="57.75" hidden="1" customHeight="1" x14ac:dyDescent="0.35">
      <c r="A17" s="287"/>
      <c r="B17" s="288"/>
      <c r="C17" s="288"/>
      <c r="D17" s="288"/>
      <c r="E17" s="288"/>
      <c r="F17" s="288"/>
      <c r="G17" s="288"/>
      <c r="H17" s="288"/>
      <c r="I17" s="288"/>
      <c r="J17" s="288"/>
      <c r="K17" s="288"/>
      <c r="L17" s="288"/>
      <c r="M17" s="288"/>
      <c r="N17" s="289"/>
    </row>
    <row r="18" spans="1:14" s="115" customFormat="1" ht="12.75" hidden="1" customHeight="1" x14ac:dyDescent="0.25">
      <c r="A18" s="114"/>
      <c r="B18" s="114"/>
      <c r="C18" s="114"/>
      <c r="D18" s="114"/>
      <c r="E18" s="114"/>
      <c r="F18" s="114"/>
      <c r="G18" s="114"/>
      <c r="H18" s="114"/>
      <c r="I18" s="114"/>
      <c r="J18" s="114"/>
      <c r="K18" s="114"/>
      <c r="L18" s="114"/>
      <c r="M18" s="114"/>
      <c r="N18" s="114"/>
    </row>
    <row r="19" spans="1:14" s="115" customFormat="1" ht="13" x14ac:dyDescent="0.25">
      <c r="A19" s="38" t="s">
        <v>67</v>
      </c>
      <c r="B19" s="39"/>
      <c r="C19" s="39"/>
      <c r="D19" s="39"/>
      <c r="E19" s="39"/>
      <c r="F19" s="39"/>
      <c r="G19" s="39"/>
      <c r="H19" s="39"/>
      <c r="I19" s="39"/>
      <c r="J19" s="39"/>
      <c r="K19" s="39"/>
      <c r="L19" s="39"/>
      <c r="M19" s="39"/>
      <c r="N19" s="40"/>
    </row>
    <row r="20" spans="1:14" s="115" customFormat="1" ht="12.75" customHeight="1" x14ac:dyDescent="0.25">
      <c r="A20" s="41" t="s">
        <v>68</v>
      </c>
      <c r="B20" s="42"/>
      <c r="C20" s="43"/>
      <c r="D20" s="117" t="s">
        <v>69</v>
      </c>
      <c r="E20" s="118"/>
      <c r="F20" s="118"/>
      <c r="G20" s="118"/>
      <c r="H20" s="118"/>
      <c r="I20" s="118"/>
      <c r="J20" s="118"/>
      <c r="K20" s="118"/>
      <c r="L20" s="118"/>
      <c r="M20" s="118"/>
      <c r="N20" s="119"/>
    </row>
    <row r="21" spans="1:14" ht="12.75" customHeight="1" x14ac:dyDescent="0.35">
      <c r="A21" s="44"/>
      <c r="B21" s="45"/>
      <c r="C21" s="46"/>
      <c r="D21" s="120" t="s">
        <v>70</v>
      </c>
      <c r="E21" s="121"/>
      <c r="F21" s="121"/>
      <c r="G21" s="121"/>
      <c r="H21" s="121"/>
      <c r="I21" s="121"/>
      <c r="J21" s="121"/>
      <c r="K21" s="121"/>
      <c r="L21" s="121"/>
      <c r="M21" s="121"/>
      <c r="N21" s="122"/>
    </row>
    <row r="22" spans="1:14" ht="14.5" x14ac:dyDescent="0.35">
      <c r="A22" s="47" t="s">
        <v>71</v>
      </c>
      <c r="B22" s="48"/>
      <c r="C22" s="49"/>
      <c r="D22" s="123" t="s">
        <v>72</v>
      </c>
      <c r="E22" s="124"/>
      <c r="F22" s="124"/>
      <c r="G22" s="124"/>
      <c r="H22" s="124"/>
      <c r="I22" s="124"/>
      <c r="J22" s="124"/>
      <c r="K22" s="124"/>
      <c r="L22" s="124"/>
      <c r="M22" s="124"/>
      <c r="N22" s="125"/>
    </row>
    <row r="23" spans="1:14" ht="12.75" customHeight="1" x14ac:dyDescent="0.35">
      <c r="A23" s="41" t="s">
        <v>73</v>
      </c>
      <c r="B23" s="42"/>
      <c r="C23" s="43"/>
      <c r="D23" s="117" t="s">
        <v>74</v>
      </c>
      <c r="E23" s="118"/>
      <c r="F23" s="118"/>
      <c r="G23" s="118"/>
      <c r="H23" s="118"/>
      <c r="I23" s="118"/>
      <c r="J23" s="118"/>
      <c r="K23" s="118"/>
      <c r="L23" s="118"/>
      <c r="M23" s="118"/>
      <c r="N23" s="119"/>
    </row>
    <row r="24" spans="1:14" ht="14.5" x14ac:dyDescent="0.35">
      <c r="A24" s="41" t="s">
        <v>75</v>
      </c>
      <c r="B24" s="42"/>
      <c r="C24" s="43"/>
      <c r="D24" s="290" t="s">
        <v>76</v>
      </c>
      <c r="E24" s="291"/>
      <c r="F24" s="291"/>
      <c r="G24" s="291"/>
      <c r="H24" s="291"/>
      <c r="I24" s="291"/>
      <c r="J24" s="291"/>
      <c r="K24" s="291"/>
      <c r="L24" s="291"/>
      <c r="M24" s="291"/>
      <c r="N24" s="292"/>
    </row>
    <row r="25" spans="1:14" ht="12.75" customHeight="1" x14ac:dyDescent="0.35">
      <c r="A25" s="50"/>
      <c r="B25" s="51"/>
      <c r="C25" s="52"/>
      <c r="D25" s="293"/>
      <c r="E25" s="294"/>
      <c r="F25" s="294"/>
      <c r="G25" s="294"/>
      <c r="H25" s="294"/>
      <c r="I25" s="294"/>
      <c r="J25" s="294"/>
      <c r="K25" s="294"/>
      <c r="L25" s="294"/>
      <c r="M25" s="294"/>
      <c r="N25" s="295"/>
    </row>
    <row r="26" spans="1:14" ht="12.75" customHeight="1" x14ac:dyDescent="0.35">
      <c r="A26" s="131" t="s">
        <v>77</v>
      </c>
      <c r="B26" s="132"/>
      <c r="C26" s="133"/>
      <c r="D26" s="134" t="s">
        <v>78</v>
      </c>
      <c r="E26" s="135"/>
      <c r="F26" s="135"/>
      <c r="G26" s="135"/>
      <c r="H26" s="135"/>
      <c r="I26" s="135"/>
      <c r="J26" s="135"/>
      <c r="K26" s="135"/>
      <c r="L26" s="135"/>
      <c r="M26" s="135"/>
      <c r="N26" s="136"/>
    </row>
    <row r="27" spans="1:14" ht="14.5" x14ac:dyDescent="0.35">
      <c r="A27" s="50" t="s">
        <v>79</v>
      </c>
      <c r="B27" s="51"/>
      <c r="C27" s="52"/>
      <c r="D27" s="126" t="s">
        <v>80</v>
      </c>
      <c r="E27" s="127"/>
      <c r="F27" s="127"/>
      <c r="G27" s="127"/>
      <c r="H27" s="127"/>
      <c r="I27" s="127"/>
      <c r="J27" s="127"/>
      <c r="K27" s="127"/>
      <c r="L27" s="127"/>
      <c r="M27" s="127"/>
      <c r="N27" s="128"/>
    </row>
    <row r="28" spans="1:14" ht="12.75" customHeight="1" x14ac:dyDescent="0.35">
      <c r="A28" s="44"/>
      <c r="B28" s="45"/>
      <c r="C28" s="46"/>
      <c r="D28" s="120" t="s">
        <v>81</v>
      </c>
      <c r="E28" s="121"/>
      <c r="F28" s="121"/>
      <c r="G28" s="121"/>
      <c r="H28" s="121"/>
      <c r="I28" s="121"/>
      <c r="J28" s="121"/>
      <c r="K28" s="121"/>
      <c r="L28" s="121"/>
      <c r="M28" s="121"/>
      <c r="N28" s="122"/>
    </row>
    <row r="29" spans="1:14" ht="14.5" x14ac:dyDescent="0.35">
      <c r="A29" s="41" t="s">
        <v>82</v>
      </c>
      <c r="B29" s="42"/>
      <c r="C29" s="43"/>
      <c r="D29" s="117" t="s">
        <v>83</v>
      </c>
      <c r="E29" s="118"/>
      <c r="F29" s="118"/>
      <c r="G29" s="118"/>
      <c r="H29" s="118"/>
      <c r="I29" s="118"/>
      <c r="J29" s="118"/>
      <c r="K29" s="118"/>
      <c r="L29" s="118"/>
      <c r="M29" s="118"/>
      <c r="N29" s="119"/>
    </row>
    <row r="30" spans="1:14" ht="14.5" x14ac:dyDescent="0.35">
      <c r="A30" s="44"/>
      <c r="B30" s="45"/>
      <c r="C30" s="46"/>
      <c r="D30" s="120" t="s">
        <v>84</v>
      </c>
      <c r="E30" s="121"/>
      <c r="F30" s="121"/>
      <c r="G30" s="121"/>
      <c r="H30" s="121"/>
      <c r="I30" s="121"/>
      <c r="J30" s="121"/>
      <c r="K30" s="121"/>
      <c r="L30" s="121"/>
      <c r="M30" s="121"/>
      <c r="N30" s="122"/>
    </row>
    <row r="31" spans="1:14" ht="14.5" x14ac:dyDescent="0.35">
      <c r="A31" s="47" t="s">
        <v>85</v>
      </c>
      <c r="B31" s="48"/>
      <c r="C31" s="49"/>
      <c r="D31" s="123" t="s">
        <v>86</v>
      </c>
      <c r="E31" s="124"/>
      <c r="F31" s="124"/>
      <c r="G31" s="124"/>
      <c r="H31" s="124"/>
      <c r="I31" s="124"/>
      <c r="J31" s="124"/>
      <c r="K31" s="124"/>
      <c r="L31" s="124"/>
      <c r="M31" s="124"/>
      <c r="N31" s="125"/>
    </row>
    <row r="32" spans="1:14" ht="14.5" x14ac:dyDescent="0.35">
      <c r="A32" s="41" t="s">
        <v>87</v>
      </c>
      <c r="B32" s="42"/>
      <c r="C32" s="43"/>
      <c r="D32" s="117" t="s">
        <v>88</v>
      </c>
      <c r="E32" s="118"/>
      <c r="F32" s="118"/>
      <c r="G32" s="118"/>
      <c r="H32" s="118"/>
      <c r="I32" s="118"/>
      <c r="J32" s="118"/>
      <c r="K32" s="118"/>
      <c r="L32" s="118"/>
      <c r="M32" s="118"/>
      <c r="N32" s="119"/>
    </row>
    <row r="33" spans="1:14" ht="12.75" customHeight="1" x14ac:dyDescent="0.35">
      <c r="A33" s="44"/>
      <c r="B33" s="45"/>
      <c r="C33" s="46"/>
      <c r="D33" s="120" t="s">
        <v>89</v>
      </c>
      <c r="E33" s="121"/>
      <c r="F33" s="121"/>
      <c r="G33" s="121"/>
      <c r="H33" s="121"/>
      <c r="I33" s="121"/>
      <c r="J33" s="121"/>
      <c r="K33" s="121"/>
      <c r="L33" s="121"/>
      <c r="M33" s="121"/>
      <c r="N33" s="122"/>
    </row>
    <row r="34" spans="1:14" ht="14.5" x14ac:dyDescent="0.35">
      <c r="A34" s="41" t="s">
        <v>90</v>
      </c>
      <c r="B34" s="42"/>
      <c r="C34" s="43"/>
      <c r="D34" s="117" t="s">
        <v>91</v>
      </c>
      <c r="E34" s="118"/>
      <c r="F34" s="118"/>
      <c r="G34" s="118"/>
      <c r="H34" s="118"/>
      <c r="I34" s="118"/>
      <c r="J34" s="118"/>
      <c r="K34" s="118"/>
      <c r="L34" s="118"/>
      <c r="M34" s="118"/>
      <c r="N34" s="119"/>
    </row>
    <row r="35" spans="1:14" ht="15" customHeight="1" x14ac:dyDescent="0.35">
      <c r="A35" s="50"/>
      <c r="B35" s="51"/>
      <c r="C35" s="52"/>
      <c r="D35" s="126" t="s">
        <v>92</v>
      </c>
      <c r="E35" s="127"/>
      <c r="F35" s="127"/>
      <c r="G35" s="127"/>
      <c r="H35" s="127"/>
      <c r="I35" s="127"/>
      <c r="J35" s="127"/>
      <c r="K35" s="127"/>
      <c r="L35" s="127"/>
      <c r="M35" s="127"/>
      <c r="N35" s="128"/>
    </row>
    <row r="36" spans="1:14" ht="14.5" x14ac:dyDescent="0.35">
      <c r="A36" s="50"/>
      <c r="B36" s="51"/>
      <c r="C36" s="52"/>
      <c r="D36" s="126" t="s">
        <v>93</v>
      </c>
      <c r="E36" s="127"/>
      <c r="F36" s="127"/>
      <c r="G36" s="127"/>
      <c r="H36" s="127"/>
      <c r="I36" s="127"/>
      <c r="J36" s="127"/>
      <c r="K36" s="127"/>
      <c r="L36" s="127"/>
      <c r="M36" s="127"/>
      <c r="N36" s="128"/>
    </row>
    <row r="37" spans="1:14" ht="14.5" x14ac:dyDescent="0.35">
      <c r="A37" s="50"/>
      <c r="B37" s="51"/>
      <c r="C37" s="52"/>
      <c r="D37" s="126" t="s">
        <v>94</v>
      </c>
      <c r="E37" s="127"/>
      <c r="F37" s="127"/>
      <c r="G37" s="127"/>
      <c r="H37" s="127"/>
      <c r="I37" s="127"/>
      <c r="J37" s="127"/>
      <c r="K37" s="127"/>
      <c r="L37" s="127"/>
      <c r="M37" s="127"/>
      <c r="N37" s="128"/>
    </row>
    <row r="38" spans="1:14" ht="14.5" x14ac:dyDescent="0.35">
      <c r="A38" s="44"/>
      <c r="B38" s="45"/>
      <c r="C38" s="46"/>
      <c r="D38" s="120" t="s">
        <v>95</v>
      </c>
      <c r="E38" s="121"/>
      <c r="F38" s="121"/>
      <c r="G38" s="121"/>
      <c r="H38" s="121"/>
      <c r="I38" s="121"/>
      <c r="J38" s="121"/>
      <c r="K38" s="121"/>
      <c r="L38" s="121"/>
      <c r="M38" s="121"/>
      <c r="N38" s="122"/>
    </row>
    <row r="39" spans="1:14" ht="14.5" x14ac:dyDescent="0.35">
      <c r="A39" s="41" t="s">
        <v>96</v>
      </c>
      <c r="B39" s="42"/>
      <c r="C39" s="43"/>
      <c r="D39" s="117" t="s">
        <v>97</v>
      </c>
      <c r="E39" s="118"/>
      <c r="F39" s="118"/>
      <c r="G39" s="118"/>
      <c r="H39" s="118"/>
      <c r="I39" s="118"/>
      <c r="J39" s="118"/>
      <c r="K39" s="118"/>
      <c r="L39" s="118"/>
      <c r="M39" s="118"/>
      <c r="N39" s="119"/>
    </row>
    <row r="40" spans="1:14" ht="14.5" x14ac:dyDescent="0.35">
      <c r="A40" s="44"/>
      <c r="B40" s="45"/>
      <c r="C40" s="46"/>
      <c r="D40" s="120" t="s">
        <v>98</v>
      </c>
      <c r="E40" s="121"/>
      <c r="F40" s="121"/>
      <c r="G40" s="121"/>
      <c r="H40" s="121"/>
      <c r="I40" s="121"/>
      <c r="J40" s="121"/>
      <c r="K40" s="121"/>
      <c r="L40" s="121"/>
      <c r="M40" s="121"/>
      <c r="N40" s="122"/>
    </row>
    <row r="41" spans="1:14" ht="14.5" x14ac:dyDescent="0.35">
      <c r="A41" s="101" t="s">
        <v>99</v>
      </c>
      <c r="B41" s="102"/>
      <c r="C41" s="103"/>
      <c r="D41" s="296" t="s">
        <v>100</v>
      </c>
      <c r="E41" s="297"/>
      <c r="F41" s="297"/>
      <c r="G41" s="297"/>
      <c r="H41" s="297"/>
      <c r="I41" s="297"/>
      <c r="J41" s="297"/>
      <c r="K41" s="297"/>
      <c r="L41" s="297"/>
      <c r="M41" s="297"/>
      <c r="N41" s="298"/>
    </row>
    <row r="42" spans="1:14" ht="14.5" x14ac:dyDescent="0.35">
      <c r="A42" s="104"/>
      <c r="B42" s="51"/>
      <c r="C42" s="105"/>
      <c r="D42" s="299"/>
      <c r="E42" s="300"/>
      <c r="F42" s="300"/>
      <c r="G42" s="300"/>
      <c r="H42" s="300"/>
      <c r="I42" s="300"/>
      <c r="J42" s="300"/>
      <c r="K42" s="300"/>
      <c r="L42" s="300"/>
      <c r="M42" s="300"/>
      <c r="N42" s="301"/>
    </row>
    <row r="43" spans="1:14" ht="14.5" x14ac:dyDescent="0.35">
      <c r="A43" s="137" t="s">
        <v>101</v>
      </c>
      <c r="B43" s="132"/>
      <c r="C43" s="138"/>
      <c r="D43" s="123" t="s">
        <v>102</v>
      </c>
      <c r="E43" s="124"/>
      <c r="F43" s="124"/>
      <c r="G43" s="124"/>
      <c r="H43" s="124"/>
      <c r="I43" s="124"/>
      <c r="J43" s="124"/>
      <c r="K43" s="124"/>
      <c r="L43" s="124"/>
      <c r="M43" s="124"/>
      <c r="N43" s="125"/>
    </row>
    <row r="44" spans="1:14" ht="14.5" x14ac:dyDescent="0.35">
      <c r="A44" s="131" t="s">
        <v>103</v>
      </c>
      <c r="B44" s="132"/>
      <c r="C44" s="138"/>
      <c r="D44" s="123" t="s">
        <v>104</v>
      </c>
      <c r="E44" s="124"/>
      <c r="F44" s="124"/>
      <c r="G44" s="124"/>
      <c r="H44" s="124"/>
      <c r="I44" s="124"/>
      <c r="J44" s="124"/>
      <c r="K44" s="124"/>
      <c r="L44" s="124"/>
      <c r="M44" s="124"/>
      <c r="N44" s="125"/>
    </row>
    <row r="45" spans="1:14" ht="14.5" x14ac:dyDescent="0.35">
      <c r="A45" s="302" t="s">
        <v>105</v>
      </c>
      <c r="B45" s="303"/>
      <c r="C45" s="304"/>
      <c r="D45" s="296" t="s">
        <v>106</v>
      </c>
      <c r="E45" s="297"/>
      <c r="F45" s="297"/>
      <c r="G45" s="297"/>
      <c r="H45" s="297"/>
      <c r="I45" s="297"/>
      <c r="J45" s="297"/>
      <c r="K45" s="297"/>
      <c r="L45" s="297"/>
      <c r="M45" s="297"/>
      <c r="N45" s="298"/>
    </row>
    <row r="46" spans="1:14" ht="14.5" x14ac:dyDescent="0.35">
      <c r="A46" s="305"/>
      <c r="B46" s="306"/>
      <c r="C46" s="307"/>
      <c r="D46" s="308"/>
      <c r="E46" s="309"/>
      <c r="F46" s="309"/>
      <c r="G46" s="309"/>
      <c r="H46" s="309"/>
      <c r="I46" s="309"/>
      <c r="J46" s="309"/>
      <c r="K46" s="309"/>
      <c r="L46" s="309"/>
      <c r="M46" s="309"/>
      <c r="N46" s="310"/>
    </row>
    <row r="47" spans="1:14" ht="14.5" x14ac:dyDescent="0.35">
      <c r="A47" s="302" t="s">
        <v>107</v>
      </c>
      <c r="B47" s="303"/>
      <c r="C47" s="304"/>
      <c r="D47" s="296" t="s">
        <v>108</v>
      </c>
      <c r="E47" s="297"/>
      <c r="F47" s="297"/>
      <c r="G47" s="297"/>
      <c r="H47" s="297"/>
      <c r="I47" s="297"/>
      <c r="J47" s="297"/>
      <c r="K47" s="297"/>
      <c r="L47" s="297"/>
      <c r="M47" s="297"/>
      <c r="N47" s="298"/>
    </row>
    <row r="48" spans="1:14" ht="14.5" x14ac:dyDescent="0.35">
      <c r="A48" s="305"/>
      <c r="B48" s="306"/>
      <c r="C48" s="307"/>
      <c r="D48" s="308"/>
      <c r="E48" s="309"/>
      <c r="F48" s="309"/>
      <c r="G48" s="309"/>
      <c r="H48" s="309"/>
      <c r="I48" s="309"/>
      <c r="J48" s="309"/>
      <c r="K48" s="309"/>
      <c r="L48" s="309"/>
      <c r="M48" s="309"/>
      <c r="N48" s="310"/>
    </row>
    <row r="49" spans="1:14" ht="14.5" x14ac:dyDescent="0.35">
      <c r="A49" s="101" t="s">
        <v>109</v>
      </c>
      <c r="B49" s="102"/>
      <c r="C49" s="103"/>
      <c r="D49" s="281" t="s">
        <v>110</v>
      </c>
      <c r="E49" s="282"/>
      <c r="F49" s="282"/>
      <c r="G49" s="282"/>
      <c r="H49" s="282"/>
      <c r="I49" s="282"/>
      <c r="J49" s="282"/>
      <c r="K49" s="282"/>
      <c r="L49" s="282"/>
      <c r="M49" s="282"/>
      <c r="N49" s="283"/>
    </row>
    <row r="50" spans="1:14" ht="14.5" x14ac:dyDescent="0.35">
      <c r="A50" s="142"/>
      <c r="B50" s="143"/>
      <c r="C50" s="144"/>
      <c r="D50" s="287"/>
      <c r="E50" s="288"/>
      <c r="F50" s="288"/>
      <c r="G50" s="288"/>
      <c r="H50" s="288"/>
      <c r="I50" s="288"/>
      <c r="J50" s="288"/>
      <c r="K50" s="288"/>
      <c r="L50" s="288"/>
      <c r="M50" s="288"/>
      <c r="N50" s="289"/>
    </row>
  </sheetData>
  <mergeCells count="8">
    <mergeCell ref="A3:N17"/>
    <mergeCell ref="D24:N25"/>
    <mergeCell ref="D41:N42"/>
    <mergeCell ref="D49:N50"/>
    <mergeCell ref="A45:C46"/>
    <mergeCell ref="D45:N46"/>
    <mergeCell ref="A47:C48"/>
    <mergeCell ref="D47:N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8641-7B80-42F0-BC82-118D7FBBEDB4}">
  <dimension ref="A1:AA38"/>
  <sheetViews>
    <sheetView topLeftCell="A3" zoomScale="88" zoomScaleNormal="88" workbookViewId="0">
      <selection activeCell="I3" sqref="I3:I20"/>
    </sheetView>
  </sheetViews>
  <sheetFormatPr defaultColWidth="8.7265625" defaultRowHeight="55" customHeight="1" x14ac:dyDescent="0.25"/>
  <cols>
    <col min="1" max="1" width="12.453125" style="162" customWidth="1"/>
    <col min="2" max="2" width="9.1796875" style="162" customWidth="1"/>
    <col min="3" max="3" width="17.453125" style="162" customWidth="1"/>
    <col min="4" max="4" width="12.1796875" style="162" customWidth="1"/>
    <col min="5" max="6" width="35" style="162" customWidth="1"/>
    <col min="7" max="7" width="27" style="162" customWidth="1"/>
    <col min="8" max="8" width="23.453125" style="162" customWidth="1"/>
    <col min="9" max="9" width="17.81640625" style="162" customWidth="1"/>
    <col min="10" max="10" width="18" style="162" customWidth="1"/>
    <col min="11" max="11" width="20" style="162" customWidth="1"/>
    <col min="12" max="12" width="21.54296875" style="162" customWidth="1"/>
    <col min="13" max="13" width="97.1796875" style="162" customWidth="1"/>
    <col min="14" max="26" width="9.1796875" style="162" customWidth="1"/>
    <col min="27" max="27" width="25" style="162" hidden="1" customWidth="1"/>
    <col min="28" max="34" width="9.1796875" style="162" customWidth="1"/>
    <col min="35" max="16384" width="8.7265625" style="162"/>
  </cols>
  <sheetData>
    <row r="1" spans="1:27" s="238" customFormat="1" ht="15.65" customHeight="1" x14ac:dyDescent="0.3">
      <c r="A1" s="233" t="s">
        <v>55</v>
      </c>
      <c r="B1" s="234"/>
      <c r="C1" s="234"/>
      <c r="D1" s="234"/>
      <c r="E1" s="234"/>
      <c r="F1" s="234"/>
      <c r="G1" s="234"/>
      <c r="H1" s="234"/>
      <c r="I1" s="234"/>
      <c r="J1" s="234"/>
      <c r="K1" s="234"/>
      <c r="L1" s="235"/>
      <c r="M1" s="236"/>
      <c r="N1" s="162"/>
      <c r="O1" s="237"/>
      <c r="AA1" s="236"/>
    </row>
    <row r="2" spans="1:27" ht="55" customHeight="1" x14ac:dyDescent="0.25">
      <c r="A2" s="53" t="s">
        <v>111</v>
      </c>
      <c r="B2" s="53" t="s">
        <v>112</v>
      </c>
      <c r="C2" s="239" t="s">
        <v>113</v>
      </c>
      <c r="D2" s="240" t="s">
        <v>114</v>
      </c>
      <c r="E2" s="240" t="s">
        <v>115</v>
      </c>
      <c r="F2" s="240" t="s">
        <v>116</v>
      </c>
      <c r="G2" s="240" t="s">
        <v>117</v>
      </c>
      <c r="H2" s="240" t="s">
        <v>118</v>
      </c>
      <c r="I2" s="240" t="s">
        <v>119</v>
      </c>
      <c r="J2" s="240" t="s">
        <v>120</v>
      </c>
      <c r="K2" s="240" t="s">
        <v>121</v>
      </c>
      <c r="L2" s="241" t="s">
        <v>122</v>
      </c>
      <c r="M2" s="241" t="s">
        <v>123</v>
      </c>
      <c r="AA2" s="241" t="s">
        <v>124</v>
      </c>
    </row>
    <row r="3" spans="1:27" ht="55" customHeight="1" x14ac:dyDescent="0.25">
      <c r="A3" s="225" t="s">
        <v>125</v>
      </c>
      <c r="B3" s="225" t="s">
        <v>126</v>
      </c>
      <c r="C3" s="225" t="s">
        <v>127</v>
      </c>
      <c r="D3" s="225" t="s">
        <v>128</v>
      </c>
      <c r="E3" s="225" t="s">
        <v>129</v>
      </c>
      <c r="F3" s="225" t="s">
        <v>130</v>
      </c>
      <c r="G3" s="225" t="s">
        <v>131</v>
      </c>
      <c r="H3" s="225"/>
      <c r="I3" s="242"/>
      <c r="J3" s="225"/>
      <c r="K3" s="225" t="s">
        <v>132</v>
      </c>
      <c r="L3" s="243" t="s">
        <v>133</v>
      </c>
      <c r="M3" s="244" t="s">
        <v>134</v>
      </c>
      <c r="AA3" s="251" t="e">
        <f>IF(OR(I3="Fail",ISBLANK(I3)),INDEX('Issue Code Table'!C:C,MATCH(L:L,'Issue Code Table'!A:A,0)),IF(K3="Critical",6,IF(K3="Significant",5,IF(K3="Moderate",3,2))))</f>
        <v>#N/A</v>
      </c>
    </row>
    <row r="4" spans="1:27" ht="55" customHeight="1" x14ac:dyDescent="0.25">
      <c r="A4" s="225" t="s">
        <v>135</v>
      </c>
      <c r="B4" s="225" t="s">
        <v>136</v>
      </c>
      <c r="C4" s="225" t="s">
        <v>137</v>
      </c>
      <c r="D4" s="225" t="s">
        <v>128</v>
      </c>
      <c r="E4" s="225" t="s">
        <v>138</v>
      </c>
      <c r="F4" s="225" t="s">
        <v>139</v>
      </c>
      <c r="G4" s="225" t="s">
        <v>140</v>
      </c>
      <c r="H4" s="225"/>
      <c r="I4" s="242"/>
      <c r="J4" s="225"/>
      <c r="K4" s="225" t="s">
        <v>141</v>
      </c>
      <c r="L4" s="243" t="s">
        <v>142</v>
      </c>
      <c r="M4" s="244" t="s">
        <v>143</v>
      </c>
      <c r="AA4" s="251" t="e">
        <f>IF(OR(I4="Fail",ISBLANK(I4)),INDEX('Issue Code Table'!C:C,MATCH(L:L,'Issue Code Table'!A:A,0)),IF(K4="Critical",6,IF(K4="Significant",5,IF(K4="Moderate",3,2))))</f>
        <v>#N/A</v>
      </c>
    </row>
    <row r="5" spans="1:27" ht="55" customHeight="1" x14ac:dyDescent="0.25">
      <c r="A5" s="225" t="s">
        <v>144</v>
      </c>
      <c r="B5" s="225" t="s">
        <v>145</v>
      </c>
      <c r="C5" s="225" t="s">
        <v>146</v>
      </c>
      <c r="D5" s="225" t="s">
        <v>128</v>
      </c>
      <c r="E5" s="225" t="s">
        <v>147</v>
      </c>
      <c r="F5" s="225" t="s">
        <v>148</v>
      </c>
      <c r="G5" s="252" t="s">
        <v>149</v>
      </c>
      <c r="H5" s="225"/>
      <c r="I5" s="242"/>
      <c r="J5" s="225"/>
      <c r="K5" s="225" t="s">
        <v>141</v>
      </c>
      <c r="L5" s="243" t="s">
        <v>150</v>
      </c>
      <c r="M5" s="244" t="s">
        <v>151</v>
      </c>
      <c r="AA5" s="251">
        <f>IF(OR(I5="Fail",ISBLANK(I5)),INDEX('Issue Code Table'!C:C,MATCH(L:L,'Issue Code Table'!A:A,0)),IF(K5="Critical",6,IF(K5="Significant",5,IF(K5="Moderate",3,2))))</f>
        <v>5</v>
      </c>
    </row>
    <row r="6" spans="1:27" ht="55" customHeight="1" x14ac:dyDescent="0.25">
      <c r="A6" s="225" t="s">
        <v>152</v>
      </c>
      <c r="B6" s="225" t="s">
        <v>153</v>
      </c>
      <c r="C6" s="225" t="s">
        <v>154</v>
      </c>
      <c r="D6" s="225" t="s">
        <v>128</v>
      </c>
      <c r="E6" s="225" t="s">
        <v>155</v>
      </c>
      <c r="F6" s="225" t="s">
        <v>156</v>
      </c>
      <c r="G6" s="225" t="s">
        <v>157</v>
      </c>
      <c r="H6" s="225"/>
      <c r="I6" s="242"/>
      <c r="J6" s="225"/>
      <c r="K6" s="225" t="s">
        <v>141</v>
      </c>
      <c r="L6" s="243" t="s">
        <v>158</v>
      </c>
      <c r="M6" s="244" t="s">
        <v>159</v>
      </c>
      <c r="AA6" s="251">
        <f>IF(OR(I6="Fail",ISBLANK(I6)),INDEX('Issue Code Table'!C:C,MATCH(L:L,'Issue Code Table'!A:A,0)),IF(K6="Critical",6,IF(K6="Significant",5,IF(K6="Moderate",3,2))))</f>
        <v>7</v>
      </c>
    </row>
    <row r="7" spans="1:27" ht="55" customHeight="1" x14ac:dyDescent="0.25">
      <c r="A7" s="225" t="s">
        <v>160</v>
      </c>
      <c r="B7" s="225" t="s">
        <v>161</v>
      </c>
      <c r="C7" s="225" t="s">
        <v>162</v>
      </c>
      <c r="D7" s="225" t="s">
        <v>128</v>
      </c>
      <c r="E7" s="225" t="s">
        <v>163</v>
      </c>
      <c r="F7" s="225" t="s">
        <v>164</v>
      </c>
      <c r="G7" s="225" t="s">
        <v>165</v>
      </c>
      <c r="H7" s="225"/>
      <c r="I7" s="242"/>
      <c r="J7" s="225"/>
      <c r="K7" s="225" t="s">
        <v>141</v>
      </c>
      <c r="L7" s="243" t="s">
        <v>166</v>
      </c>
      <c r="M7" s="244" t="s">
        <v>167</v>
      </c>
      <c r="AA7" s="251" t="e">
        <f>IF(OR(I7="Fail",ISBLANK(I7)),INDEX('Issue Code Table'!C:C,MATCH(L:L,'Issue Code Table'!A:A,0)),IF(K7="Critical",6,IF(K7="Significant",5,IF(K7="Moderate",3,2))))</f>
        <v>#N/A</v>
      </c>
    </row>
    <row r="8" spans="1:27" ht="55" customHeight="1" x14ac:dyDescent="0.25">
      <c r="A8" s="225" t="s">
        <v>168</v>
      </c>
      <c r="B8" s="225" t="s">
        <v>169</v>
      </c>
      <c r="C8" s="225" t="s">
        <v>170</v>
      </c>
      <c r="D8" s="225" t="s">
        <v>128</v>
      </c>
      <c r="E8" s="256" t="s">
        <v>171</v>
      </c>
      <c r="F8" s="225" t="s">
        <v>172</v>
      </c>
      <c r="G8" s="225" t="s">
        <v>173</v>
      </c>
      <c r="H8" s="225"/>
      <c r="I8" s="242"/>
      <c r="J8" s="225" t="s">
        <v>174</v>
      </c>
      <c r="K8" s="150" t="s">
        <v>141</v>
      </c>
      <c r="L8" s="257" t="s">
        <v>175</v>
      </c>
      <c r="M8" s="167" t="s">
        <v>176</v>
      </c>
      <c r="AA8" s="251" t="e">
        <f>IF(OR(I8="Fail",ISBLANK(I8)),INDEX('Issue Code Table'!C:C,MATCH(L:L,'Issue Code Table'!A:A,0)),IF(K8="Critical",6,IF(K8="Significant",5,IF(K8="Moderate",3,2))))</f>
        <v>#N/A</v>
      </c>
    </row>
    <row r="9" spans="1:27" ht="55" customHeight="1" x14ac:dyDescent="0.25">
      <c r="A9" s="225" t="s">
        <v>177</v>
      </c>
      <c r="B9" s="225" t="s">
        <v>169</v>
      </c>
      <c r="C9" s="225" t="s">
        <v>170</v>
      </c>
      <c r="D9" s="225" t="s">
        <v>128</v>
      </c>
      <c r="E9" s="225" t="s">
        <v>178</v>
      </c>
      <c r="F9" s="225" t="s">
        <v>179</v>
      </c>
      <c r="G9" s="225" t="s">
        <v>180</v>
      </c>
      <c r="H9" s="225"/>
      <c r="I9" s="242"/>
      <c r="J9" s="225" t="s">
        <v>181</v>
      </c>
      <c r="K9" s="225" t="s">
        <v>141</v>
      </c>
      <c r="L9" s="243" t="s">
        <v>182</v>
      </c>
      <c r="M9" s="244" t="s">
        <v>183</v>
      </c>
      <c r="AA9" s="251">
        <f>IF(OR(I9="Fail",ISBLANK(I9)),INDEX('Issue Code Table'!C:C,MATCH(L:L,'Issue Code Table'!A:A,0)),IF(K9="Critical",6,IF(K9="Significant",5,IF(K9="Moderate",3,2))))</f>
        <v>6</v>
      </c>
    </row>
    <row r="10" spans="1:27" ht="55" customHeight="1" x14ac:dyDescent="0.25">
      <c r="A10" s="225" t="s">
        <v>184</v>
      </c>
      <c r="B10" s="225" t="s">
        <v>169</v>
      </c>
      <c r="C10" s="225" t="s">
        <v>170</v>
      </c>
      <c r="D10" s="225" t="s">
        <v>128</v>
      </c>
      <c r="E10" s="225" t="s">
        <v>185</v>
      </c>
      <c r="F10" s="253" t="s">
        <v>186</v>
      </c>
      <c r="G10" s="253" t="s">
        <v>187</v>
      </c>
      <c r="H10" s="225"/>
      <c r="I10" s="242"/>
      <c r="J10" s="225"/>
      <c r="K10" s="225" t="s">
        <v>188</v>
      </c>
      <c r="L10" s="243" t="s">
        <v>189</v>
      </c>
      <c r="M10" s="244" t="s">
        <v>190</v>
      </c>
      <c r="AA10" s="251">
        <f>IF(OR(I10="Fail",ISBLANK(I10)),INDEX('Issue Code Table'!C:C,MATCH(L:L,'Issue Code Table'!A:A,0)),IF(K10="Critical",6,IF(K10="Significant",5,IF(K10="Moderate",3,2))))</f>
        <v>4</v>
      </c>
    </row>
    <row r="11" spans="1:27" ht="55" customHeight="1" x14ac:dyDescent="0.25">
      <c r="A11" s="225" t="s">
        <v>191</v>
      </c>
      <c r="B11" s="225" t="s">
        <v>169</v>
      </c>
      <c r="C11" s="225" t="s">
        <v>170</v>
      </c>
      <c r="D11" s="225" t="s">
        <v>128</v>
      </c>
      <c r="E11" s="225" t="s">
        <v>192</v>
      </c>
      <c r="F11" s="208" t="s">
        <v>193</v>
      </c>
      <c r="G11" s="208" t="s">
        <v>194</v>
      </c>
      <c r="H11" s="225"/>
      <c r="I11" s="242"/>
      <c r="J11" s="245" t="s">
        <v>195</v>
      </c>
      <c r="K11" s="225" t="s">
        <v>141</v>
      </c>
      <c r="L11" s="243" t="s">
        <v>196</v>
      </c>
      <c r="M11" s="244" t="s">
        <v>197</v>
      </c>
      <c r="AA11" s="251">
        <f>IF(OR(I11="Fail",ISBLANK(I11)),INDEX('Issue Code Table'!C:C,MATCH(L:L,'Issue Code Table'!A:A,0)),IF(K11="Critical",6,IF(K11="Significant",5,IF(K11="Moderate",3,2))))</f>
        <v>5</v>
      </c>
    </row>
    <row r="12" spans="1:27" ht="55" customHeight="1" x14ac:dyDescent="0.25">
      <c r="A12" s="225" t="s">
        <v>198</v>
      </c>
      <c r="B12" s="225" t="s">
        <v>169</v>
      </c>
      <c r="C12" s="225" t="s">
        <v>170</v>
      </c>
      <c r="D12" s="225" t="s">
        <v>128</v>
      </c>
      <c r="E12" s="225" t="s">
        <v>199</v>
      </c>
      <c r="F12" s="225" t="s">
        <v>200</v>
      </c>
      <c r="G12" s="225" t="s">
        <v>201</v>
      </c>
      <c r="H12" s="225"/>
      <c r="I12" s="242"/>
      <c r="J12" s="225"/>
      <c r="K12" s="225" t="s">
        <v>188</v>
      </c>
      <c r="L12" s="243" t="s">
        <v>202</v>
      </c>
      <c r="M12" s="244" t="s">
        <v>203</v>
      </c>
      <c r="AA12" s="251">
        <f>IF(OR(I12="Fail",ISBLANK(I12)),INDEX('Issue Code Table'!C:C,MATCH(L:L,'Issue Code Table'!A:A,0)),IF(K12="Critical",6,IF(K12="Significant",5,IF(K12="Moderate",3,2))))</f>
        <v>3</v>
      </c>
    </row>
    <row r="13" spans="1:27" ht="55" customHeight="1" x14ac:dyDescent="0.25">
      <c r="A13" s="225" t="s">
        <v>204</v>
      </c>
      <c r="B13" s="225" t="s">
        <v>205</v>
      </c>
      <c r="C13" s="225" t="s">
        <v>206</v>
      </c>
      <c r="D13" s="225" t="s">
        <v>128</v>
      </c>
      <c r="E13" s="225" t="s">
        <v>207</v>
      </c>
      <c r="F13" s="225" t="s">
        <v>208</v>
      </c>
      <c r="G13" s="225" t="s">
        <v>209</v>
      </c>
      <c r="H13" s="225"/>
      <c r="I13" s="242"/>
      <c r="J13" s="225"/>
      <c r="K13" s="243" t="s">
        <v>141</v>
      </c>
      <c r="L13" s="226" t="s">
        <v>210</v>
      </c>
      <c r="M13" s="246" t="s">
        <v>211</v>
      </c>
      <c r="AA13" s="251">
        <f>IF(OR(I13="Fail",ISBLANK(I13)),INDEX('Issue Code Table'!C:C,MATCH(L:L,'Issue Code Table'!A:A,0)),IF(K13="Critical",6,IF(K13="Significant",5,IF(K13="Moderate",3,2))))</f>
        <v>6</v>
      </c>
    </row>
    <row r="14" spans="1:27" ht="55" customHeight="1" x14ac:dyDescent="0.25">
      <c r="A14" s="225" t="s">
        <v>212</v>
      </c>
      <c r="B14" s="243" t="s">
        <v>213</v>
      </c>
      <c r="C14" s="243" t="s">
        <v>214</v>
      </c>
      <c r="D14" s="225" t="s">
        <v>128</v>
      </c>
      <c r="E14" s="243" t="s">
        <v>215</v>
      </c>
      <c r="F14" s="243" t="s">
        <v>216</v>
      </c>
      <c r="G14" s="243" t="s">
        <v>217</v>
      </c>
      <c r="H14" s="225"/>
      <c r="I14" s="242"/>
      <c r="J14" s="225"/>
      <c r="K14" s="243" t="s">
        <v>141</v>
      </c>
      <c r="L14" s="226" t="s">
        <v>210</v>
      </c>
      <c r="M14" s="246" t="s">
        <v>211</v>
      </c>
      <c r="AA14" s="251">
        <f>IF(OR(I14="Fail",ISBLANK(I14)),INDEX('Issue Code Table'!C:C,MATCH(L:L,'Issue Code Table'!A:A,0)),IF(K14="Critical",6,IF(K14="Significant",5,IF(K14="Moderate",3,2))))</f>
        <v>6</v>
      </c>
    </row>
    <row r="15" spans="1:27" ht="55" customHeight="1" x14ac:dyDescent="0.25">
      <c r="A15" s="225" t="s">
        <v>218</v>
      </c>
      <c r="B15" s="225" t="s">
        <v>219</v>
      </c>
      <c r="C15" s="225" t="s">
        <v>220</v>
      </c>
      <c r="D15" s="225" t="s">
        <v>128</v>
      </c>
      <c r="E15" s="225" t="s">
        <v>221</v>
      </c>
      <c r="F15" s="225" t="s">
        <v>222</v>
      </c>
      <c r="G15" s="225" t="s">
        <v>223</v>
      </c>
      <c r="H15" s="225"/>
      <c r="I15" s="242"/>
      <c r="J15" s="225"/>
      <c r="K15" s="225" t="s">
        <v>141</v>
      </c>
      <c r="L15" s="243" t="s">
        <v>224</v>
      </c>
      <c r="M15" s="244" t="s">
        <v>225</v>
      </c>
      <c r="AA15" s="251" t="e">
        <f>IF(OR(I15="Fail",ISBLANK(I15)),INDEX('Issue Code Table'!C:C,MATCH(L:L,'Issue Code Table'!A:A,0)),IF(K15="Critical",6,IF(K15="Significant",5,IF(K15="Moderate",3,2))))</f>
        <v>#N/A</v>
      </c>
    </row>
    <row r="16" spans="1:27" ht="55" customHeight="1" x14ac:dyDescent="0.25">
      <c r="A16" s="225" t="s">
        <v>226</v>
      </c>
      <c r="B16" s="225" t="s">
        <v>227</v>
      </c>
      <c r="C16" s="225" t="s">
        <v>228</v>
      </c>
      <c r="D16" s="225" t="s">
        <v>128</v>
      </c>
      <c r="E16" s="225" t="s">
        <v>229</v>
      </c>
      <c r="F16" s="225" t="s">
        <v>230</v>
      </c>
      <c r="G16" s="225" t="s">
        <v>231</v>
      </c>
      <c r="H16" s="225"/>
      <c r="I16" s="242"/>
      <c r="J16" s="225"/>
      <c r="K16" s="225" t="s">
        <v>188</v>
      </c>
      <c r="L16" s="243" t="s">
        <v>232</v>
      </c>
      <c r="M16" s="244" t="s">
        <v>233</v>
      </c>
      <c r="AA16" s="251">
        <f>IF(OR(I16="Fail",ISBLANK(I16)),INDEX('Issue Code Table'!C:C,MATCH(L:L,'Issue Code Table'!A:A,0)),IF(K16="Critical",6,IF(K16="Significant",5,IF(K16="Moderate",3,2))))</f>
        <v>4</v>
      </c>
    </row>
    <row r="17" spans="1:27" ht="55" customHeight="1" x14ac:dyDescent="0.25">
      <c r="A17" s="225" t="s">
        <v>234</v>
      </c>
      <c r="B17" s="225" t="s">
        <v>235</v>
      </c>
      <c r="C17" s="225" t="s">
        <v>236</v>
      </c>
      <c r="D17" s="225" t="s">
        <v>128</v>
      </c>
      <c r="E17" s="253" t="s">
        <v>237</v>
      </c>
      <c r="F17" s="253" t="s">
        <v>238</v>
      </c>
      <c r="G17" s="253" t="s">
        <v>239</v>
      </c>
      <c r="H17" s="225"/>
      <c r="I17" s="242"/>
      <c r="J17" s="225"/>
      <c r="K17" s="225" t="s">
        <v>188</v>
      </c>
      <c r="L17" s="243" t="s">
        <v>240</v>
      </c>
      <c r="M17" s="244" t="s">
        <v>241</v>
      </c>
      <c r="AA17" s="251" t="e">
        <f>IF(OR(I17="Fail",ISBLANK(I17)),INDEX('Issue Code Table'!C:C,MATCH(L:L,'Issue Code Table'!A:A,0)),IF(K17="Critical",6,IF(K17="Significant",5,IF(K17="Moderate",3,2))))</f>
        <v>#N/A</v>
      </c>
    </row>
    <row r="18" spans="1:27" ht="55" customHeight="1" x14ac:dyDescent="0.25">
      <c r="A18" s="225" t="s">
        <v>242</v>
      </c>
      <c r="B18" s="225" t="s">
        <v>243</v>
      </c>
      <c r="C18" s="225" t="s">
        <v>244</v>
      </c>
      <c r="D18" s="225" t="s">
        <v>128</v>
      </c>
      <c r="E18" s="225" t="s">
        <v>245</v>
      </c>
      <c r="F18" s="247" t="s">
        <v>246</v>
      </c>
      <c r="G18" s="225" t="s">
        <v>247</v>
      </c>
      <c r="H18" s="225"/>
      <c r="I18" s="242"/>
      <c r="J18" s="225"/>
      <c r="K18" s="225" t="s">
        <v>188</v>
      </c>
      <c r="L18" s="243" t="s">
        <v>248</v>
      </c>
      <c r="M18" s="244" t="s">
        <v>249</v>
      </c>
      <c r="AA18" s="251">
        <f>IF(OR(I18="Fail",ISBLANK(I18)),INDEX('Issue Code Table'!C:C,MATCH(L:L,'Issue Code Table'!A:A,0)),IF(K18="Critical",6,IF(K18="Significant",5,IF(K18="Moderate",3,2))))</f>
        <v>4</v>
      </c>
    </row>
    <row r="19" spans="1:27" ht="55" customHeight="1" x14ac:dyDescent="0.25">
      <c r="A19" s="225" t="s">
        <v>250</v>
      </c>
      <c r="B19" s="225" t="s">
        <v>251</v>
      </c>
      <c r="C19" s="225" t="s">
        <v>252</v>
      </c>
      <c r="D19" s="225" t="s">
        <v>128</v>
      </c>
      <c r="E19" s="225" t="s">
        <v>253</v>
      </c>
      <c r="F19" s="254" t="s">
        <v>254</v>
      </c>
      <c r="G19" s="225" t="s">
        <v>255</v>
      </c>
      <c r="H19" s="225"/>
      <c r="I19" s="242"/>
      <c r="J19" s="225"/>
      <c r="K19" s="225" t="s">
        <v>188</v>
      </c>
      <c r="L19" s="243" t="s">
        <v>256</v>
      </c>
      <c r="M19" s="244" t="s">
        <v>257</v>
      </c>
      <c r="AA19" s="251">
        <f>IF(OR(I19="Fail",ISBLANK(I19)),INDEX('Issue Code Table'!C:C,MATCH(L:L,'Issue Code Table'!A:A,0)),IF(K19="Critical",6,IF(K19="Significant",5,IF(K19="Moderate",3,2))))</f>
        <v>4</v>
      </c>
    </row>
    <row r="20" spans="1:27" ht="55" customHeight="1" x14ac:dyDescent="0.25">
      <c r="A20" s="225" t="s">
        <v>258</v>
      </c>
      <c r="B20" s="255" t="s">
        <v>243</v>
      </c>
      <c r="C20" s="255" t="s">
        <v>244</v>
      </c>
      <c r="D20" s="225" t="s">
        <v>128</v>
      </c>
      <c r="E20" s="252" t="s">
        <v>259</v>
      </c>
      <c r="F20" s="252" t="s">
        <v>260</v>
      </c>
      <c r="G20" s="252" t="s">
        <v>261</v>
      </c>
      <c r="H20" s="225"/>
      <c r="I20" s="242"/>
      <c r="J20" s="254"/>
      <c r="K20" s="225" t="s">
        <v>188</v>
      </c>
      <c r="L20" s="243" t="s">
        <v>262</v>
      </c>
      <c r="M20" s="244" t="s">
        <v>263</v>
      </c>
      <c r="AA20" s="251">
        <f>IF(OR(I20="Fail",ISBLANK(I20)),INDEX('Issue Code Table'!C:C,MATCH(L:L,'Issue Code Table'!A:A,0)),IF(K20="Critical",6,IF(K20="Significant",5,IF(K20="Moderate",3,2))))</f>
        <v>2</v>
      </c>
    </row>
    <row r="21" spans="1:27" ht="15.75" customHeight="1" x14ac:dyDescent="0.25">
      <c r="A21" s="248"/>
      <c r="B21" s="248"/>
      <c r="C21" s="248"/>
      <c r="D21" s="248"/>
      <c r="E21" s="248"/>
      <c r="F21" s="248"/>
      <c r="G21" s="248"/>
      <c r="H21" s="248"/>
      <c r="I21" s="248"/>
      <c r="J21" s="248"/>
      <c r="K21" s="248"/>
      <c r="L21" s="248"/>
      <c r="M21" s="248"/>
      <c r="N21" s="249"/>
      <c r="O21" s="249"/>
      <c r="P21" s="249"/>
      <c r="Q21" s="249"/>
      <c r="R21" s="249"/>
      <c r="S21" s="249"/>
      <c r="T21" s="249"/>
      <c r="U21" s="249"/>
      <c r="V21" s="249"/>
      <c r="W21" s="249"/>
      <c r="X21" s="249"/>
      <c r="Y21" s="249"/>
      <c r="AA21" s="248"/>
    </row>
    <row r="22" spans="1:27" ht="31.5" customHeight="1" x14ac:dyDescent="0.25">
      <c r="A22" s="250"/>
      <c r="B22" s="250"/>
      <c r="C22" s="250"/>
      <c r="D22" s="250"/>
      <c r="E22" s="250"/>
      <c r="F22" s="250"/>
      <c r="G22" s="250"/>
      <c r="H22" s="250"/>
      <c r="I22" s="250"/>
      <c r="J22" s="250"/>
      <c r="K22" s="250"/>
      <c r="L22" s="250"/>
      <c r="M22" s="250"/>
    </row>
    <row r="23" spans="1:27" ht="31.5" hidden="1" customHeight="1" x14ac:dyDescent="0.25">
      <c r="A23" s="250"/>
      <c r="B23" s="250"/>
      <c r="C23" s="250"/>
      <c r="D23" s="250"/>
      <c r="E23" s="250"/>
      <c r="F23" s="250"/>
      <c r="G23" s="250"/>
      <c r="H23" s="250"/>
      <c r="I23" s="250"/>
      <c r="J23" s="250"/>
      <c r="K23" s="250"/>
      <c r="L23" s="250"/>
      <c r="M23" s="250"/>
    </row>
    <row r="24" spans="1:27" ht="31.5" hidden="1" customHeight="1" x14ac:dyDescent="0.25">
      <c r="A24" s="250"/>
      <c r="B24" s="250"/>
      <c r="C24" s="250"/>
      <c r="D24" s="250"/>
      <c r="E24" s="250"/>
      <c r="F24" s="250"/>
      <c r="G24" s="250"/>
      <c r="H24" s="250" t="s">
        <v>56</v>
      </c>
      <c r="I24" s="250"/>
      <c r="J24" s="250"/>
      <c r="K24" s="250"/>
      <c r="L24" s="250"/>
      <c r="M24" s="250"/>
    </row>
    <row r="25" spans="1:27" ht="31.5" hidden="1" customHeight="1" x14ac:dyDescent="0.25">
      <c r="A25" s="250"/>
      <c r="B25" s="250"/>
      <c r="C25" s="250"/>
      <c r="D25" s="250"/>
      <c r="E25" s="250"/>
      <c r="F25" s="250"/>
      <c r="G25" s="250"/>
      <c r="H25" s="250" t="s">
        <v>57</v>
      </c>
      <c r="I25" s="250"/>
      <c r="J25" s="250"/>
      <c r="K25" s="250"/>
      <c r="L25" s="250"/>
      <c r="M25" s="250"/>
    </row>
    <row r="26" spans="1:27" ht="31.5" hidden="1" customHeight="1" x14ac:dyDescent="0.25">
      <c r="A26" s="250"/>
      <c r="B26" s="250"/>
      <c r="C26" s="250"/>
      <c r="D26" s="250"/>
      <c r="E26" s="250"/>
      <c r="F26" s="250"/>
      <c r="G26" s="250"/>
      <c r="H26" s="250" t="s">
        <v>45</v>
      </c>
      <c r="I26" s="250"/>
      <c r="J26" s="250"/>
      <c r="K26" s="250"/>
      <c r="L26" s="250"/>
      <c r="M26" s="250"/>
    </row>
    <row r="27" spans="1:27" ht="31.5" hidden="1" customHeight="1" x14ac:dyDescent="0.25">
      <c r="A27" s="250"/>
      <c r="B27" s="250"/>
      <c r="C27" s="250"/>
      <c r="D27" s="250"/>
      <c r="E27" s="250"/>
      <c r="F27" s="250"/>
      <c r="G27" s="250"/>
      <c r="H27" s="250" t="s">
        <v>264</v>
      </c>
      <c r="I27" s="250"/>
      <c r="J27" s="250"/>
      <c r="K27" s="250"/>
      <c r="L27" s="250"/>
      <c r="M27" s="250"/>
    </row>
    <row r="28" spans="1:27" ht="31.5" hidden="1" customHeight="1" x14ac:dyDescent="0.25">
      <c r="A28" s="250"/>
      <c r="B28" s="250"/>
      <c r="C28" s="250"/>
      <c r="D28" s="250"/>
      <c r="E28" s="250"/>
      <c r="F28" s="250"/>
      <c r="G28" s="250"/>
      <c r="H28" s="250"/>
      <c r="I28" s="250"/>
      <c r="J28" s="250"/>
      <c r="K28" s="250"/>
      <c r="L28" s="250"/>
      <c r="M28" s="250"/>
    </row>
    <row r="29" spans="1:27" ht="31.5" hidden="1" customHeight="1" x14ac:dyDescent="0.25">
      <c r="A29" s="250"/>
      <c r="B29" s="250"/>
      <c r="C29" s="250"/>
      <c r="D29" s="250"/>
      <c r="E29" s="250"/>
      <c r="F29" s="250"/>
      <c r="G29" s="250"/>
      <c r="H29" s="250" t="s">
        <v>265</v>
      </c>
      <c r="I29" s="250"/>
      <c r="J29" s="250"/>
      <c r="K29" s="250"/>
      <c r="L29" s="250"/>
      <c r="M29" s="250"/>
    </row>
    <row r="30" spans="1:27" ht="31.5" hidden="1" customHeight="1" x14ac:dyDescent="0.25">
      <c r="A30" s="250"/>
      <c r="B30" s="250"/>
      <c r="C30" s="250"/>
      <c r="D30" s="250"/>
      <c r="E30" s="250"/>
      <c r="F30" s="250"/>
      <c r="G30" s="250"/>
      <c r="H30" s="250" t="s">
        <v>132</v>
      </c>
      <c r="I30" s="250"/>
      <c r="J30" s="250"/>
      <c r="K30" s="250"/>
      <c r="L30" s="250"/>
      <c r="M30" s="250"/>
    </row>
    <row r="31" spans="1:27" ht="31.5" hidden="1" customHeight="1" x14ac:dyDescent="0.25">
      <c r="A31" s="250"/>
      <c r="B31" s="250"/>
      <c r="C31" s="250"/>
      <c r="D31" s="250"/>
      <c r="E31" s="250"/>
      <c r="F31" s="250"/>
      <c r="G31" s="250"/>
      <c r="H31" s="250" t="s">
        <v>141</v>
      </c>
      <c r="I31" s="250"/>
      <c r="J31" s="250"/>
      <c r="K31" s="250"/>
      <c r="L31" s="250"/>
      <c r="M31" s="250"/>
    </row>
    <row r="32" spans="1:27" ht="31.5" hidden="1" customHeight="1" x14ac:dyDescent="0.25">
      <c r="A32" s="250"/>
      <c r="B32" s="250"/>
      <c r="C32" s="250"/>
      <c r="D32" s="250"/>
      <c r="E32" s="250"/>
      <c r="F32" s="250"/>
      <c r="G32" s="250"/>
      <c r="H32" s="250" t="s">
        <v>188</v>
      </c>
      <c r="I32" s="250"/>
      <c r="J32" s="250"/>
      <c r="K32" s="250"/>
      <c r="L32" s="250"/>
      <c r="M32" s="250"/>
    </row>
    <row r="33" spans="1:13" ht="31.5" hidden="1" customHeight="1" x14ac:dyDescent="0.25">
      <c r="A33" s="250"/>
      <c r="B33" s="250"/>
      <c r="C33" s="250"/>
      <c r="D33" s="250"/>
      <c r="E33" s="250"/>
      <c r="F33" s="250"/>
      <c r="G33" s="250"/>
      <c r="H33" s="250" t="s">
        <v>266</v>
      </c>
      <c r="I33" s="250"/>
      <c r="J33" s="250"/>
      <c r="K33" s="250"/>
      <c r="L33" s="250"/>
      <c r="M33" s="250"/>
    </row>
    <row r="34" spans="1:13" ht="31.5" hidden="1" customHeight="1" x14ac:dyDescent="0.25"/>
    <row r="35" spans="1:13" ht="31.5" hidden="1" customHeight="1" x14ac:dyDescent="0.25"/>
    <row r="36" spans="1:13" ht="31.5" customHeight="1" x14ac:dyDescent="0.25"/>
    <row r="37" spans="1:13" ht="31.5" customHeight="1" x14ac:dyDescent="0.25"/>
    <row r="38" spans="1:13" ht="31.5" customHeight="1" x14ac:dyDescent="0.25"/>
  </sheetData>
  <protectedRanges>
    <protectedRange password="E1A2" sqref="AA2" name="Range1_1_2_1"/>
    <protectedRange password="E1A2" sqref="L2:M2" name="Range1_5_1_1"/>
    <protectedRange password="E1A2" sqref="L3:L4" name="Range1_1"/>
    <protectedRange password="E1A2" sqref="L13:M14" name="Range1_3"/>
    <protectedRange password="E1A2" sqref="M8" name="Range1_1_2"/>
  </protectedRanges>
  <autoFilter ref="A2:AA20" xr:uid="{0D8A8641-7B80-42F0-BC82-118D7FBBEDB4}"/>
  <phoneticPr fontId="23" type="noConversion"/>
  <conditionalFormatting sqref="L3:L20">
    <cfRule type="expression" dxfId="161" priority="9" stopIfTrue="1">
      <formula>ISERROR(AA3)</formula>
    </cfRule>
  </conditionalFormatting>
  <conditionalFormatting sqref="I3:I20">
    <cfRule type="cellIs" dxfId="160" priority="6" stopIfTrue="1" operator="equal">
      <formula>"Fail"</formula>
    </cfRule>
    <cfRule type="cellIs" dxfId="159" priority="7" stopIfTrue="1" operator="equal">
      <formula>"Pass"</formula>
    </cfRule>
    <cfRule type="cellIs" dxfId="158" priority="8" stopIfTrue="1" operator="equal">
      <formula>"Info"</formula>
    </cfRule>
  </conditionalFormatting>
  <dataValidations count="2">
    <dataValidation type="list" allowBlank="1" showInputMessage="1" showErrorMessage="1" sqref="I3:I20" xr:uid="{6A0C1809-6E9A-43CB-BEFF-350F0E0D7906}">
      <formula1>$H$24:$H$27</formula1>
    </dataValidation>
    <dataValidation type="list" allowBlank="1" showInputMessage="1" showErrorMessage="1" sqref="K3:K20" xr:uid="{D1D64447-CDAB-4973-BBE6-BA929D8FD439}">
      <formula1>$H$30:$H$33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9B056-B602-4A72-B721-9D34555EEF0E}">
  <dimension ref="A1:AA99"/>
  <sheetViews>
    <sheetView zoomScale="80" zoomScaleNormal="80" workbookViewId="0">
      <pane ySplit="2" topLeftCell="A3" activePane="bottomLeft" state="frozen"/>
      <selection activeCell="H1" sqref="H1"/>
      <selection pane="bottomLeft" activeCell="I5" sqref="I5"/>
    </sheetView>
  </sheetViews>
  <sheetFormatPr defaultColWidth="9.26953125" defaultRowHeight="51.75" customHeight="1" x14ac:dyDescent="0.35"/>
  <cols>
    <col min="1" max="1" width="9.26953125" style="162" customWidth="1"/>
    <col min="2" max="2" width="10" style="162" customWidth="1"/>
    <col min="3" max="3" width="14" style="220" customWidth="1"/>
    <col min="4" max="4" width="12.26953125" style="162" customWidth="1"/>
    <col min="5" max="5" width="16.54296875" style="162" customWidth="1"/>
    <col min="6" max="6" width="35" style="162" customWidth="1"/>
    <col min="7" max="7" width="48.1796875" style="162" customWidth="1"/>
    <col min="8" max="8" width="38.26953125" style="162" customWidth="1"/>
    <col min="9" max="10" width="23" style="162" customWidth="1"/>
    <col min="11" max="11" width="9.26953125" style="162" hidden="1" customWidth="1"/>
    <col min="12" max="12" width="23" style="162" customWidth="1"/>
    <col min="13" max="14" width="12.7265625" style="107" customWidth="1"/>
    <col min="15" max="15" width="40" style="164" customWidth="1"/>
    <col min="16" max="16" width="4.26953125" style="162" customWidth="1"/>
    <col min="17" max="17" width="14.7265625" style="162" customWidth="1"/>
    <col min="18" max="18" width="23" style="162" customWidth="1"/>
    <col min="19" max="19" width="43.7265625" style="162" customWidth="1"/>
    <col min="20" max="20" width="55.1796875" style="162" customWidth="1"/>
    <col min="21" max="21" width="47" style="212" hidden="1" customWidth="1"/>
    <col min="22" max="22" width="40.54296875" style="201" hidden="1" customWidth="1"/>
    <col min="23" max="23" width="8.7265625" style="195" customWidth="1"/>
    <col min="24" max="24" width="33.81640625" style="197" customWidth="1"/>
    <col min="25" max="25" width="9.26953125" customWidth="1"/>
    <col min="26" max="26" width="8.7265625" customWidth="1"/>
    <col min="27" max="27" width="11" style="1" hidden="1" customWidth="1"/>
    <col min="28" max="16384" width="9.26953125" style="162"/>
  </cols>
  <sheetData>
    <row r="1" spans="1:27" s="1" customFormat="1" ht="14.5" x14ac:dyDescent="0.35">
      <c r="A1" s="35" t="s">
        <v>55</v>
      </c>
      <c r="B1" s="36"/>
      <c r="C1" s="36"/>
      <c r="D1" s="36"/>
      <c r="E1" s="36"/>
      <c r="F1" s="36"/>
      <c r="G1" s="36"/>
      <c r="H1" s="36"/>
      <c r="I1" s="36"/>
      <c r="J1" s="36"/>
      <c r="K1" s="145"/>
      <c r="L1" s="146"/>
      <c r="M1" s="146"/>
      <c r="N1" s="146"/>
      <c r="O1" s="163"/>
      <c r="P1" s="146"/>
      <c r="Q1" s="146"/>
      <c r="R1" s="146"/>
      <c r="S1" s="146"/>
      <c r="T1" s="146"/>
      <c r="U1" s="223"/>
      <c r="V1" s="202"/>
      <c r="W1" s="195"/>
      <c r="X1" s="196"/>
      <c r="Z1" s="33"/>
      <c r="AA1" s="36"/>
    </row>
    <row r="2" spans="1:27" ht="52" x14ac:dyDescent="0.35">
      <c r="A2" s="53" t="s">
        <v>111</v>
      </c>
      <c r="B2" s="53" t="s">
        <v>112</v>
      </c>
      <c r="C2" s="59" t="s">
        <v>113</v>
      </c>
      <c r="D2" s="53" t="s">
        <v>114</v>
      </c>
      <c r="E2" s="53" t="s">
        <v>267</v>
      </c>
      <c r="F2" s="53" t="s">
        <v>115</v>
      </c>
      <c r="G2" s="53" t="s">
        <v>116</v>
      </c>
      <c r="H2" s="54" t="s">
        <v>117</v>
      </c>
      <c r="I2" s="54" t="s">
        <v>118</v>
      </c>
      <c r="J2" s="54" t="s">
        <v>119</v>
      </c>
      <c r="K2" s="58" t="s">
        <v>268</v>
      </c>
      <c r="L2" s="54" t="s">
        <v>120</v>
      </c>
      <c r="M2" s="106" t="s">
        <v>269</v>
      </c>
      <c r="N2" s="106" t="s">
        <v>270</v>
      </c>
      <c r="O2" s="106" t="s">
        <v>271</v>
      </c>
      <c r="P2" s="217"/>
      <c r="Q2" s="213" t="s">
        <v>272</v>
      </c>
      <c r="R2" s="213" t="s">
        <v>273</v>
      </c>
      <c r="S2" s="213" t="s">
        <v>274</v>
      </c>
      <c r="T2" s="213" t="s">
        <v>275</v>
      </c>
      <c r="U2" s="198" t="s">
        <v>276</v>
      </c>
      <c r="V2" s="218" t="s">
        <v>277</v>
      </c>
      <c r="AA2" s="106" t="s">
        <v>124</v>
      </c>
    </row>
    <row r="3" spans="1:27" ht="101.25" customHeight="1" x14ac:dyDescent="0.35">
      <c r="A3" s="66" t="s">
        <v>278</v>
      </c>
      <c r="B3" s="66" t="s">
        <v>279</v>
      </c>
      <c r="C3" s="209" t="s">
        <v>280</v>
      </c>
      <c r="D3" s="66" t="s">
        <v>128</v>
      </c>
      <c r="E3" s="66" t="s">
        <v>281</v>
      </c>
      <c r="F3" s="66" t="s">
        <v>282</v>
      </c>
      <c r="G3" s="66" t="s">
        <v>283</v>
      </c>
      <c r="H3" s="66" t="s">
        <v>284</v>
      </c>
      <c r="I3" s="55"/>
      <c r="J3" s="60"/>
      <c r="K3" s="66" t="s">
        <v>285</v>
      </c>
      <c r="L3" s="194"/>
      <c r="M3" s="199" t="s">
        <v>141</v>
      </c>
      <c r="N3" s="194" t="s">
        <v>286</v>
      </c>
      <c r="O3" s="194" t="s">
        <v>287</v>
      </c>
      <c r="P3" s="160"/>
      <c r="Q3" s="55" t="s">
        <v>288</v>
      </c>
      <c r="R3" s="55" t="s">
        <v>289</v>
      </c>
      <c r="S3" s="66" t="s">
        <v>290</v>
      </c>
      <c r="T3" s="66" t="s">
        <v>291</v>
      </c>
      <c r="U3" s="66" t="s">
        <v>292</v>
      </c>
      <c r="V3" s="66" t="s">
        <v>293</v>
      </c>
      <c r="W3" s="212"/>
      <c r="X3" s="219"/>
      <c r="AA3" s="200">
        <f>IF(OR(J3="Fail",ISBLANK(J3)),INDEX('Issue Code Table'!C:C,MATCH(N:N,'Issue Code Table'!A:A,0)),IF(M3="Critical",6,IF(M3="Significant",5,IF(M3="Moderate",3,2))))</f>
        <v>5</v>
      </c>
    </row>
    <row r="4" spans="1:27" ht="101.25" customHeight="1" x14ac:dyDescent="0.35">
      <c r="A4" s="66" t="s">
        <v>294</v>
      </c>
      <c r="B4" s="66" t="s">
        <v>279</v>
      </c>
      <c r="C4" s="209" t="s">
        <v>280</v>
      </c>
      <c r="D4" s="66" t="s">
        <v>128</v>
      </c>
      <c r="E4" s="66" t="s">
        <v>295</v>
      </c>
      <c r="F4" s="66" t="s">
        <v>296</v>
      </c>
      <c r="G4" s="66" t="s">
        <v>297</v>
      </c>
      <c r="H4" s="66" t="s">
        <v>298</v>
      </c>
      <c r="I4" s="55"/>
      <c r="J4" s="60"/>
      <c r="K4" s="208" t="s">
        <v>299</v>
      </c>
      <c r="L4" s="194"/>
      <c r="M4" s="199" t="s">
        <v>141</v>
      </c>
      <c r="N4" s="194" t="s">
        <v>286</v>
      </c>
      <c r="O4" s="194" t="s">
        <v>287</v>
      </c>
      <c r="P4" s="160"/>
      <c r="Q4" s="55" t="s">
        <v>288</v>
      </c>
      <c r="R4" s="55" t="s">
        <v>300</v>
      </c>
      <c r="S4" s="66" t="s">
        <v>301</v>
      </c>
      <c r="T4" s="66" t="s">
        <v>302</v>
      </c>
      <c r="U4" s="66" t="s">
        <v>303</v>
      </c>
      <c r="V4" s="66" t="s">
        <v>304</v>
      </c>
      <c r="W4" s="212"/>
      <c r="X4" s="219"/>
      <c r="AA4" s="200">
        <f>IF(OR(J4="Fail",ISBLANK(J4)),INDEX('Issue Code Table'!C:C,MATCH(N:N,'Issue Code Table'!A:A,0)),IF(M4="Critical",6,IF(M4="Significant",5,IF(M4="Moderate",3,2))))</f>
        <v>5</v>
      </c>
    </row>
    <row r="5" spans="1:27" ht="101.25" customHeight="1" x14ac:dyDescent="0.35">
      <c r="A5" s="66" t="s">
        <v>305</v>
      </c>
      <c r="B5" s="66" t="s">
        <v>279</v>
      </c>
      <c r="C5" s="209" t="s">
        <v>280</v>
      </c>
      <c r="D5" s="66" t="s">
        <v>128</v>
      </c>
      <c r="E5" s="66" t="s">
        <v>306</v>
      </c>
      <c r="F5" s="66" t="s">
        <v>307</v>
      </c>
      <c r="G5" s="66" t="s">
        <v>308</v>
      </c>
      <c r="H5" s="66" t="s">
        <v>309</v>
      </c>
      <c r="I5" s="55"/>
      <c r="J5" s="60"/>
      <c r="K5" s="208" t="s">
        <v>310</v>
      </c>
      <c r="L5" s="194"/>
      <c r="M5" s="199" t="s">
        <v>141</v>
      </c>
      <c r="N5" s="194" t="s">
        <v>286</v>
      </c>
      <c r="O5" s="194" t="s">
        <v>287</v>
      </c>
      <c r="P5" s="160"/>
      <c r="Q5" s="55" t="s">
        <v>288</v>
      </c>
      <c r="R5" s="55" t="s">
        <v>311</v>
      </c>
      <c r="S5" s="66" t="s">
        <v>312</v>
      </c>
      <c r="T5" s="66" t="s">
        <v>313</v>
      </c>
      <c r="U5" s="66" t="s">
        <v>314</v>
      </c>
      <c r="V5" s="66" t="s">
        <v>315</v>
      </c>
      <c r="W5" s="212"/>
      <c r="X5" s="219"/>
      <c r="AA5" s="200">
        <f>IF(OR(J5="Fail",ISBLANK(J5)),INDEX('Issue Code Table'!C:C,MATCH(N:N,'Issue Code Table'!A:A,0)),IF(M5="Critical",6,IF(M5="Significant",5,IF(M5="Moderate",3,2))))</f>
        <v>5</v>
      </c>
    </row>
    <row r="6" spans="1:27" ht="101.25" customHeight="1" x14ac:dyDescent="0.35">
      <c r="A6" s="66" t="s">
        <v>316</v>
      </c>
      <c r="B6" s="66" t="s">
        <v>279</v>
      </c>
      <c r="C6" s="209" t="s">
        <v>280</v>
      </c>
      <c r="D6" s="66" t="s">
        <v>128</v>
      </c>
      <c r="E6" s="66" t="s">
        <v>317</v>
      </c>
      <c r="F6" s="66" t="s">
        <v>318</v>
      </c>
      <c r="G6" s="66" t="s">
        <v>319</v>
      </c>
      <c r="H6" s="66" t="s">
        <v>320</v>
      </c>
      <c r="I6" s="55"/>
      <c r="J6" s="60"/>
      <c r="K6" s="208" t="s">
        <v>321</v>
      </c>
      <c r="L6" s="55"/>
      <c r="M6" s="199" t="s">
        <v>141</v>
      </c>
      <c r="N6" s="194" t="s">
        <v>286</v>
      </c>
      <c r="O6" s="194" t="s">
        <v>287</v>
      </c>
      <c r="P6" s="160"/>
      <c r="Q6" s="55" t="s">
        <v>288</v>
      </c>
      <c r="R6" s="55" t="s">
        <v>322</v>
      </c>
      <c r="S6" s="66" t="s">
        <v>323</v>
      </c>
      <c r="T6" s="66" t="s">
        <v>324</v>
      </c>
      <c r="U6" s="66" t="s">
        <v>325</v>
      </c>
      <c r="V6" s="66" t="s">
        <v>304</v>
      </c>
      <c r="AA6" s="200">
        <f>IF(OR(J6="Fail",ISBLANK(J6)),INDEX('Issue Code Table'!C:C,MATCH(N:N,'Issue Code Table'!A:A,0)),IF(M6="Critical",6,IF(M6="Significant",5,IF(M6="Moderate",3,2))))</f>
        <v>5</v>
      </c>
    </row>
    <row r="7" spans="1:27" ht="101.25" customHeight="1" x14ac:dyDescent="0.35">
      <c r="A7" s="66" t="s">
        <v>326</v>
      </c>
      <c r="B7" s="66" t="s">
        <v>279</v>
      </c>
      <c r="C7" s="209" t="s">
        <v>280</v>
      </c>
      <c r="D7" s="66" t="s">
        <v>128</v>
      </c>
      <c r="E7" s="66" t="s">
        <v>327</v>
      </c>
      <c r="F7" s="66" t="s">
        <v>328</v>
      </c>
      <c r="G7" s="66" t="s">
        <v>329</v>
      </c>
      <c r="H7" s="66" t="s">
        <v>330</v>
      </c>
      <c r="I7" s="55"/>
      <c r="J7" s="60"/>
      <c r="K7" s="66" t="s">
        <v>331</v>
      </c>
      <c r="L7" s="55"/>
      <c r="M7" s="199" t="s">
        <v>141</v>
      </c>
      <c r="N7" s="194" t="s">
        <v>286</v>
      </c>
      <c r="O7" s="194" t="s">
        <v>287</v>
      </c>
      <c r="P7" s="160"/>
      <c r="Q7" s="55" t="s">
        <v>288</v>
      </c>
      <c r="R7" s="55" t="s">
        <v>332</v>
      </c>
      <c r="S7" s="66" t="s">
        <v>333</v>
      </c>
      <c r="T7" s="66" t="s">
        <v>334</v>
      </c>
      <c r="U7" s="208" t="s">
        <v>335</v>
      </c>
      <c r="V7" s="66" t="s">
        <v>336</v>
      </c>
      <c r="AA7" s="200">
        <f>IF(OR(J7="Fail",ISBLANK(J7)),INDEX('Issue Code Table'!C:C,MATCH(N:N,'Issue Code Table'!A:A,0)),IF(M7="Critical",6,IF(M7="Significant",5,IF(M7="Moderate",3,2))))</f>
        <v>5</v>
      </c>
    </row>
    <row r="8" spans="1:27" ht="101.25" customHeight="1" x14ac:dyDescent="0.35">
      <c r="A8" s="66" t="s">
        <v>337</v>
      </c>
      <c r="B8" s="66" t="s">
        <v>279</v>
      </c>
      <c r="C8" s="209" t="s">
        <v>280</v>
      </c>
      <c r="D8" s="66" t="s">
        <v>128</v>
      </c>
      <c r="E8" s="66" t="s">
        <v>338</v>
      </c>
      <c r="F8" s="66" t="s">
        <v>339</v>
      </c>
      <c r="G8" s="66" t="s">
        <v>340</v>
      </c>
      <c r="H8" s="66" t="s">
        <v>341</v>
      </c>
      <c r="I8" s="55"/>
      <c r="J8" s="60"/>
      <c r="K8" s="66" t="s">
        <v>342</v>
      </c>
      <c r="L8" s="55"/>
      <c r="M8" s="199" t="s">
        <v>141</v>
      </c>
      <c r="N8" s="194" t="s">
        <v>286</v>
      </c>
      <c r="O8" s="194" t="s">
        <v>287</v>
      </c>
      <c r="P8" s="160"/>
      <c r="Q8" s="55" t="s">
        <v>288</v>
      </c>
      <c r="R8" s="55" t="s">
        <v>343</v>
      </c>
      <c r="S8" s="66" t="s">
        <v>344</v>
      </c>
      <c r="T8" s="66" t="s">
        <v>345</v>
      </c>
      <c r="U8" s="208" t="s">
        <v>346</v>
      </c>
      <c r="V8" s="66" t="s">
        <v>347</v>
      </c>
      <c r="AA8" s="200">
        <f>IF(OR(J8="Fail",ISBLANK(J8)),INDEX('Issue Code Table'!C:C,MATCH(N:N,'Issue Code Table'!A:A,0)),IF(M8="Critical",6,IF(M8="Significant",5,IF(M8="Moderate",3,2))))</f>
        <v>5</v>
      </c>
    </row>
    <row r="9" spans="1:27" ht="101.25" customHeight="1" x14ac:dyDescent="0.35">
      <c r="A9" s="66" t="s">
        <v>348</v>
      </c>
      <c r="B9" s="66" t="s">
        <v>279</v>
      </c>
      <c r="C9" s="209" t="s">
        <v>280</v>
      </c>
      <c r="D9" s="66" t="s">
        <v>128</v>
      </c>
      <c r="E9" s="66" t="s">
        <v>349</v>
      </c>
      <c r="F9" s="66" t="s">
        <v>350</v>
      </c>
      <c r="G9" s="66" t="s">
        <v>351</v>
      </c>
      <c r="H9" s="66" t="s">
        <v>352</v>
      </c>
      <c r="I9" s="55"/>
      <c r="J9" s="60"/>
      <c r="K9" s="208" t="s">
        <v>353</v>
      </c>
      <c r="L9" s="55"/>
      <c r="M9" s="199" t="s">
        <v>141</v>
      </c>
      <c r="N9" s="194" t="s">
        <v>286</v>
      </c>
      <c r="O9" s="194" t="s">
        <v>287</v>
      </c>
      <c r="P9" s="160"/>
      <c r="Q9" s="55" t="s">
        <v>288</v>
      </c>
      <c r="R9" s="55" t="s">
        <v>354</v>
      </c>
      <c r="S9" s="66" t="s">
        <v>355</v>
      </c>
      <c r="T9" s="66" t="s">
        <v>356</v>
      </c>
      <c r="U9" s="208" t="s">
        <v>357</v>
      </c>
      <c r="V9" s="66" t="s">
        <v>358</v>
      </c>
      <c r="AA9" s="200">
        <f>IF(OR(J9="Fail",ISBLANK(J9)),INDEX('Issue Code Table'!C:C,MATCH(N:N,'Issue Code Table'!A:A,0)),IF(M9="Critical",6,IF(M9="Significant",5,IF(M9="Moderate",3,2))))</f>
        <v>5</v>
      </c>
    </row>
    <row r="10" spans="1:27" ht="101.25" customHeight="1" x14ac:dyDescent="0.35">
      <c r="A10" s="66" t="s">
        <v>359</v>
      </c>
      <c r="B10" s="66" t="s">
        <v>279</v>
      </c>
      <c r="C10" s="209" t="s">
        <v>280</v>
      </c>
      <c r="D10" s="66" t="s">
        <v>128</v>
      </c>
      <c r="E10" s="66" t="s">
        <v>360</v>
      </c>
      <c r="F10" s="66" t="s">
        <v>361</v>
      </c>
      <c r="G10" s="66" t="s">
        <v>362</v>
      </c>
      <c r="H10" s="66" t="s">
        <v>363</v>
      </c>
      <c r="I10" s="55"/>
      <c r="J10" s="60"/>
      <c r="K10" s="208" t="s">
        <v>364</v>
      </c>
      <c r="L10" s="55"/>
      <c r="M10" s="199" t="s">
        <v>141</v>
      </c>
      <c r="N10" s="194" t="s">
        <v>286</v>
      </c>
      <c r="O10" s="194" t="s">
        <v>287</v>
      </c>
      <c r="P10" s="160"/>
      <c r="Q10" s="55" t="s">
        <v>288</v>
      </c>
      <c r="R10" s="55" t="s">
        <v>365</v>
      </c>
      <c r="S10" s="66" t="s">
        <v>366</v>
      </c>
      <c r="T10" s="66" t="s">
        <v>367</v>
      </c>
      <c r="U10" s="208" t="s">
        <v>368</v>
      </c>
      <c r="V10" s="66" t="s">
        <v>304</v>
      </c>
      <c r="AA10" s="200">
        <f>IF(OR(J10="Fail",ISBLANK(J10)),INDEX('Issue Code Table'!C:C,MATCH(N:N,'Issue Code Table'!A:A,0)),IF(M10="Critical",6,IF(M10="Significant",5,IF(M10="Moderate",3,2))))</f>
        <v>5</v>
      </c>
    </row>
    <row r="11" spans="1:27" ht="101.25" customHeight="1" x14ac:dyDescent="0.35">
      <c r="A11" s="66" t="s">
        <v>369</v>
      </c>
      <c r="B11" s="66" t="s">
        <v>279</v>
      </c>
      <c r="C11" s="209" t="s">
        <v>280</v>
      </c>
      <c r="D11" s="66" t="s">
        <v>128</v>
      </c>
      <c r="E11" s="66" t="s">
        <v>370</v>
      </c>
      <c r="F11" s="66" t="s">
        <v>371</v>
      </c>
      <c r="G11" s="66" t="s">
        <v>372</v>
      </c>
      <c r="H11" s="66" t="s">
        <v>373</v>
      </c>
      <c r="I11" s="55"/>
      <c r="J11" s="60"/>
      <c r="K11" s="208" t="s">
        <v>374</v>
      </c>
      <c r="L11" s="55"/>
      <c r="M11" s="199" t="s">
        <v>141</v>
      </c>
      <c r="N11" s="194" t="s">
        <v>286</v>
      </c>
      <c r="O11" s="194" t="s">
        <v>287</v>
      </c>
      <c r="P11" s="160"/>
      <c r="Q11" s="55" t="s">
        <v>288</v>
      </c>
      <c r="R11" s="55" t="s">
        <v>375</v>
      </c>
      <c r="S11" s="66" t="s">
        <v>376</v>
      </c>
      <c r="T11" s="66" t="s">
        <v>377</v>
      </c>
      <c r="U11" s="208" t="s">
        <v>378</v>
      </c>
      <c r="V11" s="66" t="s">
        <v>379</v>
      </c>
      <c r="AA11" s="200">
        <f>IF(OR(J11="Fail",ISBLANK(J11)),INDEX('Issue Code Table'!C:C,MATCH(N:N,'Issue Code Table'!A:A,0)),IF(M11="Critical",6,IF(M11="Significant",5,IF(M11="Moderate",3,2))))</f>
        <v>5</v>
      </c>
    </row>
    <row r="12" spans="1:27" ht="101.25" customHeight="1" x14ac:dyDescent="0.35">
      <c r="A12" s="66" t="s">
        <v>380</v>
      </c>
      <c r="B12" s="66" t="s">
        <v>279</v>
      </c>
      <c r="C12" s="209" t="s">
        <v>280</v>
      </c>
      <c r="D12" s="66" t="s">
        <v>128</v>
      </c>
      <c r="E12" s="66" t="s">
        <v>381</v>
      </c>
      <c r="F12" s="66" t="s">
        <v>382</v>
      </c>
      <c r="G12" s="66" t="s">
        <v>383</v>
      </c>
      <c r="H12" s="66" t="s">
        <v>384</v>
      </c>
      <c r="I12" s="55"/>
      <c r="J12" s="60"/>
      <c r="K12" s="208" t="s">
        <v>385</v>
      </c>
      <c r="L12" s="55"/>
      <c r="M12" s="199" t="s">
        <v>141</v>
      </c>
      <c r="N12" s="194" t="s">
        <v>286</v>
      </c>
      <c r="O12" s="194" t="s">
        <v>287</v>
      </c>
      <c r="P12" s="160"/>
      <c r="Q12" s="55" t="s">
        <v>288</v>
      </c>
      <c r="R12" s="55" t="s">
        <v>386</v>
      </c>
      <c r="S12" s="66" t="s">
        <v>387</v>
      </c>
      <c r="T12" s="66" t="s">
        <v>388</v>
      </c>
      <c r="U12" s="208" t="s">
        <v>389</v>
      </c>
      <c r="V12" s="66" t="s">
        <v>390</v>
      </c>
      <c r="AA12" s="200">
        <f>IF(OR(J12="Fail",ISBLANK(J12)),INDEX('Issue Code Table'!C:C,MATCH(N:N,'Issue Code Table'!A:A,0)),IF(M12="Critical",6,IF(M12="Significant",5,IF(M12="Moderate",3,2))))</f>
        <v>5</v>
      </c>
    </row>
    <row r="13" spans="1:27" ht="101.25" customHeight="1" x14ac:dyDescent="0.35">
      <c r="A13" s="66" t="s">
        <v>391</v>
      </c>
      <c r="B13" s="66" t="s">
        <v>279</v>
      </c>
      <c r="C13" s="209" t="s">
        <v>280</v>
      </c>
      <c r="D13" s="66" t="s">
        <v>128</v>
      </c>
      <c r="E13" s="66" t="s">
        <v>392</v>
      </c>
      <c r="F13" s="66" t="s">
        <v>393</v>
      </c>
      <c r="G13" s="66" t="s">
        <v>394</v>
      </c>
      <c r="H13" s="66" t="s">
        <v>395</v>
      </c>
      <c r="I13" s="55"/>
      <c r="J13" s="60"/>
      <c r="K13" s="208" t="s">
        <v>396</v>
      </c>
      <c r="L13" s="55"/>
      <c r="M13" s="199" t="s">
        <v>141</v>
      </c>
      <c r="N13" s="194" t="s">
        <v>286</v>
      </c>
      <c r="O13" s="194" t="s">
        <v>287</v>
      </c>
      <c r="P13" s="160"/>
      <c r="Q13" s="55" t="s">
        <v>288</v>
      </c>
      <c r="R13" s="55" t="s">
        <v>397</v>
      </c>
      <c r="S13" s="66" t="s">
        <v>398</v>
      </c>
      <c r="T13" s="66" t="s">
        <v>399</v>
      </c>
      <c r="U13" s="208" t="s">
        <v>400</v>
      </c>
      <c r="V13" s="66" t="s">
        <v>401</v>
      </c>
      <c r="AA13" s="200">
        <f>IF(OR(J13="Fail",ISBLANK(J13)),INDEX('Issue Code Table'!C:C,MATCH(N:N,'Issue Code Table'!A:A,0)),IF(M13="Critical",6,IF(M13="Significant",5,IF(M13="Moderate",3,2))))</f>
        <v>5</v>
      </c>
    </row>
    <row r="14" spans="1:27" ht="101.25" customHeight="1" x14ac:dyDescent="0.35">
      <c r="A14" s="66" t="s">
        <v>402</v>
      </c>
      <c r="B14" s="66" t="s">
        <v>279</v>
      </c>
      <c r="C14" s="209" t="s">
        <v>280</v>
      </c>
      <c r="D14" s="66" t="s">
        <v>128</v>
      </c>
      <c r="E14" s="66" t="s">
        <v>403</v>
      </c>
      <c r="F14" s="66" t="s">
        <v>404</v>
      </c>
      <c r="G14" s="66" t="s">
        <v>405</v>
      </c>
      <c r="H14" s="66" t="s">
        <v>406</v>
      </c>
      <c r="I14" s="55"/>
      <c r="J14" s="60"/>
      <c r="K14" s="208" t="s">
        <v>407</v>
      </c>
      <c r="L14" s="55"/>
      <c r="M14" s="199" t="s">
        <v>141</v>
      </c>
      <c r="N14" s="194" t="s">
        <v>286</v>
      </c>
      <c r="O14" s="194" t="s">
        <v>287</v>
      </c>
      <c r="P14" s="160"/>
      <c r="Q14" s="55" t="s">
        <v>288</v>
      </c>
      <c r="R14" s="55" t="s">
        <v>408</v>
      </c>
      <c r="S14" s="66" t="s">
        <v>409</v>
      </c>
      <c r="T14" s="66" t="s">
        <v>410</v>
      </c>
      <c r="U14" s="208" t="s">
        <v>411</v>
      </c>
      <c r="V14" s="66" t="s">
        <v>412</v>
      </c>
      <c r="AA14" s="200">
        <f>IF(OR(J14="Fail",ISBLANK(J14)),INDEX('Issue Code Table'!C:C,MATCH(N:N,'Issue Code Table'!A:A,0)),IF(M14="Critical",6,IF(M14="Significant",5,IF(M14="Moderate",3,2))))</f>
        <v>5</v>
      </c>
    </row>
    <row r="15" spans="1:27" ht="101.25" customHeight="1" x14ac:dyDescent="0.35">
      <c r="A15" s="66" t="s">
        <v>413</v>
      </c>
      <c r="B15" s="66" t="s">
        <v>279</v>
      </c>
      <c r="C15" s="209" t="s">
        <v>280</v>
      </c>
      <c r="D15" s="66" t="s">
        <v>128</v>
      </c>
      <c r="E15" s="66" t="s">
        <v>414</v>
      </c>
      <c r="F15" s="66" t="s">
        <v>415</v>
      </c>
      <c r="G15" s="66" t="s">
        <v>416</v>
      </c>
      <c r="H15" s="66" t="s">
        <v>417</v>
      </c>
      <c r="I15" s="55"/>
      <c r="J15" s="60"/>
      <c r="K15" s="208" t="s">
        <v>418</v>
      </c>
      <c r="L15" s="55"/>
      <c r="M15" s="199" t="s">
        <v>141</v>
      </c>
      <c r="N15" s="194" t="s">
        <v>286</v>
      </c>
      <c r="O15" s="194" t="s">
        <v>287</v>
      </c>
      <c r="P15" s="160"/>
      <c r="Q15" s="55" t="s">
        <v>288</v>
      </c>
      <c r="R15" s="55" t="s">
        <v>419</v>
      </c>
      <c r="S15" s="66" t="s">
        <v>420</v>
      </c>
      <c r="T15" s="66" t="s">
        <v>421</v>
      </c>
      <c r="U15" s="208" t="s">
        <v>422</v>
      </c>
      <c r="V15" s="66" t="s">
        <v>423</v>
      </c>
      <c r="AA15" s="200">
        <f>IF(OR(J15="Fail",ISBLANK(J15)),INDEX('Issue Code Table'!C:C,MATCH(N:N,'Issue Code Table'!A:A,0)),IF(M15="Critical",6,IF(M15="Significant",5,IF(M15="Moderate",3,2))))</f>
        <v>5</v>
      </c>
    </row>
    <row r="16" spans="1:27" ht="101.25" customHeight="1" x14ac:dyDescent="0.35">
      <c r="A16" s="66" t="s">
        <v>424</v>
      </c>
      <c r="B16" s="66" t="s">
        <v>279</v>
      </c>
      <c r="C16" s="209" t="s">
        <v>280</v>
      </c>
      <c r="D16" s="66" t="s">
        <v>128</v>
      </c>
      <c r="E16" s="66" t="s">
        <v>425</v>
      </c>
      <c r="F16" s="66" t="s">
        <v>426</v>
      </c>
      <c r="G16" s="66" t="s">
        <v>427</v>
      </c>
      <c r="H16" s="66" t="s">
        <v>428</v>
      </c>
      <c r="I16" s="55"/>
      <c r="J16" s="60"/>
      <c r="K16" s="208" t="s">
        <v>429</v>
      </c>
      <c r="L16" s="55"/>
      <c r="M16" s="199" t="s">
        <v>141</v>
      </c>
      <c r="N16" s="194" t="s">
        <v>286</v>
      </c>
      <c r="O16" s="194" t="s">
        <v>287</v>
      </c>
      <c r="P16" s="160"/>
      <c r="Q16" s="55" t="s">
        <v>288</v>
      </c>
      <c r="R16" s="55" t="s">
        <v>430</v>
      </c>
      <c r="S16" s="66" t="s">
        <v>431</v>
      </c>
      <c r="T16" s="66" t="s">
        <v>432</v>
      </c>
      <c r="U16" s="208" t="s">
        <v>433</v>
      </c>
      <c r="V16" s="66" t="s">
        <v>434</v>
      </c>
      <c r="AA16" s="200">
        <f>IF(OR(J16="Fail",ISBLANK(J16)),INDEX('Issue Code Table'!C:C,MATCH(N:N,'Issue Code Table'!A:A,0)),IF(M16="Critical",6,IF(M16="Significant",5,IF(M16="Moderate",3,2))))</f>
        <v>5</v>
      </c>
    </row>
    <row r="17" spans="1:27" ht="101.25" customHeight="1" x14ac:dyDescent="0.35">
      <c r="A17" s="66" t="s">
        <v>435</v>
      </c>
      <c r="B17" s="66" t="s">
        <v>279</v>
      </c>
      <c r="C17" s="209" t="s">
        <v>280</v>
      </c>
      <c r="D17" s="66" t="s">
        <v>128</v>
      </c>
      <c r="E17" s="66" t="s">
        <v>436</v>
      </c>
      <c r="F17" s="66" t="s">
        <v>437</v>
      </c>
      <c r="G17" s="66" t="s">
        <v>438</v>
      </c>
      <c r="H17" s="66" t="s">
        <v>439</v>
      </c>
      <c r="I17" s="55"/>
      <c r="J17" s="60"/>
      <c r="K17" s="208" t="s">
        <v>440</v>
      </c>
      <c r="L17" s="55"/>
      <c r="M17" s="199" t="s">
        <v>141</v>
      </c>
      <c r="N17" s="194" t="s">
        <v>286</v>
      </c>
      <c r="O17" s="194" t="s">
        <v>287</v>
      </c>
      <c r="P17" s="160"/>
      <c r="Q17" s="55" t="s">
        <v>288</v>
      </c>
      <c r="R17" s="55" t="s">
        <v>441</v>
      </c>
      <c r="S17" s="66" t="s">
        <v>442</v>
      </c>
      <c r="T17" s="66" t="s">
        <v>443</v>
      </c>
      <c r="U17" s="66" t="s">
        <v>444</v>
      </c>
      <c r="V17" s="66" t="s">
        <v>445</v>
      </c>
      <c r="AA17" s="200">
        <f>IF(OR(J17="Fail",ISBLANK(J17)),INDEX('Issue Code Table'!C:C,MATCH(N:N,'Issue Code Table'!A:A,0)),IF(M17="Critical",6,IF(M17="Significant",5,IF(M17="Moderate",3,2))))</f>
        <v>5</v>
      </c>
    </row>
    <row r="18" spans="1:27" ht="101.25" customHeight="1" x14ac:dyDescent="0.35">
      <c r="A18" s="66" t="s">
        <v>446</v>
      </c>
      <c r="B18" s="66" t="s">
        <v>279</v>
      </c>
      <c r="C18" s="209" t="s">
        <v>280</v>
      </c>
      <c r="D18" s="66" t="s">
        <v>128</v>
      </c>
      <c r="E18" s="66" t="s">
        <v>447</v>
      </c>
      <c r="F18" s="66" t="s">
        <v>448</v>
      </c>
      <c r="G18" s="66" t="s">
        <v>449</v>
      </c>
      <c r="H18" s="66" t="s">
        <v>450</v>
      </c>
      <c r="I18" s="55"/>
      <c r="J18" s="60"/>
      <c r="K18" s="208" t="s">
        <v>451</v>
      </c>
      <c r="L18" s="55"/>
      <c r="M18" s="199" t="s">
        <v>141</v>
      </c>
      <c r="N18" s="194" t="s">
        <v>286</v>
      </c>
      <c r="O18" s="194" t="s">
        <v>287</v>
      </c>
      <c r="P18" s="160"/>
      <c r="Q18" s="55" t="s">
        <v>288</v>
      </c>
      <c r="R18" s="55" t="s">
        <v>452</v>
      </c>
      <c r="S18" s="66" t="s">
        <v>453</v>
      </c>
      <c r="T18" s="66" t="s">
        <v>454</v>
      </c>
      <c r="U18" s="208" t="s">
        <v>455</v>
      </c>
      <c r="V18" s="66" t="s">
        <v>456</v>
      </c>
      <c r="AA18" s="200">
        <f>IF(OR(J18="Fail",ISBLANK(J18)),INDEX('Issue Code Table'!C:C,MATCH(N:N,'Issue Code Table'!A:A,0)),IF(M18="Critical",6,IF(M18="Significant",5,IF(M18="Moderate",3,2))))</f>
        <v>5</v>
      </c>
    </row>
    <row r="19" spans="1:27" ht="101.25" customHeight="1" x14ac:dyDescent="0.35">
      <c r="A19" s="66" t="s">
        <v>457</v>
      </c>
      <c r="B19" s="66" t="s">
        <v>279</v>
      </c>
      <c r="C19" s="209" t="s">
        <v>280</v>
      </c>
      <c r="D19" s="66" t="s">
        <v>128</v>
      </c>
      <c r="E19" s="66" t="s">
        <v>447</v>
      </c>
      <c r="F19" s="66" t="s">
        <v>458</v>
      </c>
      <c r="G19" s="66" t="s">
        <v>459</v>
      </c>
      <c r="H19" s="66" t="s">
        <v>460</v>
      </c>
      <c r="I19" s="55"/>
      <c r="J19" s="60"/>
      <c r="K19" s="208" t="s">
        <v>461</v>
      </c>
      <c r="L19" s="55"/>
      <c r="M19" s="199" t="s">
        <v>141</v>
      </c>
      <c r="N19" s="194" t="s">
        <v>286</v>
      </c>
      <c r="O19" s="194" t="s">
        <v>287</v>
      </c>
      <c r="P19" s="160"/>
      <c r="Q19" s="55" t="s">
        <v>288</v>
      </c>
      <c r="R19" s="55" t="s">
        <v>462</v>
      </c>
      <c r="S19" s="66" t="s">
        <v>463</v>
      </c>
      <c r="T19" s="66" t="s">
        <v>464</v>
      </c>
      <c r="U19" s="208" t="s">
        <v>465</v>
      </c>
      <c r="V19" s="66" t="s">
        <v>466</v>
      </c>
      <c r="AA19" s="200">
        <f>IF(OR(J19="Fail",ISBLANK(J19)),INDEX('Issue Code Table'!C:C,MATCH(N:N,'Issue Code Table'!A:A,0)),IF(M19="Critical",6,IF(M19="Significant",5,IF(M19="Moderate",3,2))))</f>
        <v>5</v>
      </c>
    </row>
    <row r="20" spans="1:27" ht="101.25" customHeight="1" x14ac:dyDescent="0.35">
      <c r="A20" s="66" t="s">
        <v>467</v>
      </c>
      <c r="B20" s="66" t="s">
        <v>279</v>
      </c>
      <c r="C20" s="209" t="s">
        <v>280</v>
      </c>
      <c r="D20" s="66" t="s">
        <v>128</v>
      </c>
      <c r="E20" s="66" t="s">
        <v>468</v>
      </c>
      <c r="F20" s="66" t="s">
        <v>469</v>
      </c>
      <c r="G20" s="66" t="s">
        <v>470</v>
      </c>
      <c r="H20" s="66" t="s">
        <v>471</v>
      </c>
      <c r="I20" s="55"/>
      <c r="J20" s="60"/>
      <c r="K20" s="208" t="s">
        <v>472</v>
      </c>
      <c r="L20" s="55"/>
      <c r="M20" s="199" t="s">
        <v>141</v>
      </c>
      <c r="N20" s="194" t="s">
        <v>286</v>
      </c>
      <c r="O20" s="194" t="s">
        <v>287</v>
      </c>
      <c r="P20" s="160"/>
      <c r="Q20" s="55" t="s">
        <v>288</v>
      </c>
      <c r="R20" s="55" t="s">
        <v>473</v>
      </c>
      <c r="S20" s="66" t="s">
        <v>474</v>
      </c>
      <c r="T20" s="66" t="s">
        <v>475</v>
      </c>
      <c r="U20" s="208" t="s">
        <v>476</v>
      </c>
      <c r="V20" s="66" t="s">
        <v>477</v>
      </c>
      <c r="AA20" s="200">
        <f>IF(OR(J20="Fail",ISBLANK(J20)),INDEX('Issue Code Table'!C:C,MATCH(N:N,'Issue Code Table'!A:A,0)),IF(M20="Critical",6,IF(M20="Significant",5,IF(M20="Moderate",3,2))))</f>
        <v>5</v>
      </c>
    </row>
    <row r="21" spans="1:27" ht="101.25" customHeight="1" x14ac:dyDescent="0.35">
      <c r="A21" s="66" t="s">
        <v>478</v>
      </c>
      <c r="B21" s="66" t="s">
        <v>279</v>
      </c>
      <c r="C21" s="209" t="s">
        <v>280</v>
      </c>
      <c r="D21" s="66" t="s">
        <v>128</v>
      </c>
      <c r="E21" s="66" t="s">
        <v>468</v>
      </c>
      <c r="F21" s="66" t="s">
        <v>479</v>
      </c>
      <c r="G21" s="66" t="s">
        <v>480</v>
      </c>
      <c r="H21" s="66" t="s">
        <v>481</v>
      </c>
      <c r="I21" s="55"/>
      <c r="J21" s="60"/>
      <c r="K21" s="208" t="s">
        <v>482</v>
      </c>
      <c r="L21" s="55"/>
      <c r="M21" s="199" t="s">
        <v>141</v>
      </c>
      <c r="N21" s="194" t="s">
        <v>286</v>
      </c>
      <c r="O21" s="194" t="s">
        <v>287</v>
      </c>
      <c r="P21" s="160"/>
      <c r="Q21" s="55" t="s">
        <v>288</v>
      </c>
      <c r="R21" s="55" t="s">
        <v>483</v>
      </c>
      <c r="S21" s="66" t="s">
        <v>484</v>
      </c>
      <c r="T21" s="66" t="s">
        <v>485</v>
      </c>
      <c r="U21" s="66" t="s">
        <v>486</v>
      </c>
      <c r="V21" s="66" t="s">
        <v>487</v>
      </c>
      <c r="AA21" s="200">
        <f>IF(OR(J21="Fail",ISBLANK(J21)),INDEX('Issue Code Table'!C:C,MATCH(N:N,'Issue Code Table'!A:A,0)),IF(M21="Critical",6,IF(M21="Significant",5,IF(M21="Moderate",3,2))))</f>
        <v>5</v>
      </c>
    </row>
    <row r="22" spans="1:27" ht="101.25" customHeight="1" x14ac:dyDescent="0.35">
      <c r="A22" s="66" t="s">
        <v>488</v>
      </c>
      <c r="B22" s="66" t="s">
        <v>279</v>
      </c>
      <c r="C22" s="209" t="s">
        <v>280</v>
      </c>
      <c r="D22" s="66" t="s">
        <v>128</v>
      </c>
      <c r="E22" s="66" t="s">
        <v>489</v>
      </c>
      <c r="F22" s="66" t="s">
        <v>490</v>
      </c>
      <c r="G22" s="66" t="s">
        <v>491</v>
      </c>
      <c r="H22" s="66" t="s">
        <v>492</v>
      </c>
      <c r="I22" s="55"/>
      <c r="J22" s="60"/>
      <c r="K22" s="208" t="s">
        <v>493</v>
      </c>
      <c r="L22" s="55"/>
      <c r="M22" s="199" t="s">
        <v>141</v>
      </c>
      <c r="N22" s="194" t="s">
        <v>286</v>
      </c>
      <c r="O22" s="194" t="s">
        <v>287</v>
      </c>
      <c r="P22" s="160"/>
      <c r="Q22" s="55" t="s">
        <v>288</v>
      </c>
      <c r="R22" s="55" t="s">
        <v>494</v>
      </c>
      <c r="S22" s="66" t="s">
        <v>495</v>
      </c>
      <c r="T22" s="66" t="s">
        <v>496</v>
      </c>
      <c r="U22" s="66" t="s">
        <v>497</v>
      </c>
      <c r="V22" s="66" t="s">
        <v>498</v>
      </c>
      <c r="AA22" s="200">
        <f>IF(OR(J22="Fail",ISBLANK(J22)),INDEX('Issue Code Table'!C:C,MATCH(N:N,'Issue Code Table'!A:A,0)),IF(M22="Critical",6,IF(M22="Significant",5,IF(M22="Moderate",3,2))))</f>
        <v>5</v>
      </c>
    </row>
    <row r="23" spans="1:27" ht="101.25" customHeight="1" x14ac:dyDescent="0.35">
      <c r="A23" s="66" t="s">
        <v>499</v>
      </c>
      <c r="B23" s="66" t="s">
        <v>279</v>
      </c>
      <c r="C23" s="209" t="s">
        <v>280</v>
      </c>
      <c r="D23" s="66" t="s">
        <v>128</v>
      </c>
      <c r="E23" s="66" t="s">
        <v>500</v>
      </c>
      <c r="F23" s="66" t="s">
        <v>501</v>
      </c>
      <c r="G23" s="66" t="s">
        <v>502</v>
      </c>
      <c r="H23" s="66" t="s">
        <v>503</v>
      </c>
      <c r="I23" s="55"/>
      <c r="J23" s="60"/>
      <c r="K23" s="208" t="s">
        <v>504</v>
      </c>
      <c r="L23" s="55"/>
      <c r="M23" s="199" t="s">
        <v>141</v>
      </c>
      <c r="N23" s="194" t="s">
        <v>286</v>
      </c>
      <c r="O23" s="194" t="s">
        <v>287</v>
      </c>
      <c r="P23" s="160"/>
      <c r="Q23" s="55" t="s">
        <v>288</v>
      </c>
      <c r="R23" s="55" t="s">
        <v>505</v>
      </c>
      <c r="S23" s="66" t="s">
        <v>506</v>
      </c>
      <c r="T23" s="66" t="s">
        <v>507</v>
      </c>
      <c r="U23" s="66" t="s">
        <v>508</v>
      </c>
      <c r="V23" s="66" t="s">
        <v>509</v>
      </c>
      <c r="AA23" s="200">
        <f>IF(OR(J23="Fail",ISBLANK(J23)),INDEX('Issue Code Table'!C:C,MATCH(N:N,'Issue Code Table'!A:A,0)),IF(M23="Critical",6,IF(M23="Significant",5,IF(M23="Moderate",3,2))))</f>
        <v>5</v>
      </c>
    </row>
    <row r="24" spans="1:27" ht="101.25" customHeight="1" x14ac:dyDescent="0.35">
      <c r="A24" s="66" t="s">
        <v>510</v>
      </c>
      <c r="B24" s="221" t="s">
        <v>153</v>
      </c>
      <c r="C24" s="222" t="s">
        <v>511</v>
      </c>
      <c r="D24" s="66" t="s">
        <v>128</v>
      </c>
      <c r="E24" s="66" t="s">
        <v>512</v>
      </c>
      <c r="F24" s="66" t="s">
        <v>513</v>
      </c>
      <c r="G24" s="66" t="s">
        <v>514</v>
      </c>
      <c r="H24" s="66" t="s">
        <v>515</v>
      </c>
      <c r="I24" s="55"/>
      <c r="J24" s="60"/>
      <c r="K24" s="208" t="s">
        <v>516</v>
      </c>
      <c r="L24" s="55"/>
      <c r="M24" s="225" t="s">
        <v>141</v>
      </c>
      <c r="N24" s="225" t="s">
        <v>517</v>
      </c>
      <c r="O24" s="225" t="s">
        <v>518</v>
      </c>
      <c r="P24" s="160"/>
      <c r="Q24" s="55" t="s">
        <v>519</v>
      </c>
      <c r="R24" s="55" t="s">
        <v>520</v>
      </c>
      <c r="S24" s="66" t="s">
        <v>521</v>
      </c>
      <c r="T24" s="66" t="s">
        <v>522</v>
      </c>
      <c r="U24" s="66" t="s">
        <v>523</v>
      </c>
      <c r="V24" s="66" t="s">
        <v>524</v>
      </c>
      <c r="AA24" s="200">
        <f>IF(OR(J24="Fail",ISBLANK(J24)),INDEX('Issue Code Table'!C:C,MATCH(N:N,'Issue Code Table'!A:A,0)),IF(M24="Critical",6,IF(M24="Significant",5,IF(M24="Moderate",3,2))))</f>
        <v>5</v>
      </c>
    </row>
    <row r="25" spans="1:27" ht="101.25" customHeight="1" x14ac:dyDescent="0.35">
      <c r="A25" s="66" t="s">
        <v>525</v>
      </c>
      <c r="B25" s="221" t="s">
        <v>153</v>
      </c>
      <c r="C25" s="222" t="s">
        <v>511</v>
      </c>
      <c r="D25" s="66" t="s">
        <v>128</v>
      </c>
      <c r="E25" s="66" t="s">
        <v>526</v>
      </c>
      <c r="F25" s="66" t="s">
        <v>527</v>
      </c>
      <c r="G25" s="66" t="s">
        <v>528</v>
      </c>
      <c r="H25" s="66" t="s">
        <v>529</v>
      </c>
      <c r="I25" s="55"/>
      <c r="J25" s="60"/>
      <c r="K25" s="208" t="s">
        <v>530</v>
      </c>
      <c r="L25" s="55"/>
      <c r="M25" s="225" t="s">
        <v>141</v>
      </c>
      <c r="N25" s="225" t="s">
        <v>517</v>
      </c>
      <c r="O25" s="225" t="s">
        <v>518</v>
      </c>
      <c r="P25" s="160"/>
      <c r="Q25" s="55" t="s">
        <v>519</v>
      </c>
      <c r="R25" s="55" t="s">
        <v>531</v>
      </c>
      <c r="S25" s="66" t="s">
        <v>532</v>
      </c>
      <c r="T25" s="66" t="s">
        <v>533</v>
      </c>
      <c r="U25" s="66" t="s">
        <v>534</v>
      </c>
      <c r="V25" s="66" t="s">
        <v>535</v>
      </c>
      <c r="AA25" s="200">
        <f>IF(OR(J25="Fail",ISBLANK(J25)),INDEX('Issue Code Table'!C:C,MATCH(N:N,'Issue Code Table'!A:A,0)),IF(M25="Critical",6,IF(M25="Significant",5,IF(M25="Moderate",3,2))))</f>
        <v>5</v>
      </c>
    </row>
    <row r="26" spans="1:27" ht="101.25" customHeight="1" x14ac:dyDescent="0.35">
      <c r="A26" s="66" t="s">
        <v>536</v>
      </c>
      <c r="B26" s="210" t="s">
        <v>169</v>
      </c>
      <c r="C26" s="211" t="s">
        <v>537</v>
      </c>
      <c r="D26" s="66" t="s">
        <v>128</v>
      </c>
      <c r="E26" s="66" t="s">
        <v>538</v>
      </c>
      <c r="F26" s="66" t="s">
        <v>539</v>
      </c>
      <c r="G26" s="66" t="s">
        <v>540</v>
      </c>
      <c r="H26" s="66" t="s">
        <v>541</v>
      </c>
      <c r="I26" s="55"/>
      <c r="J26" s="60"/>
      <c r="K26" s="208" t="s">
        <v>542</v>
      </c>
      <c r="L26" s="55"/>
      <c r="M26" s="225" t="s">
        <v>141</v>
      </c>
      <c r="N26" s="225" t="s">
        <v>517</v>
      </c>
      <c r="O26" s="225" t="s">
        <v>518</v>
      </c>
      <c r="P26" s="160"/>
      <c r="Q26" s="55" t="s">
        <v>519</v>
      </c>
      <c r="R26" s="55" t="s">
        <v>543</v>
      </c>
      <c r="S26" s="66" t="s">
        <v>544</v>
      </c>
      <c r="T26" s="66" t="s">
        <v>545</v>
      </c>
      <c r="U26" s="66" t="s">
        <v>546</v>
      </c>
      <c r="V26" s="66" t="s">
        <v>547</v>
      </c>
      <c r="AA26" s="200">
        <f>IF(OR(J26="Fail",ISBLANK(J26)),INDEX('Issue Code Table'!C:C,MATCH(N:N,'Issue Code Table'!A:A,0)),IF(M26="Critical",6,IF(M26="Significant",5,IF(M26="Moderate",3,2))))</f>
        <v>5</v>
      </c>
    </row>
    <row r="27" spans="1:27" ht="86.25" customHeight="1" x14ac:dyDescent="0.35">
      <c r="A27" s="66" t="s">
        <v>548</v>
      </c>
      <c r="B27" s="66" t="s">
        <v>549</v>
      </c>
      <c r="C27" s="209" t="s">
        <v>550</v>
      </c>
      <c r="D27" s="66" t="s">
        <v>128</v>
      </c>
      <c r="E27" s="66" t="s">
        <v>551</v>
      </c>
      <c r="F27" s="66" t="s">
        <v>552</v>
      </c>
      <c r="G27" s="66" t="s">
        <v>553</v>
      </c>
      <c r="H27" s="66" t="s">
        <v>554</v>
      </c>
      <c r="I27" s="55"/>
      <c r="J27" s="60"/>
      <c r="K27" s="66" t="s">
        <v>555</v>
      </c>
      <c r="L27" s="55"/>
      <c r="M27" s="199" t="s">
        <v>141</v>
      </c>
      <c r="N27" s="194" t="s">
        <v>210</v>
      </c>
      <c r="O27" s="194" t="s">
        <v>211</v>
      </c>
      <c r="P27" s="160"/>
      <c r="Q27" s="55" t="s">
        <v>519</v>
      </c>
      <c r="R27" s="55" t="s">
        <v>556</v>
      </c>
      <c r="S27" s="66" t="s">
        <v>557</v>
      </c>
      <c r="T27" s="66" t="s">
        <v>558</v>
      </c>
      <c r="U27" s="66" t="s">
        <v>559</v>
      </c>
      <c r="V27" s="66" t="s">
        <v>560</v>
      </c>
      <c r="AA27" s="200">
        <f>IF(OR(J27="Fail",ISBLANK(J27)),INDEX('Issue Code Table'!C:C,MATCH(N:N,'Issue Code Table'!A:A,0)),IF(M27="Critical",6,IF(M27="Significant",5,IF(M27="Moderate",3,2))))</f>
        <v>6</v>
      </c>
    </row>
    <row r="28" spans="1:27" ht="101.25" customHeight="1" x14ac:dyDescent="0.35">
      <c r="A28" s="66" t="s">
        <v>561</v>
      </c>
      <c r="B28" s="221" t="s">
        <v>153</v>
      </c>
      <c r="C28" s="222" t="s">
        <v>511</v>
      </c>
      <c r="D28" s="66" t="s">
        <v>128</v>
      </c>
      <c r="E28" s="66" t="s">
        <v>562</v>
      </c>
      <c r="F28" s="66" t="s">
        <v>563</v>
      </c>
      <c r="G28" s="66" t="s">
        <v>564</v>
      </c>
      <c r="H28" s="66" t="s">
        <v>565</v>
      </c>
      <c r="I28" s="55"/>
      <c r="J28" s="60"/>
      <c r="K28" s="208" t="s">
        <v>566</v>
      </c>
      <c r="L28" s="55"/>
      <c r="M28" s="228" t="s">
        <v>141</v>
      </c>
      <c r="N28" s="194" t="s">
        <v>210</v>
      </c>
      <c r="O28" s="226" t="s">
        <v>211</v>
      </c>
      <c r="P28" s="160"/>
      <c r="Q28" s="55" t="s">
        <v>519</v>
      </c>
      <c r="R28" s="55" t="s">
        <v>567</v>
      </c>
      <c r="S28" s="66" t="s">
        <v>568</v>
      </c>
      <c r="T28" s="66" t="s">
        <v>569</v>
      </c>
      <c r="U28" s="66" t="s">
        <v>570</v>
      </c>
      <c r="V28" s="66" t="s">
        <v>571</v>
      </c>
      <c r="AA28" s="200">
        <f>IF(OR(J28="Fail",ISBLANK(J28)),INDEX('Issue Code Table'!C:C,MATCH(N:N,'Issue Code Table'!A:A,0)),IF(M28="Critical",6,IF(M28="Significant",5,IF(M28="Moderate",3,2))))</f>
        <v>6</v>
      </c>
    </row>
    <row r="29" spans="1:27" ht="101.25" customHeight="1" x14ac:dyDescent="0.35">
      <c r="A29" s="66" t="s">
        <v>572</v>
      </c>
      <c r="B29" s="221" t="s">
        <v>153</v>
      </c>
      <c r="C29" s="222" t="s">
        <v>511</v>
      </c>
      <c r="D29" s="66" t="s">
        <v>128</v>
      </c>
      <c r="E29" s="66" t="s">
        <v>573</v>
      </c>
      <c r="F29" s="66" t="s">
        <v>574</v>
      </c>
      <c r="G29" s="66" t="s">
        <v>575</v>
      </c>
      <c r="H29" s="66" t="s">
        <v>576</v>
      </c>
      <c r="I29" s="55"/>
      <c r="J29" s="60"/>
      <c r="K29" s="208" t="s">
        <v>577</v>
      </c>
      <c r="L29" s="55"/>
      <c r="M29" s="228" t="s">
        <v>141</v>
      </c>
      <c r="N29" s="194" t="s">
        <v>210</v>
      </c>
      <c r="O29" s="226" t="s">
        <v>211</v>
      </c>
      <c r="P29" s="160"/>
      <c r="Q29" s="55" t="s">
        <v>519</v>
      </c>
      <c r="R29" s="55" t="s">
        <v>578</v>
      </c>
      <c r="S29" s="66" t="s">
        <v>579</v>
      </c>
      <c r="T29" s="66" t="s">
        <v>580</v>
      </c>
      <c r="U29" s="66" t="s">
        <v>581</v>
      </c>
      <c r="V29" s="66" t="s">
        <v>582</v>
      </c>
      <c r="AA29" s="200">
        <f>IF(OR(J29="Fail",ISBLANK(J29)),INDEX('Issue Code Table'!C:C,MATCH(N:N,'Issue Code Table'!A:A,0)),IF(M29="Critical",6,IF(M29="Significant",5,IF(M29="Moderate",3,2))))</f>
        <v>6</v>
      </c>
    </row>
    <row r="30" spans="1:27" ht="101.25" customHeight="1" x14ac:dyDescent="0.35">
      <c r="A30" s="66" t="s">
        <v>583</v>
      </c>
      <c r="B30" s="66" t="s">
        <v>584</v>
      </c>
      <c r="C30" s="209" t="s">
        <v>585</v>
      </c>
      <c r="D30" s="66" t="s">
        <v>128</v>
      </c>
      <c r="E30" s="66" t="s">
        <v>586</v>
      </c>
      <c r="F30" s="66" t="s">
        <v>587</v>
      </c>
      <c r="G30" s="66" t="s">
        <v>588</v>
      </c>
      <c r="H30" s="66" t="s">
        <v>589</v>
      </c>
      <c r="I30" s="55"/>
      <c r="J30" s="60"/>
      <c r="K30" s="208" t="s">
        <v>590</v>
      </c>
      <c r="L30" s="55"/>
      <c r="M30" s="225" t="s">
        <v>141</v>
      </c>
      <c r="N30" s="225" t="s">
        <v>517</v>
      </c>
      <c r="O30" s="225" t="s">
        <v>518</v>
      </c>
      <c r="P30" s="160"/>
      <c r="Q30" s="55" t="s">
        <v>519</v>
      </c>
      <c r="R30" s="55" t="s">
        <v>591</v>
      </c>
      <c r="S30" s="66" t="s">
        <v>592</v>
      </c>
      <c r="T30" s="66" t="s">
        <v>593</v>
      </c>
      <c r="U30" s="66" t="s">
        <v>594</v>
      </c>
      <c r="V30" s="66" t="s">
        <v>595</v>
      </c>
      <c r="AA30" s="200">
        <f>IF(OR(J30="Fail",ISBLANK(J30)),INDEX('Issue Code Table'!C:C,MATCH(N:N,'Issue Code Table'!A:A,0)),IF(M30="Critical",6,IF(M30="Significant",5,IF(M30="Moderate",3,2))))</f>
        <v>5</v>
      </c>
    </row>
    <row r="31" spans="1:27" ht="101.25" customHeight="1" x14ac:dyDescent="0.35">
      <c r="A31" s="66" t="s">
        <v>596</v>
      </c>
      <c r="B31" s="66" t="s">
        <v>584</v>
      </c>
      <c r="C31" s="209" t="s">
        <v>585</v>
      </c>
      <c r="D31" s="66" t="s">
        <v>128</v>
      </c>
      <c r="E31" s="66" t="s">
        <v>597</v>
      </c>
      <c r="F31" s="66" t="s">
        <v>598</v>
      </c>
      <c r="G31" s="66" t="s">
        <v>599</v>
      </c>
      <c r="H31" s="66" t="s">
        <v>600</v>
      </c>
      <c r="I31" s="55"/>
      <c r="J31" s="60"/>
      <c r="K31" s="208" t="s">
        <v>601</v>
      </c>
      <c r="L31" s="55"/>
      <c r="M31" s="225" t="s">
        <v>141</v>
      </c>
      <c r="N31" s="225" t="s">
        <v>517</v>
      </c>
      <c r="O31" s="225" t="s">
        <v>518</v>
      </c>
      <c r="P31" s="160"/>
      <c r="Q31" s="55" t="s">
        <v>519</v>
      </c>
      <c r="R31" s="55" t="s">
        <v>602</v>
      </c>
      <c r="S31" s="66" t="s">
        <v>603</v>
      </c>
      <c r="T31" s="66" t="s">
        <v>604</v>
      </c>
      <c r="U31" s="66" t="s">
        <v>605</v>
      </c>
      <c r="V31" s="66" t="s">
        <v>606</v>
      </c>
      <c r="AA31" s="200">
        <f>IF(OR(J31="Fail",ISBLANK(J31)),INDEX('Issue Code Table'!C:C,MATCH(N:N,'Issue Code Table'!A:A,0)),IF(M31="Critical",6,IF(M31="Significant",5,IF(M31="Moderate",3,2))))</f>
        <v>5</v>
      </c>
    </row>
    <row r="32" spans="1:27" ht="101.25" customHeight="1" x14ac:dyDescent="0.35">
      <c r="A32" s="66" t="s">
        <v>607</v>
      </c>
      <c r="B32" s="66" t="s">
        <v>584</v>
      </c>
      <c r="C32" s="209" t="s">
        <v>585</v>
      </c>
      <c r="D32" s="66" t="s">
        <v>128</v>
      </c>
      <c r="E32" s="66" t="s">
        <v>608</v>
      </c>
      <c r="F32" s="66" t="s">
        <v>609</v>
      </c>
      <c r="G32" s="66" t="s">
        <v>610</v>
      </c>
      <c r="H32" s="66" t="s">
        <v>611</v>
      </c>
      <c r="I32" s="55"/>
      <c r="J32" s="60"/>
      <c r="K32" s="208" t="s">
        <v>612</v>
      </c>
      <c r="L32" s="55"/>
      <c r="M32" s="225" t="s">
        <v>141</v>
      </c>
      <c r="N32" s="225" t="s">
        <v>517</v>
      </c>
      <c r="O32" s="225" t="s">
        <v>518</v>
      </c>
      <c r="P32" s="160"/>
      <c r="Q32" s="55" t="s">
        <v>519</v>
      </c>
      <c r="R32" s="55" t="s">
        <v>613</v>
      </c>
      <c r="S32" s="66" t="s">
        <v>614</v>
      </c>
      <c r="T32" s="66" t="s">
        <v>615</v>
      </c>
      <c r="U32" s="66" t="s">
        <v>616</v>
      </c>
      <c r="V32" s="66" t="s">
        <v>617</v>
      </c>
      <c r="AA32" s="200">
        <f>IF(OR(J32="Fail",ISBLANK(J32)),INDEX('Issue Code Table'!C:C,MATCH(N:N,'Issue Code Table'!A:A,0)),IF(M32="Critical",6,IF(M32="Significant",5,IF(M32="Moderate",3,2))))</f>
        <v>5</v>
      </c>
    </row>
    <row r="33" spans="1:27" ht="101.25" customHeight="1" x14ac:dyDescent="0.35">
      <c r="A33" s="66" t="s">
        <v>618</v>
      </c>
      <c r="B33" s="227" t="s">
        <v>279</v>
      </c>
      <c r="C33" s="227" t="s">
        <v>280</v>
      </c>
      <c r="D33" s="66" t="s">
        <v>128</v>
      </c>
      <c r="E33" s="66" t="s">
        <v>608</v>
      </c>
      <c r="F33" s="66" t="s">
        <v>619</v>
      </c>
      <c r="G33" s="66" t="s">
        <v>620</v>
      </c>
      <c r="H33" s="66" t="s">
        <v>621</v>
      </c>
      <c r="I33" s="55"/>
      <c r="J33" s="60"/>
      <c r="K33" s="208" t="s">
        <v>622</v>
      </c>
      <c r="L33" s="55"/>
      <c r="M33" s="225" t="s">
        <v>141</v>
      </c>
      <c r="N33" s="225" t="s">
        <v>623</v>
      </c>
      <c r="O33" s="225" t="s">
        <v>624</v>
      </c>
      <c r="P33" s="160"/>
      <c r="Q33" s="55" t="s">
        <v>519</v>
      </c>
      <c r="R33" s="55" t="s">
        <v>625</v>
      </c>
      <c r="S33" s="66" t="s">
        <v>626</v>
      </c>
      <c r="T33" s="66" t="s">
        <v>627</v>
      </c>
      <c r="U33" s="66" t="s">
        <v>628</v>
      </c>
      <c r="V33" s="66" t="s">
        <v>629</v>
      </c>
      <c r="AA33" s="200">
        <f>IF(OR(J33="Fail",ISBLANK(J33)),INDEX('Issue Code Table'!C:C,MATCH(N:N,'Issue Code Table'!A:A,0)),IF(M33="Critical",6,IF(M33="Significant",5,IF(M33="Moderate",3,2))))</f>
        <v>5</v>
      </c>
    </row>
    <row r="34" spans="1:27" ht="101.25" customHeight="1" x14ac:dyDescent="0.35">
      <c r="A34" s="66" t="s">
        <v>630</v>
      </c>
      <c r="B34" s="227" t="s">
        <v>631</v>
      </c>
      <c r="C34" s="227" t="s">
        <v>632</v>
      </c>
      <c r="D34" s="66" t="s">
        <v>128</v>
      </c>
      <c r="E34" s="66" t="s">
        <v>633</v>
      </c>
      <c r="F34" s="66" t="s">
        <v>634</v>
      </c>
      <c r="G34" s="66" t="s">
        <v>635</v>
      </c>
      <c r="H34" s="66" t="s">
        <v>636</v>
      </c>
      <c r="I34" s="55"/>
      <c r="J34" s="60"/>
      <c r="K34" s="208" t="s">
        <v>637</v>
      </c>
      <c r="L34" s="55"/>
      <c r="M34" s="225" t="s">
        <v>141</v>
      </c>
      <c r="N34" s="225" t="s">
        <v>517</v>
      </c>
      <c r="O34" s="225" t="s">
        <v>518</v>
      </c>
      <c r="P34" s="160"/>
      <c r="Q34" s="55" t="s">
        <v>519</v>
      </c>
      <c r="R34" s="55" t="s">
        <v>638</v>
      </c>
      <c r="S34" s="66" t="s">
        <v>639</v>
      </c>
      <c r="T34" s="66" t="s">
        <v>640</v>
      </c>
      <c r="U34" s="66" t="s">
        <v>641</v>
      </c>
      <c r="V34" s="66" t="s">
        <v>642</v>
      </c>
      <c r="AA34" s="200">
        <f>IF(OR(J34="Fail",ISBLANK(J34)),INDEX('Issue Code Table'!C:C,MATCH(N:N,'Issue Code Table'!A:A,0)),IF(M34="Critical",6,IF(M34="Significant",5,IF(M34="Moderate",3,2))))</f>
        <v>5</v>
      </c>
    </row>
    <row r="35" spans="1:27" ht="101.25" customHeight="1" x14ac:dyDescent="0.35">
      <c r="A35" s="66" t="s">
        <v>643</v>
      </c>
      <c r="B35" s="227" t="s">
        <v>631</v>
      </c>
      <c r="C35" s="227" t="s">
        <v>632</v>
      </c>
      <c r="D35" s="66" t="s">
        <v>128</v>
      </c>
      <c r="E35" s="66" t="s">
        <v>644</v>
      </c>
      <c r="F35" s="66" t="s">
        <v>645</v>
      </c>
      <c r="G35" s="66" t="s">
        <v>646</v>
      </c>
      <c r="H35" s="66" t="s">
        <v>647</v>
      </c>
      <c r="I35" s="55"/>
      <c r="J35" s="60"/>
      <c r="K35" s="208" t="s">
        <v>648</v>
      </c>
      <c r="L35" s="55"/>
      <c r="M35" s="225" t="s">
        <v>141</v>
      </c>
      <c r="N35" s="225" t="s">
        <v>623</v>
      </c>
      <c r="O35" s="225" t="s">
        <v>624</v>
      </c>
      <c r="P35" s="160"/>
      <c r="Q35" s="55" t="s">
        <v>519</v>
      </c>
      <c r="R35" s="55" t="s">
        <v>649</v>
      </c>
      <c r="S35" s="66" t="s">
        <v>650</v>
      </c>
      <c r="T35" s="66" t="s">
        <v>651</v>
      </c>
      <c r="U35" s="66" t="s">
        <v>652</v>
      </c>
      <c r="V35" s="66" t="s">
        <v>653</v>
      </c>
      <c r="AA35" s="200">
        <f>IF(OR(J35="Fail",ISBLANK(J35)),INDEX('Issue Code Table'!C:C,MATCH(N:N,'Issue Code Table'!A:A,0)),IF(M35="Critical",6,IF(M35="Significant",5,IF(M35="Moderate",3,2))))</f>
        <v>5</v>
      </c>
    </row>
    <row r="36" spans="1:27" ht="101.25" customHeight="1" x14ac:dyDescent="0.35">
      <c r="A36" s="66" t="s">
        <v>654</v>
      </c>
      <c r="B36" s="66" t="s">
        <v>279</v>
      </c>
      <c r="C36" s="209" t="s">
        <v>280</v>
      </c>
      <c r="D36" s="66" t="s">
        <v>128</v>
      </c>
      <c r="E36" s="66" t="s">
        <v>655</v>
      </c>
      <c r="F36" s="66" t="s">
        <v>656</v>
      </c>
      <c r="G36" s="66" t="s">
        <v>657</v>
      </c>
      <c r="H36" s="66" t="s">
        <v>658</v>
      </c>
      <c r="I36" s="57"/>
      <c r="J36" s="60"/>
      <c r="K36" s="208" t="s">
        <v>659</v>
      </c>
      <c r="L36" s="55"/>
      <c r="M36" s="225" t="s">
        <v>141</v>
      </c>
      <c r="N36" s="225" t="s">
        <v>517</v>
      </c>
      <c r="O36" s="225" t="s">
        <v>518</v>
      </c>
      <c r="P36" s="160"/>
      <c r="Q36" s="55" t="s">
        <v>519</v>
      </c>
      <c r="R36" s="55" t="s">
        <v>660</v>
      </c>
      <c r="S36" s="66" t="s">
        <v>661</v>
      </c>
      <c r="T36" s="66" t="s">
        <v>662</v>
      </c>
      <c r="U36" s="66" t="s">
        <v>663</v>
      </c>
      <c r="V36" s="66" t="s">
        <v>664</v>
      </c>
      <c r="AA36" s="200">
        <f>IF(OR(J36="Fail",ISBLANK(J36)),INDEX('Issue Code Table'!C:C,MATCH(N:N,'Issue Code Table'!A:A,0)),IF(M36="Critical",6,IF(M36="Significant",5,IF(M36="Moderate",3,2))))</f>
        <v>5</v>
      </c>
    </row>
    <row r="37" spans="1:27" ht="101.25" customHeight="1" x14ac:dyDescent="0.35">
      <c r="A37" s="66" t="s">
        <v>665</v>
      </c>
      <c r="B37" s="227" t="s">
        <v>279</v>
      </c>
      <c r="C37" s="227" t="s">
        <v>280</v>
      </c>
      <c r="D37" s="66" t="s">
        <v>128</v>
      </c>
      <c r="E37" s="66" t="s">
        <v>666</v>
      </c>
      <c r="F37" s="66" t="s">
        <v>667</v>
      </c>
      <c r="G37" s="66" t="s">
        <v>668</v>
      </c>
      <c r="H37" s="66" t="s">
        <v>669</v>
      </c>
      <c r="I37" s="55"/>
      <c r="J37" s="60"/>
      <c r="K37" s="208" t="s">
        <v>670</v>
      </c>
      <c r="L37" s="55"/>
      <c r="M37" s="225" t="s">
        <v>141</v>
      </c>
      <c r="N37" s="225" t="s">
        <v>623</v>
      </c>
      <c r="O37" s="225" t="s">
        <v>624</v>
      </c>
      <c r="P37" s="160"/>
      <c r="Q37" s="55" t="s">
        <v>519</v>
      </c>
      <c r="R37" s="55" t="s">
        <v>671</v>
      </c>
      <c r="S37" s="66" t="s">
        <v>672</v>
      </c>
      <c r="T37" s="66" t="s">
        <v>673</v>
      </c>
      <c r="U37" s="66" t="s">
        <v>674</v>
      </c>
      <c r="V37" s="66" t="s">
        <v>675</v>
      </c>
      <c r="AA37" s="200">
        <f>IF(OR(J37="Fail",ISBLANK(J37)),INDEX('Issue Code Table'!C:C,MATCH(N:N,'Issue Code Table'!A:A,0)),IF(M37="Critical",6,IF(M37="Significant",5,IF(M37="Moderate",3,2))))</f>
        <v>5</v>
      </c>
    </row>
    <row r="38" spans="1:27" ht="101.25" customHeight="1" x14ac:dyDescent="0.35">
      <c r="A38" s="66" t="s">
        <v>676</v>
      </c>
      <c r="B38" s="227" t="s">
        <v>279</v>
      </c>
      <c r="C38" s="227" t="s">
        <v>280</v>
      </c>
      <c r="D38" s="66" t="s">
        <v>128</v>
      </c>
      <c r="E38" s="66" t="s">
        <v>677</v>
      </c>
      <c r="F38" s="66" t="s">
        <v>678</v>
      </c>
      <c r="G38" s="66" t="s">
        <v>679</v>
      </c>
      <c r="H38" s="66" t="s">
        <v>680</v>
      </c>
      <c r="I38" s="55"/>
      <c r="J38" s="60"/>
      <c r="K38" s="208" t="s">
        <v>681</v>
      </c>
      <c r="L38" s="55"/>
      <c r="M38" s="225" t="s">
        <v>141</v>
      </c>
      <c r="N38" s="225" t="s">
        <v>623</v>
      </c>
      <c r="O38" s="225" t="s">
        <v>624</v>
      </c>
      <c r="P38" s="160"/>
      <c r="Q38" s="55" t="s">
        <v>519</v>
      </c>
      <c r="R38" s="55" t="s">
        <v>682</v>
      </c>
      <c r="S38" s="66" t="s">
        <v>683</v>
      </c>
      <c r="T38" s="66" t="s">
        <v>684</v>
      </c>
      <c r="U38" s="66" t="s">
        <v>685</v>
      </c>
      <c r="V38" s="66" t="s">
        <v>686</v>
      </c>
      <c r="AA38" s="200">
        <f>IF(OR(J38="Fail",ISBLANK(J38)),INDEX('Issue Code Table'!C:C,MATCH(N:N,'Issue Code Table'!A:A,0)),IF(M38="Critical",6,IF(M38="Significant",5,IF(M38="Moderate",3,2))))</f>
        <v>5</v>
      </c>
    </row>
    <row r="39" spans="1:27" ht="101.25" customHeight="1" x14ac:dyDescent="0.35">
      <c r="A39" s="66" t="s">
        <v>687</v>
      </c>
      <c r="B39" s="227" t="s">
        <v>279</v>
      </c>
      <c r="C39" s="227" t="s">
        <v>280</v>
      </c>
      <c r="D39" s="66" t="s">
        <v>128</v>
      </c>
      <c r="E39" s="66" t="s">
        <v>688</v>
      </c>
      <c r="F39" s="66" t="s">
        <v>689</v>
      </c>
      <c r="G39" s="66" t="s">
        <v>690</v>
      </c>
      <c r="H39" s="66" t="s">
        <v>691</v>
      </c>
      <c r="I39" s="55"/>
      <c r="J39" s="60"/>
      <c r="K39" s="208" t="s">
        <v>692</v>
      </c>
      <c r="L39" s="55"/>
      <c r="M39" s="225" t="s">
        <v>141</v>
      </c>
      <c r="N39" s="225" t="s">
        <v>623</v>
      </c>
      <c r="O39" s="225" t="s">
        <v>624</v>
      </c>
      <c r="P39" s="160"/>
      <c r="Q39" s="55" t="s">
        <v>519</v>
      </c>
      <c r="R39" s="55" t="s">
        <v>693</v>
      </c>
      <c r="S39" s="66" t="s">
        <v>694</v>
      </c>
      <c r="T39" s="66" t="s">
        <v>695</v>
      </c>
      <c r="U39" s="66" t="s">
        <v>696</v>
      </c>
      <c r="V39" s="66" t="s">
        <v>697</v>
      </c>
      <c r="AA39" s="200">
        <f>IF(OR(J39="Fail",ISBLANK(J39)),INDEX('Issue Code Table'!C:C,MATCH(N:N,'Issue Code Table'!A:A,0)),IF(M39="Critical",6,IF(M39="Significant",5,IF(M39="Moderate",3,2))))</f>
        <v>5</v>
      </c>
    </row>
    <row r="40" spans="1:27" ht="101.25" customHeight="1" x14ac:dyDescent="0.35">
      <c r="A40" s="66" t="s">
        <v>698</v>
      </c>
      <c r="B40" s="227" t="s">
        <v>279</v>
      </c>
      <c r="C40" s="227" t="s">
        <v>280</v>
      </c>
      <c r="D40" s="66" t="s">
        <v>128</v>
      </c>
      <c r="E40" s="66" t="s">
        <v>699</v>
      </c>
      <c r="F40" s="66" t="s">
        <v>700</v>
      </c>
      <c r="G40" s="66" t="s">
        <v>701</v>
      </c>
      <c r="H40" s="66" t="s">
        <v>702</v>
      </c>
      <c r="I40" s="55"/>
      <c r="J40" s="60"/>
      <c r="K40" s="208" t="s">
        <v>703</v>
      </c>
      <c r="L40" s="55"/>
      <c r="M40" s="225" t="s">
        <v>141</v>
      </c>
      <c r="N40" s="225" t="s">
        <v>517</v>
      </c>
      <c r="O40" s="225" t="s">
        <v>518</v>
      </c>
      <c r="P40" s="160"/>
      <c r="Q40" s="55" t="s">
        <v>519</v>
      </c>
      <c r="R40" s="55" t="s">
        <v>704</v>
      </c>
      <c r="S40" s="66" t="s">
        <v>705</v>
      </c>
      <c r="T40" s="66" t="s">
        <v>706</v>
      </c>
      <c r="U40" s="66" t="s">
        <v>707</v>
      </c>
      <c r="V40" s="66" t="s">
        <v>708</v>
      </c>
      <c r="AA40" s="200">
        <f>IF(OR(J40="Fail",ISBLANK(J40)),INDEX('Issue Code Table'!C:C,MATCH(N:N,'Issue Code Table'!A:A,0)),IF(M40="Critical",6,IF(M40="Significant",5,IF(M40="Moderate",3,2))))</f>
        <v>5</v>
      </c>
    </row>
    <row r="41" spans="1:27" ht="101.25" customHeight="1" x14ac:dyDescent="0.35">
      <c r="A41" s="66" t="s">
        <v>709</v>
      </c>
      <c r="B41" s="66" t="s">
        <v>584</v>
      </c>
      <c r="C41" s="209" t="s">
        <v>585</v>
      </c>
      <c r="D41" s="66" t="s">
        <v>128</v>
      </c>
      <c r="E41" s="66" t="s">
        <v>710</v>
      </c>
      <c r="F41" s="66" t="s">
        <v>711</v>
      </c>
      <c r="G41" s="66" t="s">
        <v>712</v>
      </c>
      <c r="H41" s="66" t="s">
        <v>713</v>
      </c>
      <c r="I41" s="55"/>
      <c r="J41" s="60"/>
      <c r="K41" s="208" t="s">
        <v>714</v>
      </c>
      <c r="L41" s="55"/>
      <c r="M41" s="225" t="s">
        <v>141</v>
      </c>
      <c r="N41" s="194" t="s">
        <v>210</v>
      </c>
      <c r="O41" s="226" t="s">
        <v>211</v>
      </c>
      <c r="P41" s="160"/>
      <c r="Q41" s="55" t="s">
        <v>519</v>
      </c>
      <c r="R41" s="55" t="s">
        <v>715</v>
      </c>
      <c r="S41" s="66" t="s">
        <v>716</v>
      </c>
      <c r="T41" s="66" t="s">
        <v>717</v>
      </c>
      <c r="U41" s="66" t="s">
        <v>718</v>
      </c>
      <c r="V41" s="66" t="s">
        <v>719</v>
      </c>
      <c r="AA41" s="200">
        <f>IF(OR(J41="Fail",ISBLANK(J41)),INDEX('Issue Code Table'!C:C,MATCH(N:N,'Issue Code Table'!A:A,0)),IF(M41="Critical",6,IF(M41="Significant",5,IF(M41="Moderate",3,2))))</f>
        <v>6</v>
      </c>
    </row>
    <row r="42" spans="1:27" ht="101.25" customHeight="1" x14ac:dyDescent="0.35">
      <c r="A42" s="66" t="s">
        <v>720</v>
      </c>
      <c r="B42" s="66" t="s">
        <v>584</v>
      </c>
      <c r="C42" s="209" t="s">
        <v>585</v>
      </c>
      <c r="D42" s="66" t="s">
        <v>128</v>
      </c>
      <c r="E42" s="66" t="s">
        <v>721</v>
      </c>
      <c r="F42" s="66" t="s">
        <v>722</v>
      </c>
      <c r="G42" s="66" t="s">
        <v>723</v>
      </c>
      <c r="H42" s="66" t="s">
        <v>724</v>
      </c>
      <c r="I42" s="55"/>
      <c r="J42" s="60"/>
      <c r="K42" s="208" t="s">
        <v>725</v>
      </c>
      <c r="L42" s="55"/>
      <c r="M42" s="225" t="s">
        <v>141</v>
      </c>
      <c r="N42" s="194" t="s">
        <v>210</v>
      </c>
      <c r="O42" s="226" t="s">
        <v>211</v>
      </c>
      <c r="P42" s="160"/>
      <c r="Q42" s="55" t="s">
        <v>519</v>
      </c>
      <c r="R42" s="55" t="s">
        <v>726</v>
      </c>
      <c r="S42" s="66" t="s">
        <v>727</v>
      </c>
      <c r="T42" s="66" t="s">
        <v>728</v>
      </c>
      <c r="U42" s="66" t="s">
        <v>729</v>
      </c>
      <c r="V42" s="66" t="s">
        <v>730</v>
      </c>
      <c r="AA42" s="200">
        <f>IF(OR(J42="Fail",ISBLANK(J42)),INDEX('Issue Code Table'!C:C,MATCH(N:N,'Issue Code Table'!A:A,0)),IF(M42="Critical",6,IF(M42="Significant",5,IF(M42="Moderate",3,2))))</f>
        <v>6</v>
      </c>
    </row>
    <row r="43" spans="1:27" ht="101.25" customHeight="1" x14ac:dyDescent="0.35">
      <c r="A43" s="66" t="s">
        <v>731</v>
      </c>
      <c r="B43" s="66" t="s">
        <v>584</v>
      </c>
      <c r="C43" s="209" t="s">
        <v>585</v>
      </c>
      <c r="D43" s="66" t="s">
        <v>128</v>
      </c>
      <c r="E43" s="66" t="s">
        <v>732</v>
      </c>
      <c r="F43" s="66" t="s">
        <v>733</v>
      </c>
      <c r="G43" s="66" t="s">
        <v>734</v>
      </c>
      <c r="H43" s="66" t="s">
        <v>735</v>
      </c>
      <c r="I43" s="55"/>
      <c r="J43" s="60"/>
      <c r="K43" s="208" t="s">
        <v>736</v>
      </c>
      <c r="L43" s="55"/>
      <c r="M43" s="225" t="s">
        <v>141</v>
      </c>
      <c r="N43" s="194" t="s">
        <v>210</v>
      </c>
      <c r="O43" s="226" t="s">
        <v>211</v>
      </c>
      <c r="P43" s="160"/>
      <c r="Q43" s="55" t="s">
        <v>519</v>
      </c>
      <c r="R43" s="55" t="s">
        <v>737</v>
      </c>
      <c r="S43" s="66" t="s">
        <v>738</v>
      </c>
      <c r="T43" s="66" t="s">
        <v>739</v>
      </c>
      <c r="U43" s="66" t="s">
        <v>740</v>
      </c>
      <c r="V43" s="66" t="s">
        <v>741</v>
      </c>
      <c r="AA43" s="200">
        <f>IF(OR(J43="Fail",ISBLANK(J43)),INDEX('Issue Code Table'!C:C,MATCH(N:N,'Issue Code Table'!A:A,0)),IF(M43="Critical",6,IF(M43="Significant",5,IF(M43="Moderate",3,2))))</f>
        <v>6</v>
      </c>
    </row>
    <row r="44" spans="1:27" ht="101.25" customHeight="1" x14ac:dyDescent="0.35">
      <c r="A44" s="66" t="s">
        <v>742</v>
      </c>
      <c r="B44" s="227" t="s">
        <v>743</v>
      </c>
      <c r="C44" s="227" t="s">
        <v>744</v>
      </c>
      <c r="D44" s="66" t="s">
        <v>128</v>
      </c>
      <c r="E44" s="66" t="s">
        <v>745</v>
      </c>
      <c r="F44" s="66" t="s">
        <v>746</v>
      </c>
      <c r="G44" s="66" t="s">
        <v>747</v>
      </c>
      <c r="H44" s="66" t="s">
        <v>748</v>
      </c>
      <c r="I44" s="55"/>
      <c r="J44" s="60"/>
      <c r="K44" s="208" t="s">
        <v>749</v>
      </c>
      <c r="L44" s="55"/>
      <c r="M44" s="199" t="s">
        <v>141</v>
      </c>
      <c r="N44" s="194" t="s">
        <v>517</v>
      </c>
      <c r="O44" s="194" t="s">
        <v>518</v>
      </c>
      <c r="P44" s="160"/>
      <c r="Q44" s="55" t="s">
        <v>519</v>
      </c>
      <c r="R44" s="55" t="s">
        <v>750</v>
      </c>
      <c r="S44" s="66" t="s">
        <v>751</v>
      </c>
      <c r="T44" s="66" t="s">
        <v>752</v>
      </c>
      <c r="U44" s="66" t="s">
        <v>753</v>
      </c>
      <c r="V44" s="66" t="s">
        <v>754</v>
      </c>
      <c r="AA44" s="200">
        <f>IF(OR(J44="Fail",ISBLANK(J44)),INDEX('Issue Code Table'!C:C,MATCH(N:N,'Issue Code Table'!A:A,0)),IF(M44="Critical",6,IF(M44="Significant",5,IF(M44="Moderate",3,2))))</f>
        <v>5</v>
      </c>
    </row>
    <row r="45" spans="1:27" ht="101.25" customHeight="1" x14ac:dyDescent="0.35">
      <c r="A45" s="66" t="s">
        <v>755</v>
      </c>
      <c r="B45" s="66" t="s">
        <v>756</v>
      </c>
      <c r="C45" s="209" t="s">
        <v>757</v>
      </c>
      <c r="D45" s="66" t="s">
        <v>128</v>
      </c>
      <c r="E45" s="66" t="s">
        <v>758</v>
      </c>
      <c r="F45" s="66" t="s">
        <v>759</v>
      </c>
      <c r="G45" s="66" t="s">
        <v>760</v>
      </c>
      <c r="H45" s="66" t="s">
        <v>761</v>
      </c>
      <c r="I45" s="55"/>
      <c r="J45" s="60"/>
      <c r="K45" s="208" t="s">
        <v>762</v>
      </c>
      <c r="L45" s="55"/>
      <c r="M45" s="199" t="s">
        <v>141</v>
      </c>
      <c r="N45" s="194" t="s">
        <v>763</v>
      </c>
      <c r="O45" s="194" t="s">
        <v>764</v>
      </c>
      <c r="P45" s="160"/>
      <c r="Q45" s="55" t="s">
        <v>519</v>
      </c>
      <c r="R45" s="55" t="s">
        <v>765</v>
      </c>
      <c r="S45" s="66" t="s">
        <v>766</v>
      </c>
      <c r="T45" s="66" t="s">
        <v>767</v>
      </c>
      <c r="U45" s="66" t="s">
        <v>768</v>
      </c>
      <c r="V45" s="66" t="s">
        <v>769</v>
      </c>
      <c r="AA45" s="200">
        <f>IF(OR(J45="Fail",ISBLANK(J45)),INDEX('Issue Code Table'!C:C,MATCH(N:N,'Issue Code Table'!A:A,0)),IF(M45="Critical",6,IF(M45="Significant",5,IF(M45="Moderate",3,2))))</f>
        <v>5</v>
      </c>
    </row>
    <row r="46" spans="1:27" ht="101.25" customHeight="1" x14ac:dyDescent="0.35">
      <c r="A46" s="66" t="s">
        <v>770</v>
      </c>
      <c r="B46" s="66" t="s">
        <v>771</v>
      </c>
      <c r="C46" s="209" t="s">
        <v>772</v>
      </c>
      <c r="D46" s="66" t="s">
        <v>128</v>
      </c>
      <c r="E46" s="66" t="s">
        <v>773</v>
      </c>
      <c r="F46" s="66" t="s">
        <v>774</v>
      </c>
      <c r="G46" s="66" t="s">
        <v>775</v>
      </c>
      <c r="H46" s="66" t="s">
        <v>776</v>
      </c>
      <c r="I46" s="55"/>
      <c r="J46" s="60"/>
      <c r="K46" s="208" t="s">
        <v>777</v>
      </c>
      <c r="L46" s="55"/>
      <c r="M46" s="199" t="s">
        <v>188</v>
      </c>
      <c r="N46" s="194" t="s">
        <v>248</v>
      </c>
      <c r="O46" s="194" t="s">
        <v>249</v>
      </c>
      <c r="P46" s="160"/>
      <c r="Q46" s="55" t="s">
        <v>519</v>
      </c>
      <c r="R46" s="55" t="s">
        <v>778</v>
      </c>
      <c r="S46" s="66" t="s">
        <v>779</v>
      </c>
      <c r="T46" s="66" t="s">
        <v>780</v>
      </c>
      <c r="U46" s="66" t="s">
        <v>781</v>
      </c>
      <c r="V46" s="66"/>
      <c r="AA46" s="200">
        <f>IF(OR(J46="Fail",ISBLANK(J46)),INDEX('Issue Code Table'!C:C,MATCH(N:N,'Issue Code Table'!A:A,0)),IF(M46="Critical",6,IF(M46="Significant",5,IF(M46="Moderate",3,2))))</f>
        <v>4</v>
      </c>
    </row>
    <row r="47" spans="1:27" ht="101.25" customHeight="1" x14ac:dyDescent="0.35">
      <c r="A47" s="66" t="s">
        <v>782</v>
      </c>
      <c r="B47" s="66" t="s">
        <v>771</v>
      </c>
      <c r="C47" s="209" t="s">
        <v>772</v>
      </c>
      <c r="D47" s="66" t="s">
        <v>128</v>
      </c>
      <c r="E47" s="66" t="s">
        <v>783</v>
      </c>
      <c r="F47" s="66" t="s">
        <v>784</v>
      </c>
      <c r="G47" s="66" t="s">
        <v>785</v>
      </c>
      <c r="H47" s="66" t="s">
        <v>786</v>
      </c>
      <c r="I47" s="55"/>
      <c r="J47" s="60"/>
      <c r="K47" s="208" t="s">
        <v>787</v>
      </c>
      <c r="L47" s="161"/>
      <c r="M47" s="199" t="s">
        <v>188</v>
      </c>
      <c r="N47" s="194" t="s">
        <v>248</v>
      </c>
      <c r="O47" s="194" t="s">
        <v>249</v>
      </c>
      <c r="P47" s="160"/>
      <c r="Q47" s="55" t="s">
        <v>519</v>
      </c>
      <c r="R47" s="55" t="s">
        <v>788</v>
      </c>
      <c r="S47" s="66" t="s">
        <v>789</v>
      </c>
      <c r="T47" s="66" t="s">
        <v>790</v>
      </c>
      <c r="U47" s="66" t="s">
        <v>791</v>
      </c>
      <c r="V47" s="66"/>
      <c r="AA47" s="200">
        <f>IF(OR(J47="Fail",ISBLANK(J47)),INDEX('Issue Code Table'!C:C,MATCH(N:N,'Issue Code Table'!A:A,0)),IF(M47="Critical",6,IF(M47="Significant",5,IF(M47="Moderate",3,2))))</f>
        <v>4</v>
      </c>
    </row>
    <row r="48" spans="1:27" ht="101.25" customHeight="1" x14ac:dyDescent="0.35">
      <c r="A48" s="66" t="s">
        <v>792</v>
      </c>
      <c r="B48" s="66" t="s">
        <v>771</v>
      </c>
      <c r="C48" s="209" t="s">
        <v>772</v>
      </c>
      <c r="D48" s="66" t="s">
        <v>128</v>
      </c>
      <c r="E48" s="66" t="s">
        <v>793</v>
      </c>
      <c r="F48" s="66" t="s">
        <v>794</v>
      </c>
      <c r="G48" s="66" t="s">
        <v>795</v>
      </c>
      <c r="H48" s="66" t="s">
        <v>796</v>
      </c>
      <c r="I48" s="55"/>
      <c r="J48" s="60"/>
      <c r="K48" s="208" t="s">
        <v>797</v>
      </c>
      <c r="L48" s="55"/>
      <c r="M48" s="199" t="s">
        <v>188</v>
      </c>
      <c r="N48" s="194" t="s">
        <v>248</v>
      </c>
      <c r="O48" s="194" t="s">
        <v>249</v>
      </c>
      <c r="P48" s="160"/>
      <c r="Q48" s="55" t="s">
        <v>519</v>
      </c>
      <c r="R48" s="55" t="s">
        <v>798</v>
      </c>
      <c r="S48" s="66" t="s">
        <v>799</v>
      </c>
      <c r="T48" s="66" t="s">
        <v>800</v>
      </c>
      <c r="U48" s="66" t="s">
        <v>801</v>
      </c>
      <c r="V48" s="66"/>
      <c r="AA48" s="200">
        <f>IF(OR(J48="Fail",ISBLANK(J48)),INDEX('Issue Code Table'!C:C,MATCH(N:N,'Issue Code Table'!A:A,0)),IF(M48="Critical",6,IF(M48="Significant",5,IF(M48="Moderate",3,2))))</f>
        <v>4</v>
      </c>
    </row>
    <row r="49" spans="1:27" ht="101.25" customHeight="1" x14ac:dyDescent="0.35">
      <c r="A49" s="66" t="s">
        <v>802</v>
      </c>
      <c r="B49" s="66" t="s">
        <v>803</v>
      </c>
      <c r="C49" s="209" t="s">
        <v>804</v>
      </c>
      <c r="D49" s="66" t="s">
        <v>128</v>
      </c>
      <c r="E49" s="66" t="s">
        <v>805</v>
      </c>
      <c r="F49" s="66" t="s">
        <v>806</v>
      </c>
      <c r="G49" s="66" t="s">
        <v>807</v>
      </c>
      <c r="H49" s="66" t="s">
        <v>808</v>
      </c>
      <c r="I49" s="55"/>
      <c r="J49" s="60"/>
      <c r="K49" s="208" t="s">
        <v>809</v>
      </c>
      <c r="L49" s="55"/>
      <c r="M49" s="199" t="s">
        <v>141</v>
      </c>
      <c r="N49" s="194" t="s">
        <v>810</v>
      </c>
      <c r="O49" s="194" t="s">
        <v>811</v>
      </c>
      <c r="P49" s="160"/>
      <c r="Q49" s="55" t="s">
        <v>519</v>
      </c>
      <c r="R49" s="55" t="s">
        <v>812</v>
      </c>
      <c r="S49" s="66" t="s">
        <v>813</v>
      </c>
      <c r="T49" s="66" t="s">
        <v>814</v>
      </c>
      <c r="U49" s="66" t="s">
        <v>815</v>
      </c>
      <c r="V49" s="66" t="s">
        <v>816</v>
      </c>
      <c r="AA49" s="200">
        <f>IF(OR(J49="Fail",ISBLANK(J49)),INDEX('Issue Code Table'!C:C,MATCH(N:N,'Issue Code Table'!A:A,0)),IF(M49="Critical",6,IF(M49="Significant",5,IF(M49="Moderate",3,2))))</f>
        <v>5</v>
      </c>
    </row>
    <row r="50" spans="1:27" ht="101.25" customHeight="1" x14ac:dyDescent="0.35">
      <c r="A50" s="66" t="s">
        <v>817</v>
      </c>
      <c r="B50" s="210" t="s">
        <v>169</v>
      </c>
      <c r="C50" s="211" t="s">
        <v>537</v>
      </c>
      <c r="D50" s="66" t="s">
        <v>128</v>
      </c>
      <c r="E50" s="66" t="s">
        <v>818</v>
      </c>
      <c r="F50" s="66" t="s">
        <v>819</v>
      </c>
      <c r="G50" s="66" t="s">
        <v>820</v>
      </c>
      <c r="H50" s="66" t="s">
        <v>821</v>
      </c>
      <c r="I50" s="55"/>
      <c r="J50" s="60"/>
      <c r="K50" s="208" t="s">
        <v>822</v>
      </c>
      <c r="L50" s="55"/>
      <c r="M50" s="229" t="s">
        <v>141</v>
      </c>
      <c r="N50" s="229" t="s">
        <v>823</v>
      </c>
      <c r="O50" s="229" t="s">
        <v>824</v>
      </c>
      <c r="P50" s="160"/>
      <c r="Q50" s="55" t="s">
        <v>519</v>
      </c>
      <c r="R50" s="55" t="s">
        <v>825</v>
      </c>
      <c r="S50" s="66" t="s">
        <v>826</v>
      </c>
      <c r="T50" s="66" t="s">
        <v>827</v>
      </c>
      <c r="U50" s="66" t="s">
        <v>828</v>
      </c>
      <c r="V50" s="66" t="s">
        <v>829</v>
      </c>
      <c r="AA50" s="200">
        <f>IF(OR(J50="Fail",ISBLANK(J50)),INDEX('Issue Code Table'!C:C,MATCH(N:N,'Issue Code Table'!A:A,0)),IF(M50="Critical",6,IF(M50="Significant",5,IF(M50="Moderate",3,2))))</f>
        <v>6</v>
      </c>
    </row>
    <row r="51" spans="1:27" ht="101.25" customHeight="1" x14ac:dyDescent="0.35">
      <c r="A51" s="66" t="s">
        <v>830</v>
      </c>
      <c r="B51" s="210" t="s">
        <v>169</v>
      </c>
      <c r="C51" s="211" t="s">
        <v>537</v>
      </c>
      <c r="D51" s="66" t="s">
        <v>128</v>
      </c>
      <c r="E51" s="66" t="s">
        <v>831</v>
      </c>
      <c r="F51" s="66" t="s">
        <v>832</v>
      </c>
      <c r="G51" s="66" t="s">
        <v>833</v>
      </c>
      <c r="H51" s="66" t="s">
        <v>834</v>
      </c>
      <c r="I51" s="55"/>
      <c r="J51" s="60"/>
      <c r="K51" s="208" t="s">
        <v>835</v>
      </c>
      <c r="L51" s="55"/>
      <c r="M51" s="228" t="s">
        <v>141</v>
      </c>
      <c r="N51" s="194" t="s">
        <v>210</v>
      </c>
      <c r="O51" s="226" t="s">
        <v>211</v>
      </c>
      <c r="P51" s="160"/>
      <c r="Q51" s="55" t="s">
        <v>519</v>
      </c>
      <c r="R51" s="55" t="s">
        <v>836</v>
      </c>
      <c r="S51" s="66" t="s">
        <v>837</v>
      </c>
      <c r="T51" s="66" t="s">
        <v>838</v>
      </c>
      <c r="U51" s="66" t="s">
        <v>839</v>
      </c>
      <c r="V51" s="66" t="s">
        <v>840</v>
      </c>
      <c r="AA51" s="200">
        <f>IF(OR(J51="Fail",ISBLANK(J51)),INDEX('Issue Code Table'!C:C,MATCH(N:N,'Issue Code Table'!A:A,0)),IF(M51="Critical",6,IF(M51="Significant",5,IF(M51="Moderate",3,2))))</f>
        <v>6</v>
      </c>
    </row>
    <row r="52" spans="1:27" ht="101.25" customHeight="1" x14ac:dyDescent="0.35">
      <c r="A52" s="66" t="s">
        <v>841</v>
      </c>
      <c r="B52" s="66" t="s">
        <v>549</v>
      </c>
      <c r="C52" s="209" t="s">
        <v>550</v>
      </c>
      <c r="D52" s="66" t="s">
        <v>128</v>
      </c>
      <c r="E52" s="66" t="s">
        <v>842</v>
      </c>
      <c r="F52" s="66" t="s">
        <v>843</v>
      </c>
      <c r="G52" s="66" t="s">
        <v>844</v>
      </c>
      <c r="H52" s="66" t="s">
        <v>845</v>
      </c>
      <c r="I52" s="55"/>
      <c r="J52" s="60"/>
      <c r="K52" s="208" t="s">
        <v>846</v>
      </c>
      <c r="L52" s="55"/>
      <c r="M52" s="199" t="s">
        <v>141</v>
      </c>
      <c r="N52" s="194" t="s">
        <v>210</v>
      </c>
      <c r="O52" s="194" t="s">
        <v>211</v>
      </c>
      <c r="P52" s="160"/>
      <c r="Q52" s="55" t="s">
        <v>519</v>
      </c>
      <c r="R52" s="55" t="s">
        <v>847</v>
      </c>
      <c r="S52" s="66" t="s">
        <v>848</v>
      </c>
      <c r="T52" s="66" t="s">
        <v>849</v>
      </c>
      <c r="U52" s="66" t="s">
        <v>850</v>
      </c>
      <c r="V52" s="66" t="s">
        <v>851</v>
      </c>
      <c r="AA52" s="200">
        <f>IF(OR(J52="Fail",ISBLANK(J52)),INDEX('Issue Code Table'!C:C,MATCH(N:N,'Issue Code Table'!A:A,0)),IF(M52="Critical",6,IF(M52="Significant",5,IF(M52="Moderate",3,2))))</f>
        <v>6</v>
      </c>
    </row>
    <row r="53" spans="1:27" ht="101.25" customHeight="1" x14ac:dyDescent="0.35">
      <c r="A53" s="66" t="s">
        <v>852</v>
      </c>
      <c r="B53" s="66" t="s">
        <v>549</v>
      </c>
      <c r="C53" s="209" t="s">
        <v>550</v>
      </c>
      <c r="D53" s="66" t="s">
        <v>128</v>
      </c>
      <c r="E53" s="66" t="s">
        <v>853</v>
      </c>
      <c r="F53" s="66" t="s">
        <v>854</v>
      </c>
      <c r="G53" s="66" t="s">
        <v>855</v>
      </c>
      <c r="H53" s="66" t="s">
        <v>856</v>
      </c>
      <c r="I53" s="55"/>
      <c r="J53" s="60"/>
      <c r="K53" s="208" t="s">
        <v>857</v>
      </c>
      <c r="L53" s="55"/>
      <c r="M53" s="199" t="s">
        <v>141</v>
      </c>
      <c r="N53" s="194" t="s">
        <v>210</v>
      </c>
      <c r="O53" s="194" t="s">
        <v>211</v>
      </c>
      <c r="P53" s="160"/>
      <c r="Q53" s="55" t="s">
        <v>519</v>
      </c>
      <c r="R53" s="55" t="s">
        <v>858</v>
      </c>
      <c r="S53" s="66" t="s">
        <v>859</v>
      </c>
      <c r="T53" s="66" t="s">
        <v>860</v>
      </c>
      <c r="U53" s="66" t="s">
        <v>861</v>
      </c>
      <c r="V53" s="66" t="s">
        <v>862</v>
      </c>
      <c r="AA53" s="200">
        <f>IF(OR(J53="Fail",ISBLANK(J53)),INDEX('Issue Code Table'!C:C,MATCH(N:N,'Issue Code Table'!A:A,0)),IF(M53="Critical",6,IF(M53="Significant",5,IF(M53="Moderate",3,2))))</f>
        <v>6</v>
      </c>
    </row>
    <row r="54" spans="1:27" ht="101.25" customHeight="1" x14ac:dyDescent="0.35">
      <c r="A54" s="66" t="s">
        <v>863</v>
      </c>
      <c r="B54" s="66" t="s">
        <v>549</v>
      </c>
      <c r="C54" s="209" t="s">
        <v>550</v>
      </c>
      <c r="D54" s="66" t="s">
        <v>128</v>
      </c>
      <c r="E54" s="66" t="s">
        <v>864</v>
      </c>
      <c r="F54" s="66" t="s">
        <v>854</v>
      </c>
      <c r="G54" s="66" t="s">
        <v>865</v>
      </c>
      <c r="H54" s="66" t="s">
        <v>866</v>
      </c>
      <c r="I54" s="55"/>
      <c r="J54" s="60"/>
      <c r="K54" s="208" t="s">
        <v>867</v>
      </c>
      <c r="L54" s="55"/>
      <c r="M54" s="199" t="s">
        <v>141</v>
      </c>
      <c r="N54" s="194" t="s">
        <v>210</v>
      </c>
      <c r="O54" s="194" t="s">
        <v>211</v>
      </c>
      <c r="P54" s="160"/>
      <c r="Q54" s="55" t="s">
        <v>519</v>
      </c>
      <c r="R54" s="55" t="s">
        <v>868</v>
      </c>
      <c r="S54" s="66" t="s">
        <v>869</v>
      </c>
      <c r="T54" s="66" t="s">
        <v>870</v>
      </c>
      <c r="U54" s="66" t="s">
        <v>871</v>
      </c>
      <c r="V54" s="66" t="s">
        <v>872</v>
      </c>
      <c r="AA54" s="200">
        <f>IF(OR(J54="Fail",ISBLANK(J54)),INDEX('Issue Code Table'!C:C,MATCH(N:N,'Issue Code Table'!A:A,0)),IF(M54="Critical",6,IF(M54="Significant",5,IF(M54="Moderate",3,2))))</f>
        <v>6</v>
      </c>
    </row>
    <row r="55" spans="1:27" ht="101.25" customHeight="1" x14ac:dyDescent="0.35">
      <c r="A55" s="66" t="s">
        <v>873</v>
      </c>
      <c r="B55" s="66" t="s">
        <v>549</v>
      </c>
      <c r="C55" s="209" t="s">
        <v>550</v>
      </c>
      <c r="D55" s="66" t="s">
        <v>128</v>
      </c>
      <c r="E55" s="66" t="s">
        <v>874</v>
      </c>
      <c r="F55" s="66" t="s">
        <v>843</v>
      </c>
      <c r="G55" s="66" t="s">
        <v>875</v>
      </c>
      <c r="H55" s="66" t="s">
        <v>876</v>
      </c>
      <c r="I55" s="55"/>
      <c r="J55" s="60"/>
      <c r="K55" s="208" t="s">
        <v>877</v>
      </c>
      <c r="L55" s="55"/>
      <c r="M55" s="199" t="s">
        <v>141</v>
      </c>
      <c r="N55" s="194" t="s">
        <v>210</v>
      </c>
      <c r="O55" s="194" t="s">
        <v>211</v>
      </c>
      <c r="P55" s="160"/>
      <c r="Q55" s="55" t="s">
        <v>519</v>
      </c>
      <c r="R55" s="55" t="s">
        <v>878</v>
      </c>
      <c r="S55" s="66" t="s">
        <v>879</v>
      </c>
      <c r="T55" s="66" t="s">
        <v>880</v>
      </c>
      <c r="U55" s="66" t="s">
        <v>881</v>
      </c>
      <c r="V55" s="66" t="s">
        <v>882</v>
      </c>
      <c r="AA55" s="200">
        <f>IF(OR(J55="Fail",ISBLANK(J55)),INDEX('Issue Code Table'!C:C,MATCH(N:N,'Issue Code Table'!A:A,0)),IF(M55="Critical",6,IF(M55="Significant",5,IF(M55="Moderate",3,2))))</f>
        <v>6</v>
      </c>
    </row>
    <row r="56" spans="1:27" ht="101.25" customHeight="1" x14ac:dyDescent="0.35">
      <c r="A56" s="66" t="s">
        <v>883</v>
      </c>
      <c r="B56" s="66" t="s">
        <v>205</v>
      </c>
      <c r="C56" s="209" t="s">
        <v>206</v>
      </c>
      <c r="D56" s="66" t="s">
        <v>128</v>
      </c>
      <c r="E56" s="66" t="s">
        <v>884</v>
      </c>
      <c r="F56" s="66" t="s">
        <v>885</v>
      </c>
      <c r="G56" s="66" t="s">
        <v>886</v>
      </c>
      <c r="H56" s="66" t="s">
        <v>887</v>
      </c>
      <c r="I56" s="55"/>
      <c r="J56" s="60"/>
      <c r="K56" s="208" t="s">
        <v>888</v>
      </c>
      <c r="L56" s="55"/>
      <c r="M56" s="199" t="s">
        <v>141</v>
      </c>
      <c r="N56" s="194" t="s">
        <v>889</v>
      </c>
      <c r="O56" s="194" t="s">
        <v>890</v>
      </c>
      <c r="P56" s="160"/>
      <c r="Q56" s="55" t="s">
        <v>519</v>
      </c>
      <c r="R56" s="55" t="s">
        <v>891</v>
      </c>
      <c r="S56" s="66" t="s">
        <v>892</v>
      </c>
      <c r="T56" s="66" t="s">
        <v>893</v>
      </c>
      <c r="U56" s="66" t="s">
        <v>894</v>
      </c>
      <c r="V56" s="66" t="s">
        <v>895</v>
      </c>
      <c r="AA56" s="200">
        <f>IF(OR(J56="Fail",ISBLANK(J56)),INDEX('Issue Code Table'!C:C,MATCH(N:N,'Issue Code Table'!A:A,0)),IF(M56="Critical",6,IF(M56="Significant",5,IF(M56="Moderate",3,2))))</f>
        <v>6</v>
      </c>
    </row>
    <row r="57" spans="1:27" ht="101.25" customHeight="1" x14ac:dyDescent="0.35">
      <c r="A57" s="66" t="s">
        <v>896</v>
      </c>
      <c r="B57" s="66" t="s">
        <v>205</v>
      </c>
      <c r="C57" s="209" t="s">
        <v>206</v>
      </c>
      <c r="D57" s="66" t="s">
        <v>128</v>
      </c>
      <c r="E57" s="66" t="s">
        <v>897</v>
      </c>
      <c r="F57" s="66" t="s">
        <v>898</v>
      </c>
      <c r="G57" s="66" t="s">
        <v>899</v>
      </c>
      <c r="H57" s="66" t="s">
        <v>900</v>
      </c>
      <c r="I57" s="55"/>
      <c r="J57" s="60"/>
      <c r="K57" s="208" t="s">
        <v>901</v>
      </c>
      <c r="L57" s="55"/>
      <c r="M57" s="199" t="s">
        <v>141</v>
      </c>
      <c r="N57" s="194" t="s">
        <v>210</v>
      </c>
      <c r="O57" s="194" t="s">
        <v>211</v>
      </c>
      <c r="P57" s="160"/>
      <c r="Q57" s="55" t="s">
        <v>519</v>
      </c>
      <c r="R57" s="55" t="s">
        <v>902</v>
      </c>
      <c r="S57" s="66" t="s">
        <v>903</v>
      </c>
      <c r="T57" s="66" t="s">
        <v>904</v>
      </c>
      <c r="U57" s="66" t="s">
        <v>905</v>
      </c>
      <c r="V57" s="66" t="s">
        <v>906</v>
      </c>
      <c r="AA57" s="200">
        <f>IF(OR(J57="Fail",ISBLANK(J57)),INDEX('Issue Code Table'!C:C,MATCH(N:N,'Issue Code Table'!A:A,0)),IF(M57="Critical",6,IF(M57="Significant",5,IF(M57="Moderate",3,2))))</f>
        <v>6</v>
      </c>
    </row>
    <row r="58" spans="1:27" ht="101.25" customHeight="1" x14ac:dyDescent="0.35">
      <c r="A58" s="66" t="s">
        <v>907</v>
      </c>
      <c r="B58" s="221" t="s">
        <v>153</v>
      </c>
      <c r="C58" s="222" t="s">
        <v>511</v>
      </c>
      <c r="D58" s="66" t="s">
        <v>128</v>
      </c>
      <c r="E58" s="66" t="s">
        <v>908</v>
      </c>
      <c r="F58" s="66" t="s">
        <v>909</v>
      </c>
      <c r="G58" s="66" t="s">
        <v>910</v>
      </c>
      <c r="H58" s="66" t="s">
        <v>911</v>
      </c>
      <c r="I58" s="55"/>
      <c r="J58" s="60"/>
      <c r="K58" s="208" t="s">
        <v>912</v>
      </c>
      <c r="L58" s="55"/>
      <c r="M58" s="225" t="s">
        <v>141</v>
      </c>
      <c r="N58" s="194" t="s">
        <v>210</v>
      </c>
      <c r="O58" s="226" t="s">
        <v>211</v>
      </c>
      <c r="P58" s="160"/>
      <c r="Q58" s="55" t="s">
        <v>519</v>
      </c>
      <c r="R58" s="55" t="s">
        <v>913</v>
      </c>
      <c r="S58" s="66" t="s">
        <v>914</v>
      </c>
      <c r="T58" s="66" t="s">
        <v>915</v>
      </c>
      <c r="U58" s="66" t="s">
        <v>916</v>
      </c>
      <c r="V58" s="66" t="s">
        <v>917</v>
      </c>
      <c r="AA58" s="200">
        <f>IF(OR(J58="Fail",ISBLANK(J58)),INDEX('Issue Code Table'!C:C,MATCH(N:N,'Issue Code Table'!A:A,0)),IF(M58="Critical",6,IF(M58="Significant",5,IF(M58="Moderate",3,2))))</f>
        <v>6</v>
      </c>
    </row>
    <row r="59" spans="1:27" ht="101.25" customHeight="1" x14ac:dyDescent="0.35">
      <c r="A59" s="66" t="s">
        <v>918</v>
      </c>
      <c r="B59" s="227" t="s">
        <v>743</v>
      </c>
      <c r="C59" s="227" t="s">
        <v>744</v>
      </c>
      <c r="D59" s="66" t="s">
        <v>128</v>
      </c>
      <c r="E59" s="66" t="s">
        <v>919</v>
      </c>
      <c r="F59" s="66" t="s">
        <v>920</v>
      </c>
      <c r="G59" s="66" t="s">
        <v>921</v>
      </c>
      <c r="H59" s="66" t="s">
        <v>922</v>
      </c>
      <c r="I59" s="55"/>
      <c r="J59" s="60"/>
      <c r="K59" s="208" t="s">
        <v>923</v>
      </c>
      <c r="L59" s="55"/>
      <c r="M59" s="199" t="s">
        <v>141</v>
      </c>
      <c r="N59" s="194" t="s">
        <v>517</v>
      </c>
      <c r="O59" s="194" t="s">
        <v>518</v>
      </c>
      <c r="P59" s="160"/>
      <c r="Q59" s="55" t="s">
        <v>924</v>
      </c>
      <c r="R59" s="55" t="s">
        <v>925</v>
      </c>
      <c r="S59" s="66" t="s">
        <v>926</v>
      </c>
      <c r="T59" s="66" t="s">
        <v>927</v>
      </c>
      <c r="U59" s="66" t="s">
        <v>928</v>
      </c>
      <c r="V59" s="66" t="s">
        <v>929</v>
      </c>
      <c r="AA59" s="200">
        <f>IF(OR(J59="Fail",ISBLANK(J59)),INDEX('Issue Code Table'!C:C,MATCH(N:N,'Issue Code Table'!A:A,0)),IF(M59="Critical",6,IF(M59="Significant",5,IF(M59="Moderate",3,2))))</f>
        <v>5</v>
      </c>
    </row>
    <row r="60" spans="1:27" ht="101.25" customHeight="1" x14ac:dyDescent="0.35">
      <c r="A60" s="66" t="s">
        <v>930</v>
      </c>
      <c r="B60" s="227" t="s">
        <v>743</v>
      </c>
      <c r="C60" s="227" t="s">
        <v>744</v>
      </c>
      <c r="D60" s="66" t="s">
        <v>128</v>
      </c>
      <c r="E60" s="66" t="s">
        <v>745</v>
      </c>
      <c r="F60" s="66" t="s">
        <v>746</v>
      </c>
      <c r="G60" s="66" t="s">
        <v>931</v>
      </c>
      <c r="H60" s="66" t="s">
        <v>748</v>
      </c>
      <c r="I60" s="55"/>
      <c r="J60" s="60"/>
      <c r="K60" s="208" t="s">
        <v>749</v>
      </c>
      <c r="L60" s="55"/>
      <c r="M60" s="225" t="s">
        <v>141</v>
      </c>
      <c r="N60" s="225" t="s">
        <v>517</v>
      </c>
      <c r="O60" s="225" t="s">
        <v>518</v>
      </c>
      <c r="P60" s="160"/>
      <c r="Q60" s="55" t="s">
        <v>924</v>
      </c>
      <c r="R60" s="55" t="s">
        <v>932</v>
      </c>
      <c r="S60" s="66" t="s">
        <v>751</v>
      </c>
      <c r="T60" s="66" t="s">
        <v>933</v>
      </c>
      <c r="U60" s="66" t="s">
        <v>934</v>
      </c>
      <c r="V60" s="66" t="s">
        <v>935</v>
      </c>
      <c r="AA60" s="200">
        <f>IF(OR(J60="Fail",ISBLANK(J60)),INDEX('Issue Code Table'!C:C,MATCH(N:N,'Issue Code Table'!A:A,0)),IF(M60="Critical",6,IF(M60="Significant",5,IF(M60="Moderate",3,2))))</f>
        <v>5</v>
      </c>
    </row>
    <row r="61" spans="1:27" ht="101.25" customHeight="1" x14ac:dyDescent="0.35">
      <c r="A61" s="66" t="s">
        <v>936</v>
      </c>
      <c r="B61" s="227" t="s">
        <v>279</v>
      </c>
      <c r="C61" s="227" t="s">
        <v>280</v>
      </c>
      <c r="D61" s="66" t="s">
        <v>128</v>
      </c>
      <c r="E61" s="66" t="s">
        <v>937</v>
      </c>
      <c r="F61" s="66" t="s">
        <v>938</v>
      </c>
      <c r="G61" s="66" t="s">
        <v>939</v>
      </c>
      <c r="H61" s="66" t="s">
        <v>940</v>
      </c>
      <c r="I61" s="55"/>
      <c r="J61" s="60"/>
      <c r="K61" s="208" t="s">
        <v>941</v>
      </c>
      <c r="L61" s="55"/>
      <c r="M61" s="225" t="s">
        <v>141</v>
      </c>
      <c r="N61" s="225" t="s">
        <v>517</v>
      </c>
      <c r="O61" s="225" t="s">
        <v>518</v>
      </c>
      <c r="P61" s="160"/>
      <c r="Q61" s="55" t="s">
        <v>924</v>
      </c>
      <c r="R61" s="55" t="s">
        <v>942</v>
      </c>
      <c r="S61" s="66" t="s">
        <v>943</v>
      </c>
      <c r="T61" s="66" t="s">
        <v>944</v>
      </c>
      <c r="U61" s="66" t="s">
        <v>945</v>
      </c>
      <c r="V61" s="66" t="s">
        <v>946</v>
      </c>
      <c r="AA61" s="200">
        <f>IF(OR(J61="Fail",ISBLANK(J61)),INDEX('Issue Code Table'!C:C,MATCH(N:N,'Issue Code Table'!A:A,0)),IF(M61="Critical",6,IF(M61="Significant",5,IF(M61="Moderate",3,2))))</f>
        <v>5</v>
      </c>
    </row>
    <row r="62" spans="1:27" ht="101.25" customHeight="1" x14ac:dyDescent="0.35">
      <c r="A62" s="66" t="s">
        <v>947</v>
      </c>
      <c r="B62" s="210" t="s">
        <v>169</v>
      </c>
      <c r="C62" s="211" t="s">
        <v>537</v>
      </c>
      <c r="D62" s="66" t="s">
        <v>128</v>
      </c>
      <c r="E62" s="66" t="s">
        <v>948</v>
      </c>
      <c r="F62" s="66" t="s">
        <v>949</v>
      </c>
      <c r="G62" s="66" t="s">
        <v>950</v>
      </c>
      <c r="H62" s="66" t="s">
        <v>951</v>
      </c>
      <c r="I62" s="55"/>
      <c r="J62" s="60"/>
      <c r="K62" s="208" t="s">
        <v>952</v>
      </c>
      <c r="L62" s="55"/>
      <c r="M62" s="228" t="s">
        <v>141</v>
      </c>
      <c r="N62" s="194" t="s">
        <v>210</v>
      </c>
      <c r="O62" s="226" t="s">
        <v>211</v>
      </c>
      <c r="P62" s="160"/>
      <c r="Q62" s="55" t="s">
        <v>924</v>
      </c>
      <c r="R62" s="55" t="s">
        <v>953</v>
      </c>
      <c r="S62" s="66" t="s">
        <v>954</v>
      </c>
      <c r="T62" s="66" t="s">
        <v>955</v>
      </c>
      <c r="U62" s="66" t="s">
        <v>956</v>
      </c>
      <c r="V62" s="66" t="s">
        <v>957</v>
      </c>
      <c r="AA62" s="200">
        <f>IF(OR(J62="Fail",ISBLANK(J62)),INDEX('Issue Code Table'!C:C,MATCH(N:N,'Issue Code Table'!A:A,0)),IF(M62="Critical",6,IF(M62="Significant",5,IF(M62="Moderate",3,2))))</f>
        <v>6</v>
      </c>
    </row>
    <row r="63" spans="1:27" ht="101.25" customHeight="1" x14ac:dyDescent="0.35">
      <c r="A63" s="66" t="s">
        <v>958</v>
      </c>
      <c r="B63" s="66" t="s">
        <v>549</v>
      </c>
      <c r="C63" s="209" t="s">
        <v>550</v>
      </c>
      <c r="D63" s="66" t="s">
        <v>128</v>
      </c>
      <c r="E63" s="66" t="s">
        <v>959</v>
      </c>
      <c r="F63" s="66" t="s">
        <v>960</v>
      </c>
      <c r="G63" s="66" t="s">
        <v>961</v>
      </c>
      <c r="H63" s="66" t="s">
        <v>962</v>
      </c>
      <c r="I63" s="55"/>
      <c r="J63" s="60"/>
      <c r="K63" s="208" t="s">
        <v>963</v>
      </c>
      <c r="L63" s="161"/>
      <c r="M63" s="199" t="s">
        <v>141</v>
      </c>
      <c r="N63" s="194" t="s">
        <v>210</v>
      </c>
      <c r="O63" s="194" t="s">
        <v>211</v>
      </c>
      <c r="P63" s="160"/>
      <c r="Q63" s="55" t="s">
        <v>924</v>
      </c>
      <c r="R63" s="55" t="s">
        <v>964</v>
      </c>
      <c r="S63" s="66" t="s">
        <v>965</v>
      </c>
      <c r="T63" s="66" t="s">
        <v>966</v>
      </c>
      <c r="U63" s="66" t="s">
        <v>967</v>
      </c>
      <c r="V63" s="66" t="s">
        <v>968</v>
      </c>
      <c r="AA63" s="200">
        <f>IF(OR(J63="Fail",ISBLANK(J63)),INDEX('Issue Code Table'!C:C,MATCH(N:N,'Issue Code Table'!A:A,0)),IF(M63="Critical",6,IF(M63="Significant",5,IF(M63="Moderate",3,2))))</f>
        <v>6</v>
      </c>
    </row>
    <row r="64" spans="1:27" ht="101.25" customHeight="1" x14ac:dyDescent="0.35">
      <c r="A64" s="66" t="s">
        <v>969</v>
      </c>
      <c r="B64" s="66" t="s">
        <v>584</v>
      </c>
      <c r="C64" s="209" t="s">
        <v>585</v>
      </c>
      <c r="D64" s="66" t="s">
        <v>128</v>
      </c>
      <c r="E64" s="66" t="s">
        <v>970</v>
      </c>
      <c r="F64" s="66" t="s">
        <v>971</v>
      </c>
      <c r="G64" s="66" t="s">
        <v>972</v>
      </c>
      <c r="H64" s="66" t="s">
        <v>973</v>
      </c>
      <c r="I64" s="55"/>
      <c r="J64" s="60"/>
      <c r="K64" s="208" t="s">
        <v>974</v>
      </c>
      <c r="L64" s="55"/>
      <c r="M64" s="225" t="s">
        <v>141</v>
      </c>
      <c r="N64" s="194" t="s">
        <v>210</v>
      </c>
      <c r="O64" s="226" t="s">
        <v>211</v>
      </c>
      <c r="P64" s="160"/>
      <c r="Q64" s="55" t="s">
        <v>924</v>
      </c>
      <c r="R64" s="55" t="s">
        <v>975</v>
      </c>
      <c r="S64" s="66" t="s">
        <v>976</v>
      </c>
      <c r="T64" s="66" t="s">
        <v>977</v>
      </c>
      <c r="U64" s="66" t="s">
        <v>978</v>
      </c>
      <c r="V64" s="66" t="s">
        <v>979</v>
      </c>
      <c r="AA64" s="200">
        <f>IF(OR(J64="Fail",ISBLANK(J64)),INDEX('Issue Code Table'!C:C,MATCH(N:N,'Issue Code Table'!A:A,0)),IF(M64="Critical",6,IF(M64="Significant",5,IF(M64="Moderate",3,2))))</f>
        <v>6</v>
      </c>
    </row>
    <row r="65" spans="1:27" ht="101.25" customHeight="1" x14ac:dyDescent="0.35">
      <c r="A65" s="66" t="s">
        <v>980</v>
      </c>
      <c r="B65" s="227" t="s">
        <v>743</v>
      </c>
      <c r="C65" s="227" t="s">
        <v>744</v>
      </c>
      <c r="D65" s="66" t="s">
        <v>128</v>
      </c>
      <c r="E65" s="66" t="s">
        <v>745</v>
      </c>
      <c r="F65" s="66" t="s">
        <v>746</v>
      </c>
      <c r="G65" s="66" t="s">
        <v>981</v>
      </c>
      <c r="H65" s="66" t="s">
        <v>748</v>
      </c>
      <c r="I65" s="55"/>
      <c r="J65" s="60"/>
      <c r="K65" s="208" t="s">
        <v>749</v>
      </c>
      <c r="L65" s="55"/>
      <c r="M65" s="230" t="s">
        <v>188</v>
      </c>
      <c r="N65" s="194" t="s">
        <v>982</v>
      </c>
      <c r="O65" s="232" t="s">
        <v>983</v>
      </c>
      <c r="P65" s="160"/>
      <c r="Q65" s="55" t="s">
        <v>984</v>
      </c>
      <c r="R65" s="55" t="s">
        <v>985</v>
      </c>
      <c r="S65" s="66" t="s">
        <v>751</v>
      </c>
      <c r="T65" s="66" t="s">
        <v>986</v>
      </c>
      <c r="U65" s="66" t="s">
        <v>987</v>
      </c>
      <c r="V65" s="66"/>
      <c r="AA65" s="200">
        <f>IF(OR(J65="Fail",ISBLANK(J65)),INDEX('Issue Code Table'!C:C,MATCH(N:N,'Issue Code Table'!A:A,0)),IF(M65="Critical",6,IF(M65="Significant",5,IF(M65="Moderate",3,2))))</f>
        <v>4</v>
      </c>
    </row>
    <row r="66" spans="1:27" ht="101.25" customHeight="1" x14ac:dyDescent="0.35">
      <c r="A66" s="66" t="s">
        <v>988</v>
      </c>
      <c r="B66" s="66" t="s">
        <v>584</v>
      </c>
      <c r="C66" s="209" t="s">
        <v>585</v>
      </c>
      <c r="D66" s="66" t="s">
        <v>128</v>
      </c>
      <c r="E66" s="66" t="s">
        <v>970</v>
      </c>
      <c r="F66" s="66" t="s">
        <v>989</v>
      </c>
      <c r="G66" s="66" t="s">
        <v>990</v>
      </c>
      <c r="H66" s="66" t="s">
        <v>973</v>
      </c>
      <c r="I66" s="55"/>
      <c r="J66" s="60"/>
      <c r="K66" s="208" t="s">
        <v>991</v>
      </c>
      <c r="L66" s="55"/>
      <c r="M66" s="225" t="s">
        <v>141</v>
      </c>
      <c r="N66" s="194" t="s">
        <v>210</v>
      </c>
      <c r="O66" s="226" t="s">
        <v>211</v>
      </c>
      <c r="P66" s="160"/>
      <c r="Q66" s="55" t="s">
        <v>984</v>
      </c>
      <c r="R66" s="55" t="s">
        <v>992</v>
      </c>
      <c r="S66" s="66" t="s">
        <v>993</v>
      </c>
      <c r="T66" s="66" t="s">
        <v>994</v>
      </c>
      <c r="U66" s="66" t="s">
        <v>995</v>
      </c>
      <c r="V66" s="66" t="s">
        <v>979</v>
      </c>
      <c r="AA66" s="200">
        <f>IF(OR(J66="Fail",ISBLANK(J66)),INDEX('Issue Code Table'!C:C,MATCH(N:N,'Issue Code Table'!A:A,0)),IF(M66="Critical",6,IF(M66="Significant",5,IF(M66="Moderate",3,2))))</f>
        <v>6</v>
      </c>
    </row>
    <row r="67" spans="1:27" ht="101.25" customHeight="1" x14ac:dyDescent="0.35">
      <c r="A67" s="66" t="s">
        <v>996</v>
      </c>
      <c r="B67" s="66" t="s">
        <v>549</v>
      </c>
      <c r="C67" s="209" t="s">
        <v>550</v>
      </c>
      <c r="D67" s="66" t="s">
        <v>128</v>
      </c>
      <c r="E67" s="66" t="s">
        <v>997</v>
      </c>
      <c r="F67" s="66" t="s">
        <v>998</v>
      </c>
      <c r="G67" s="66" t="s">
        <v>999</v>
      </c>
      <c r="H67" s="66" t="s">
        <v>1000</v>
      </c>
      <c r="I67" s="55"/>
      <c r="J67" s="60"/>
      <c r="K67" s="208" t="s">
        <v>1001</v>
      </c>
      <c r="L67" s="55"/>
      <c r="M67" s="199" t="s">
        <v>141</v>
      </c>
      <c r="N67" s="194" t="s">
        <v>210</v>
      </c>
      <c r="O67" s="194" t="s">
        <v>211</v>
      </c>
      <c r="P67" s="160"/>
      <c r="Q67" s="55" t="s">
        <v>1002</v>
      </c>
      <c r="R67" s="55" t="s">
        <v>1003</v>
      </c>
      <c r="S67" s="66" t="s">
        <v>1004</v>
      </c>
      <c r="T67" s="66" t="s">
        <v>1005</v>
      </c>
      <c r="U67" s="66" t="s">
        <v>1006</v>
      </c>
      <c r="V67" s="66" t="s">
        <v>1007</v>
      </c>
      <c r="AA67" s="200">
        <f>IF(OR(J67="Fail",ISBLANK(J67)),INDEX('Issue Code Table'!C:C,MATCH(N:N,'Issue Code Table'!A:A,0)),IF(M67="Critical",6,IF(M67="Significant",5,IF(M67="Moderate",3,2))))</f>
        <v>6</v>
      </c>
    </row>
    <row r="68" spans="1:27" ht="101.25" customHeight="1" x14ac:dyDescent="0.35">
      <c r="A68" s="66" t="s">
        <v>1008</v>
      </c>
      <c r="B68" s="210" t="s">
        <v>169</v>
      </c>
      <c r="C68" s="211" t="s">
        <v>537</v>
      </c>
      <c r="D68" s="66" t="s">
        <v>128</v>
      </c>
      <c r="E68" s="66" t="s">
        <v>1009</v>
      </c>
      <c r="F68" s="66" t="s">
        <v>1010</v>
      </c>
      <c r="G68" s="66" t="s">
        <v>1011</v>
      </c>
      <c r="H68" s="66" t="s">
        <v>1012</v>
      </c>
      <c r="I68" s="55"/>
      <c r="J68" s="60"/>
      <c r="K68" s="208" t="s">
        <v>1013</v>
      </c>
      <c r="L68" s="55"/>
      <c r="M68" s="228" t="s">
        <v>141</v>
      </c>
      <c r="N68" s="194" t="s">
        <v>210</v>
      </c>
      <c r="O68" s="226" t="s">
        <v>211</v>
      </c>
      <c r="P68" s="160"/>
      <c r="Q68" s="55" t="s">
        <v>1002</v>
      </c>
      <c r="R68" s="55" t="s">
        <v>1014</v>
      </c>
      <c r="S68" s="66" t="s">
        <v>1015</v>
      </c>
      <c r="T68" s="66" t="s">
        <v>1016</v>
      </c>
      <c r="U68" s="66" t="s">
        <v>1017</v>
      </c>
      <c r="V68" s="66" t="s">
        <v>1018</v>
      </c>
      <c r="AA68" s="200">
        <f>IF(OR(J68="Fail",ISBLANK(J68)),INDEX('Issue Code Table'!C:C,MATCH(N:N,'Issue Code Table'!A:A,0)),IF(M68="Critical",6,IF(M68="Significant",5,IF(M68="Moderate",3,2))))</f>
        <v>6</v>
      </c>
    </row>
    <row r="69" spans="1:27" ht="101.25" customHeight="1" x14ac:dyDescent="0.35">
      <c r="A69" s="66" t="s">
        <v>1019</v>
      </c>
      <c r="B69" s="66" t="s">
        <v>549</v>
      </c>
      <c r="C69" s="209" t="s">
        <v>550</v>
      </c>
      <c r="D69" s="66" t="s">
        <v>128</v>
      </c>
      <c r="E69" s="66" t="s">
        <v>1020</v>
      </c>
      <c r="F69" s="66" t="s">
        <v>1021</v>
      </c>
      <c r="G69" s="66" t="s">
        <v>1022</v>
      </c>
      <c r="H69" s="66" t="s">
        <v>1023</v>
      </c>
      <c r="I69" s="55"/>
      <c r="J69" s="60"/>
      <c r="K69" s="208" t="s">
        <v>1024</v>
      </c>
      <c r="L69" s="55"/>
      <c r="M69" s="199" t="s">
        <v>141</v>
      </c>
      <c r="N69" s="194" t="s">
        <v>210</v>
      </c>
      <c r="O69" s="194" t="s">
        <v>211</v>
      </c>
      <c r="P69" s="160"/>
      <c r="Q69" s="55" t="s">
        <v>1002</v>
      </c>
      <c r="R69" s="55" t="s">
        <v>1025</v>
      </c>
      <c r="S69" s="66" t="s">
        <v>1015</v>
      </c>
      <c r="T69" s="66" t="s">
        <v>1026</v>
      </c>
      <c r="U69" s="66" t="s">
        <v>1027</v>
      </c>
      <c r="V69" s="66" t="s">
        <v>1028</v>
      </c>
      <c r="AA69" s="200">
        <f>IF(OR(J69="Fail",ISBLANK(J69)),INDEX('Issue Code Table'!C:C,MATCH(N:N,'Issue Code Table'!A:A,0)),IF(M69="Critical",6,IF(M69="Significant",5,IF(M69="Moderate",3,2))))</f>
        <v>6</v>
      </c>
    </row>
    <row r="70" spans="1:27" ht="101.25" customHeight="1" x14ac:dyDescent="0.35">
      <c r="A70" s="66" t="s">
        <v>1029</v>
      </c>
      <c r="B70" s="66" t="s">
        <v>549</v>
      </c>
      <c r="C70" s="209" t="s">
        <v>550</v>
      </c>
      <c r="D70" s="66" t="s">
        <v>128</v>
      </c>
      <c r="E70" s="66" t="s">
        <v>1030</v>
      </c>
      <c r="F70" s="66" t="s">
        <v>1031</v>
      </c>
      <c r="G70" s="66" t="s">
        <v>1032</v>
      </c>
      <c r="H70" s="66" t="s">
        <v>1033</v>
      </c>
      <c r="I70" s="55"/>
      <c r="J70" s="60"/>
      <c r="K70" s="208" t="s">
        <v>1034</v>
      </c>
      <c r="L70" s="55"/>
      <c r="M70" s="199" t="s">
        <v>141</v>
      </c>
      <c r="N70" s="194" t="s">
        <v>210</v>
      </c>
      <c r="O70" s="194" t="s">
        <v>211</v>
      </c>
      <c r="P70" s="160"/>
      <c r="Q70" s="55" t="s">
        <v>1002</v>
      </c>
      <c r="R70" s="55" t="s">
        <v>1035</v>
      </c>
      <c r="S70" s="66" t="s">
        <v>1036</v>
      </c>
      <c r="T70" s="66" t="s">
        <v>1037</v>
      </c>
      <c r="U70" s="66" t="s">
        <v>1038</v>
      </c>
      <c r="V70" s="66" t="s">
        <v>1039</v>
      </c>
      <c r="AA70" s="200">
        <f>IF(OR(J70="Fail",ISBLANK(J70)),INDEX('Issue Code Table'!C:C,MATCH(N:N,'Issue Code Table'!A:A,0)),IF(M70="Critical",6,IF(M70="Significant",5,IF(M70="Moderate",3,2))))</f>
        <v>6</v>
      </c>
    </row>
    <row r="71" spans="1:27" ht="101.25" customHeight="1" x14ac:dyDescent="0.35">
      <c r="A71" s="66" t="s">
        <v>1040</v>
      </c>
      <c r="B71" s="227" t="s">
        <v>631</v>
      </c>
      <c r="C71" s="227" t="s">
        <v>632</v>
      </c>
      <c r="D71" s="66" t="s">
        <v>128</v>
      </c>
      <c r="E71" s="66" t="s">
        <v>1041</v>
      </c>
      <c r="F71" s="66" t="s">
        <v>1042</v>
      </c>
      <c r="G71" s="66" t="s">
        <v>1043</v>
      </c>
      <c r="H71" s="66" t="s">
        <v>1044</v>
      </c>
      <c r="I71" s="55"/>
      <c r="J71" s="60"/>
      <c r="K71" s="208" t="s">
        <v>1045</v>
      </c>
      <c r="L71" s="55"/>
      <c r="M71" s="199" t="s">
        <v>141</v>
      </c>
      <c r="N71" s="225" t="s">
        <v>517</v>
      </c>
      <c r="O71" s="225" t="s">
        <v>518</v>
      </c>
      <c r="P71" s="160"/>
      <c r="Q71" s="55" t="s">
        <v>1002</v>
      </c>
      <c r="R71" s="55" t="s">
        <v>1046</v>
      </c>
      <c r="S71" s="66" t="s">
        <v>1047</v>
      </c>
      <c r="T71" s="66" t="s">
        <v>1048</v>
      </c>
      <c r="U71" s="66" t="s">
        <v>1049</v>
      </c>
      <c r="V71" s="66" t="s">
        <v>1050</v>
      </c>
      <c r="AA71" s="200">
        <f>IF(OR(J71="Fail",ISBLANK(J71)),INDEX('Issue Code Table'!C:C,MATCH(N:N,'Issue Code Table'!A:A,0)),IF(M71="Critical",6,IF(M71="Significant",5,IF(M71="Moderate",3,2))))</f>
        <v>5</v>
      </c>
    </row>
    <row r="72" spans="1:27" ht="101.25" customHeight="1" x14ac:dyDescent="0.35">
      <c r="A72" s="66" t="s">
        <v>1051</v>
      </c>
      <c r="B72" s="210" t="s">
        <v>169</v>
      </c>
      <c r="C72" s="211" t="s">
        <v>537</v>
      </c>
      <c r="D72" s="66" t="s">
        <v>128</v>
      </c>
      <c r="E72" s="66" t="s">
        <v>1052</v>
      </c>
      <c r="F72" s="66" t="s">
        <v>1053</v>
      </c>
      <c r="G72" s="66" t="s">
        <v>1054</v>
      </c>
      <c r="H72" s="66" t="s">
        <v>1055</v>
      </c>
      <c r="I72" s="55"/>
      <c r="J72" s="60"/>
      <c r="K72" s="208" t="s">
        <v>1056</v>
      </c>
      <c r="L72" s="55"/>
      <c r="M72" s="225" t="s">
        <v>141</v>
      </c>
      <c r="N72" s="225" t="s">
        <v>517</v>
      </c>
      <c r="O72" s="225" t="s">
        <v>518</v>
      </c>
      <c r="P72" s="160"/>
      <c r="Q72" s="55" t="s">
        <v>1002</v>
      </c>
      <c r="R72" s="55" t="s">
        <v>1057</v>
      </c>
      <c r="S72" s="66" t="s">
        <v>1058</v>
      </c>
      <c r="T72" s="66" t="s">
        <v>1059</v>
      </c>
      <c r="U72" s="66" t="s">
        <v>1060</v>
      </c>
      <c r="V72" s="66" t="s">
        <v>1061</v>
      </c>
      <c r="AA72" s="200">
        <f>IF(OR(J72="Fail",ISBLANK(J72)),INDEX('Issue Code Table'!C:C,MATCH(N:N,'Issue Code Table'!A:A,0)),IF(M72="Critical",6,IF(M72="Significant",5,IF(M72="Moderate",3,2))))</f>
        <v>5</v>
      </c>
    </row>
    <row r="73" spans="1:27" ht="101.25" customHeight="1" x14ac:dyDescent="0.35">
      <c r="A73" s="66" t="s">
        <v>1062</v>
      </c>
      <c r="B73" s="66" t="s">
        <v>205</v>
      </c>
      <c r="C73" s="209" t="s">
        <v>206</v>
      </c>
      <c r="D73" s="66" t="s">
        <v>128</v>
      </c>
      <c r="E73" s="66" t="s">
        <v>1063</v>
      </c>
      <c r="F73" s="66" t="s">
        <v>1064</v>
      </c>
      <c r="G73" s="66" t="s">
        <v>1065</v>
      </c>
      <c r="H73" s="66" t="s">
        <v>1066</v>
      </c>
      <c r="I73" s="55"/>
      <c r="J73" s="60"/>
      <c r="K73" s="208" t="s">
        <v>1067</v>
      </c>
      <c r="L73" s="55"/>
      <c r="M73" s="199" t="s">
        <v>141</v>
      </c>
      <c r="N73" s="194" t="s">
        <v>210</v>
      </c>
      <c r="O73" s="194" t="s">
        <v>211</v>
      </c>
      <c r="P73" s="160"/>
      <c r="Q73" s="55" t="s">
        <v>1068</v>
      </c>
      <c r="R73" s="55" t="s">
        <v>1069</v>
      </c>
      <c r="S73" s="66" t="s">
        <v>1070</v>
      </c>
      <c r="T73" s="66" t="s">
        <v>1071</v>
      </c>
      <c r="U73" s="66" t="s">
        <v>1072</v>
      </c>
      <c r="V73" s="66" t="s">
        <v>1073</v>
      </c>
      <c r="AA73" s="200">
        <f>IF(OR(J73="Fail",ISBLANK(J73)),INDEX('Issue Code Table'!C:C,MATCH(N:N,'Issue Code Table'!A:A,0)),IF(M73="Critical",6,IF(M73="Significant",5,IF(M73="Moderate",3,2))))</f>
        <v>6</v>
      </c>
    </row>
    <row r="74" spans="1:27" ht="101.25" customHeight="1" x14ac:dyDescent="0.35">
      <c r="A74" s="66" t="s">
        <v>1074</v>
      </c>
      <c r="B74" s="66" t="s">
        <v>803</v>
      </c>
      <c r="C74" s="209" t="s">
        <v>804</v>
      </c>
      <c r="D74" s="66" t="s">
        <v>128</v>
      </c>
      <c r="E74" s="66" t="s">
        <v>1075</v>
      </c>
      <c r="F74" s="66" t="s">
        <v>1076</v>
      </c>
      <c r="G74" s="66" t="s">
        <v>1077</v>
      </c>
      <c r="H74" s="66" t="s">
        <v>1078</v>
      </c>
      <c r="I74" s="55"/>
      <c r="J74" s="60"/>
      <c r="K74" s="208" t="s">
        <v>1079</v>
      </c>
      <c r="L74" s="55"/>
      <c r="M74" s="199" t="s">
        <v>141</v>
      </c>
      <c r="N74" s="194" t="s">
        <v>1080</v>
      </c>
      <c r="O74" s="194" t="s">
        <v>1081</v>
      </c>
      <c r="P74" s="160"/>
      <c r="Q74" s="55" t="s">
        <v>1082</v>
      </c>
      <c r="R74" s="55" t="s">
        <v>1083</v>
      </c>
      <c r="S74" s="66" t="s">
        <v>1084</v>
      </c>
      <c r="T74" s="66" t="s">
        <v>1085</v>
      </c>
      <c r="U74" s="66" t="s">
        <v>1085</v>
      </c>
      <c r="V74" s="66" t="s">
        <v>1086</v>
      </c>
      <c r="AA74" s="200">
        <f>IF(OR(J74="Fail",ISBLANK(J74)),INDEX('Issue Code Table'!C:C,MATCH(N:N,'Issue Code Table'!A:A,0)),IF(M74="Critical",6,IF(M74="Significant",5,IF(M74="Moderate",3,2))))</f>
        <v>5</v>
      </c>
    </row>
    <row r="75" spans="1:27" ht="101.25" customHeight="1" x14ac:dyDescent="0.35">
      <c r="A75" s="66" t="s">
        <v>1087</v>
      </c>
      <c r="B75" s="227" t="s">
        <v>743</v>
      </c>
      <c r="C75" s="227" t="s">
        <v>744</v>
      </c>
      <c r="D75" s="66" t="s">
        <v>128</v>
      </c>
      <c r="E75" s="66" t="s">
        <v>1088</v>
      </c>
      <c r="F75" s="66" t="s">
        <v>1089</v>
      </c>
      <c r="G75" s="66" t="s">
        <v>1090</v>
      </c>
      <c r="H75" s="66" t="s">
        <v>1091</v>
      </c>
      <c r="I75" s="55"/>
      <c r="J75" s="60"/>
      <c r="K75" s="208" t="s">
        <v>1092</v>
      </c>
      <c r="L75" s="161"/>
      <c r="M75" s="225" t="s">
        <v>141</v>
      </c>
      <c r="N75" s="225" t="s">
        <v>623</v>
      </c>
      <c r="O75" s="225" t="s">
        <v>624</v>
      </c>
      <c r="P75" s="160"/>
      <c r="Q75" s="55" t="s">
        <v>1093</v>
      </c>
      <c r="R75" s="55" t="s">
        <v>1094</v>
      </c>
      <c r="S75" s="66" t="s">
        <v>1095</v>
      </c>
      <c r="T75" s="66" t="s">
        <v>1096</v>
      </c>
      <c r="U75" s="66" t="s">
        <v>1096</v>
      </c>
      <c r="V75" s="66" t="s">
        <v>1097</v>
      </c>
      <c r="AA75" s="200">
        <f>IF(OR(J75="Fail",ISBLANK(J75)),INDEX('Issue Code Table'!C:C,MATCH(N:N,'Issue Code Table'!A:A,0)),IF(M75="Critical",6,IF(M75="Significant",5,IF(M75="Moderate",3,2))))</f>
        <v>5</v>
      </c>
    </row>
    <row r="76" spans="1:27" ht="101.25" customHeight="1" x14ac:dyDescent="0.35">
      <c r="A76" s="66" t="s">
        <v>1098</v>
      </c>
      <c r="B76" s="227" t="s">
        <v>743</v>
      </c>
      <c r="C76" s="227" t="s">
        <v>744</v>
      </c>
      <c r="D76" s="66" t="s">
        <v>128</v>
      </c>
      <c r="E76" s="66" t="s">
        <v>1099</v>
      </c>
      <c r="F76" s="66" t="s">
        <v>1100</v>
      </c>
      <c r="G76" s="66" t="s">
        <v>1101</v>
      </c>
      <c r="H76" s="66" t="s">
        <v>1102</v>
      </c>
      <c r="I76" s="55"/>
      <c r="J76" s="60"/>
      <c r="K76" s="208" t="s">
        <v>1103</v>
      </c>
      <c r="L76" s="55"/>
      <c r="M76" s="225" t="s">
        <v>141</v>
      </c>
      <c r="N76" s="225" t="s">
        <v>623</v>
      </c>
      <c r="O76" s="225" t="s">
        <v>624</v>
      </c>
      <c r="P76" s="160"/>
      <c r="Q76" s="55" t="s">
        <v>1093</v>
      </c>
      <c r="R76" s="55" t="s">
        <v>1104</v>
      </c>
      <c r="S76" s="66" t="s">
        <v>1105</v>
      </c>
      <c r="T76" s="66" t="s">
        <v>1106</v>
      </c>
      <c r="U76" s="66" t="s">
        <v>1107</v>
      </c>
      <c r="V76" s="66" t="s">
        <v>1108</v>
      </c>
      <c r="AA76" s="200">
        <f>IF(OR(J76="Fail",ISBLANK(J76)),INDEX('Issue Code Table'!C:C,MATCH(N:N,'Issue Code Table'!A:A,0)),IF(M76="Critical",6,IF(M76="Significant",5,IF(M76="Moderate",3,2))))</f>
        <v>5</v>
      </c>
    </row>
    <row r="77" spans="1:27" ht="101.25" customHeight="1" x14ac:dyDescent="0.35">
      <c r="A77" s="66" t="s">
        <v>1109</v>
      </c>
      <c r="B77" s="227" t="s">
        <v>743</v>
      </c>
      <c r="C77" s="227" t="s">
        <v>744</v>
      </c>
      <c r="D77" s="66" t="s">
        <v>128</v>
      </c>
      <c r="E77" s="66" t="s">
        <v>1110</v>
      </c>
      <c r="F77" s="66" t="s">
        <v>1111</v>
      </c>
      <c r="G77" s="66" t="s">
        <v>1112</v>
      </c>
      <c r="H77" s="66" t="s">
        <v>1113</v>
      </c>
      <c r="I77" s="55"/>
      <c r="J77" s="60"/>
      <c r="K77" s="208" t="s">
        <v>1114</v>
      </c>
      <c r="L77" s="55"/>
      <c r="M77" s="225" t="s">
        <v>141</v>
      </c>
      <c r="N77" s="225" t="s">
        <v>623</v>
      </c>
      <c r="O77" s="225" t="s">
        <v>624</v>
      </c>
      <c r="P77" s="160"/>
      <c r="Q77" s="55" t="s">
        <v>1093</v>
      </c>
      <c r="R77" s="55" t="s">
        <v>1115</v>
      </c>
      <c r="S77" s="66" t="s">
        <v>1116</v>
      </c>
      <c r="T77" s="66" t="s">
        <v>1117</v>
      </c>
      <c r="U77" s="66" t="s">
        <v>1118</v>
      </c>
      <c r="V77" s="66" t="s">
        <v>1119</v>
      </c>
      <c r="AA77" s="200">
        <f>IF(OR(J77="Fail",ISBLANK(J77)),INDEX('Issue Code Table'!C:C,MATCH(N:N,'Issue Code Table'!A:A,0)),IF(M77="Critical",6,IF(M77="Significant",5,IF(M77="Moderate",3,2))))</f>
        <v>5</v>
      </c>
    </row>
    <row r="78" spans="1:27" ht="101.25" customHeight="1" x14ac:dyDescent="0.35">
      <c r="A78" s="66" t="s">
        <v>1120</v>
      </c>
      <c r="B78" s="227" t="s">
        <v>279</v>
      </c>
      <c r="C78" s="227" t="s">
        <v>280</v>
      </c>
      <c r="D78" s="66" t="s">
        <v>128</v>
      </c>
      <c r="E78" s="66" t="s">
        <v>1121</v>
      </c>
      <c r="F78" s="66" t="s">
        <v>1122</v>
      </c>
      <c r="G78" s="66" t="s">
        <v>1123</v>
      </c>
      <c r="H78" s="66" t="s">
        <v>1124</v>
      </c>
      <c r="I78" s="55"/>
      <c r="J78" s="60"/>
      <c r="K78" s="208" t="s">
        <v>1125</v>
      </c>
      <c r="L78" s="55"/>
      <c r="M78" s="230" t="s">
        <v>188</v>
      </c>
      <c r="N78" s="231" t="s">
        <v>982</v>
      </c>
      <c r="O78" s="232" t="s">
        <v>983</v>
      </c>
      <c r="P78" s="160"/>
      <c r="Q78" s="55" t="s">
        <v>1093</v>
      </c>
      <c r="R78" s="55" t="s">
        <v>1126</v>
      </c>
      <c r="S78" s="66" t="s">
        <v>1127</v>
      </c>
      <c r="T78" s="66" t="s">
        <v>1128</v>
      </c>
      <c r="U78" s="66" t="s">
        <v>1129</v>
      </c>
      <c r="V78" s="66"/>
      <c r="AA78" s="200">
        <f>IF(OR(J78="Fail",ISBLANK(J78)),INDEX('Issue Code Table'!C:C,MATCH(N:N,'Issue Code Table'!A:A,0)),IF(M78="Critical",6,IF(M78="Significant",5,IF(M78="Moderate",3,2))))</f>
        <v>4</v>
      </c>
    </row>
    <row r="79" spans="1:27" ht="101.25" customHeight="1" x14ac:dyDescent="0.35">
      <c r="A79" s="66" t="s">
        <v>1130</v>
      </c>
      <c r="B79" s="227" t="s">
        <v>279</v>
      </c>
      <c r="C79" s="227" t="s">
        <v>280</v>
      </c>
      <c r="D79" s="66" t="s">
        <v>128</v>
      </c>
      <c r="E79" s="66" t="s">
        <v>1131</v>
      </c>
      <c r="F79" s="66" t="s">
        <v>1132</v>
      </c>
      <c r="G79" s="66" t="s">
        <v>1133</v>
      </c>
      <c r="H79" s="66" t="s">
        <v>1134</v>
      </c>
      <c r="I79" s="55"/>
      <c r="J79" s="60"/>
      <c r="K79" s="208" t="s">
        <v>1135</v>
      </c>
      <c r="L79" s="55"/>
      <c r="M79" s="199" t="s">
        <v>141</v>
      </c>
      <c r="N79" s="225" t="s">
        <v>517</v>
      </c>
      <c r="O79" s="225" t="s">
        <v>518</v>
      </c>
      <c r="P79" s="160"/>
      <c r="Q79" s="55" t="s">
        <v>1093</v>
      </c>
      <c r="R79" s="55" t="s">
        <v>1136</v>
      </c>
      <c r="S79" s="66" t="s">
        <v>1137</v>
      </c>
      <c r="T79" s="66" t="s">
        <v>1138</v>
      </c>
      <c r="U79" s="66" t="s">
        <v>1139</v>
      </c>
      <c r="V79" s="66" t="s">
        <v>1140</v>
      </c>
      <c r="AA79" s="200">
        <f>IF(OR(J79="Fail",ISBLANK(J79)),INDEX('Issue Code Table'!C:C,MATCH(N:N,'Issue Code Table'!A:A,0)),IF(M79="Critical",6,IF(M79="Significant",5,IF(M79="Moderate",3,2))))</f>
        <v>5</v>
      </c>
    </row>
    <row r="80" spans="1:27" ht="101.25" customHeight="1" x14ac:dyDescent="0.35">
      <c r="A80" s="66" t="s">
        <v>1141</v>
      </c>
      <c r="B80" s="227" t="s">
        <v>743</v>
      </c>
      <c r="C80" s="227" t="s">
        <v>744</v>
      </c>
      <c r="D80" s="66" t="s">
        <v>128</v>
      </c>
      <c r="E80" s="66" t="s">
        <v>1142</v>
      </c>
      <c r="F80" s="66" t="s">
        <v>1143</v>
      </c>
      <c r="G80" s="66" t="s">
        <v>1144</v>
      </c>
      <c r="H80" s="66" t="s">
        <v>1145</v>
      </c>
      <c r="I80" s="55"/>
      <c r="J80" s="60"/>
      <c r="K80" s="208" t="s">
        <v>1146</v>
      </c>
      <c r="L80" s="55"/>
      <c r="M80" s="225" t="s">
        <v>141</v>
      </c>
      <c r="N80" s="225" t="s">
        <v>623</v>
      </c>
      <c r="O80" s="225" t="s">
        <v>624</v>
      </c>
      <c r="P80" s="160"/>
      <c r="Q80" s="55" t="s">
        <v>1147</v>
      </c>
      <c r="R80" s="55" t="s">
        <v>1148</v>
      </c>
      <c r="S80" s="66" t="s">
        <v>1149</v>
      </c>
      <c r="T80" s="66" t="s">
        <v>1150</v>
      </c>
      <c r="U80" s="66" t="s">
        <v>1151</v>
      </c>
      <c r="V80" s="66" t="s">
        <v>1152</v>
      </c>
      <c r="AA80" s="200">
        <f>IF(OR(J80="Fail",ISBLANK(J80)),INDEX('Issue Code Table'!C:C,MATCH(N:N,'Issue Code Table'!A:A,0)),IF(M80="Critical",6,IF(M80="Significant",5,IF(M80="Moderate",3,2))))</f>
        <v>5</v>
      </c>
    </row>
    <row r="81" spans="1:27" ht="101.25" customHeight="1" x14ac:dyDescent="0.35">
      <c r="A81" s="66" t="s">
        <v>1153</v>
      </c>
      <c r="B81" s="227" t="s">
        <v>743</v>
      </c>
      <c r="C81" s="227" t="s">
        <v>744</v>
      </c>
      <c r="D81" s="66" t="s">
        <v>128</v>
      </c>
      <c r="E81" s="66" t="s">
        <v>1154</v>
      </c>
      <c r="F81" s="66" t="s">
        <v>1155</v>
      </c>
      <c r="G81" s="66" t="s">
        <v>1156</v>
      </c>
      <c r="H81" s="66" t="s">
        <v>1157</v>
      </c>
      <c r="I81" s="55"/>
      <c r="J81" s="60"/>
      <c r="K81" s="208" t="s">
        <v>1158</v>
      </c>
      <c r="L81" s="55"/>
      <c r="M81" s="225" t="s">
        <v>141</v>
      </c>
      <c r="N81" s="225" t="s">
        <v>623</v>
      </c>
      <c r="O81" s="225" t="s">
        <v>624</v>
      </c>
      <c r="P81" s="160"/>
      <c r="Q81" s="55" t="s">
        <v>1147</v>
      </c>
      <c r="R81" s="55" t="s">
        <v>1159</v>
      </c>
      <c r="S81" s="66" t="s">
        <v>1160</v>
      </c>
      <c r="T81" s="66" t="s">
        <v>1161</v>
      </c>
      <c r="U81" s="66" t="s">
        <v>1162</v>
      </c>
      <c r="V81" s="66" t="s">
        <v>1163</v>
      </c>
      <c r="AA81" s="200">
        <f>IF(OR(J81="Fail",ISBLANK(J81)),INDEX('Issue Code Table'!C:C,MATCH(N:N,'Issue Code Table'!A:A,0)),IF(M81="Critical",6,IF(M81="Significant",5,IF(M81="Moderate",3,2))))</f>
        <v>5</v>
      </c>
    </row>
    <row r="82" spans="1:27" ht="101.25" customHeight="1" x14ac:dyDescent="0.35">
      <c r="A82" s="66" t="s">
        <v>1164</v>
      </c>
      <c r="B82" s="227" t="s">
        <v>743</v>
      </c>
      <c r="C82" s="227" t="s">
        <v>744</v>
      </c>
      <c r="D82" s="66" t="s">
        <v>128</v>
      </c>
      <c r="E82" s="66" t="s">
        <v>1165</v>
      </c>
      <c r="F82" s="66" t="s">
        <v>1166</v>
      </c>
      <c r="G82" s="66" t="s">
        <v>1167</v>
      </c>
      <c r="H82" s="66" t="s">
        <v>1168</v>
      </c>
      <c r="I82" s="55"/>
      <c r="J82" s="60"/>
      <c r="K82" s="208" t="s">
        <v>1169</v>
      </c>
      <c r="L82" s="55"/>
      <c r="M82" s="225" t="s">
        <v>141</v>
      </c>
      <c r="N82" s="225" t="s">
        <v>623</v>
      </c>
      <c r="O82" s="225" t="s">
        <v>624</v>
      </c>
      <c r="P82" s="160"/>
      <c r="Q82" s="55" t="s">
        <v>1147</v>
      </c>
      <c r="R82" s="55" t="s">
        <v>1170</v>
      </c>
      <c r="S82" s="66" t="s">
        <v>1171</v>
      </c>
      <c r="T82" s="66" t="s">
        <v>1172</v>
      </c>
      <c r="U82" s="66" t="s">
        <v>1173</v>
      </c>
      <c r="V82" s="66" t="s">
        <v>1174</v>
      </c>
      <c r="W82" s="197"/>
      <c r="AA82" s="200">
        <f>IF(OR(J82="Fail",ISBLANK(J82)),INDEX('Issue Code Table'!C:C,MATCH(N:N,'Issue Code Table'!A:A,0)),IF(M82="Critical",6,IF(M82="Significant",5,IF(M82="Moderate",3,2))))</f>
        <v>5</v>
      </c>
    </row>
    <row r="83" spans="1:27" ht="101.25" customHeight="1" x14ac:dyDescent="0.35">
      <c r="A83" s="66" t="s">
        <v>1175</v>
      </c>
      <c r="B83" s="227" t="s">
        <v>743</v>
      </c>
      <c r="C83" s="227" t="s">
        <v>744</v>
      </c>
      <c r="D83" s="66" t="s">
        <v>128</v>
      </c>
      <c r="E83" s="66" t="s">
        <v>1176</v>
      </c>
      <c r="F83" s="66" t="s">
        <v>1177</v>
      </c>
      <c r="G83" s="66" t="s">
        <v>1178</v>
      </c>
      <c r="H83" s="66" t="s">
        <v>1179</v>
      </c>
      <c r="I83" s="55"/>
      <c r="J83" s="60"/>
      <c r="K83" s="208" t="s">
        <v>1180</v>
      </c>
      <c r="L83" s="55"/>
      <c r="M83" s="225" t="s">
        <v>141</v>
      </c>
      <c r="N83" s="225" t="s">
        <v>623</v>
      </c>
      <c r="O83" s="225" t="s">
        <v>624</v>
      </c>
      <c r="P83" s="160"/>
      <c r="Q83" s="55" t="s">
        <v>1147</v>
      </c>
      <c r="R83" s="55" t="s">
        <v>1181</v>
      </c>
      <c r="S83" s="66" t="s">
        <v>1182</v>
      </c>
      <c r="T83" s="66" t="s">
        <v>1183</v>
      </c>
      <c r="U83" s="66" t="s">
        <v>1184</v>
      </c>
      <c r="V83" s="66" t="s">
        <v>1185</v>
      </c>
      <c r="AA83" s="200">
        <f>IF(OR(J83="Fail",ISBLANK(J83)),INDEX('Issue Code Table'!C:C,MATCH(N:N,'Issue Code Table'!A:A,0)),IF(M83="Critical",6,IF(M83="Significant",5,IF(M83="Moderate",3,2))))</f>
        <v>5</v>
      </c>
    </row>
    <row r="84" spans="1:27" ht="101.25" customHeight="1" x14ac:dyDescent="0.35">
      <c r="A84" s="66" t="s">
        <v>1186</v>
      </c>
      <c r="B84" s="227" t="s">
        <v>743</v>
      </c>
      <c r="C84" s="227" t="s">
        <v>744</v>
      </c>
      <c r="D84" s="66" t="s">
        <v>128</v>
      </c>
      <c r="E84" s="66" t="s">
        <v>1187</v>
      </c>
      <c r="F84" s="66" t="s">
        <v>1188</v>
      </c>
      <c r="G84" s="66" t="s">
        <v>1189</v>
      </c>
      <c r="H84" s="66" t="s">
        <v>1190</v>
      </c>
      <c r="I84" s="55"/>
      <c r="J84" s="60"/>
      <c r="K84" s="208" t="s">
        <v>1191</v>
      </c>
      <c r="M84" s="225" t="s">
        <v>141</v>
      </c>
      <c r="N84" s="225" t="s">
        <v>623</v>
      </c>
      <c r="O84" s="225" t="s">
        <v>624</v>
      </c>
      <c r="P84" s="160"/>
      <c r="Q84" s="55" t="s">
        <v>1147</v>
      </c>
      <c r="R84" s="55" t="s">
        <v>1192</v>
      </c>
      <c r="S84" s="66" t="s">
        <v>1193</v>
      </c>
      <c r="T84" s="66" t="s">
        <v>1194</v>
      </c>
      <c r="U84" s="66" t="s">
        <v>1195</v>
      </c>
      <c r="V84" s="66" t="s">
        <v>1196</v>
      </c>
      <c r="AA84" s="200">
        <f>IF(OR(J84="Fail",ISBLANK(J84)),INDEX('Issue Code Table'!C:C,MATCH(N:N,'Issue Code Table'!A:A,0)),IF(M84="Critical",6,IF(M84="Significant",5,IF(M84="Moderate",3,2))))</f>
        <v>5</v>
      </c>
    </row>
    <row r="85" spans="1:27" ht="101.25" customHeight="1" x14ac:dyDescent="0.35">
      <c r="A85" s="66" t="s">
        <v>1197</v>
      </c>
      <c r="B85" s="227" t="s">
        <v>743</v>
      </c>
      <c r="C85" s="227" t="s">
        <v>744</v>
      </c>
      <c r="D85" s="66" t="s">
        <v>128</v>
      </c>
      <c r="E85" s="66" t="s">
        <v>1198</v>
      </c>
      <c r="F85" s="66" t="s">
        <v>1199</v>
      </c>
      <c r="G85" s="66" t="s">
        <v>1200</v>
      </c>
      <c r="H85" s="66" t="s">
        <v>1201</v>
      </c>
      <c r="I85" s="55"/>
      <c r="J85" s="60"/>
      <c r="K85" s="208" t="s">
        <v>1202</v>
      </c>
      <c r="L85" s="55"/>
      <c r="M85" s="225" t="s">
        <v>141</v>
      </c>
      <c r="N85" s="225" t="s">
        <v>623</v>
      </c>
      <c r="O85" s="225" t="s">
        <v>624</v>
      </c>
      <c r="P85" s="160"/>
      <c r="Q85" s="55" t="s">
        <v>1147</v>
      </c>
      <c r="R85" s="55" t="s">
        <v>1203</v>
      </c>
      <c r="S85" s="66" t="s">
        <v>1204</v>
      </c>
      <c r="T85" s="66" t="s">
        <v>1205</v>
      </c>
      <c r="U85" s="66" t="s">
        <v>1206</v>
      </c>
      <c r="V85" s="66" t="s">
        <v>1207</v>
      </c>
      <c r="AA85" s="200">
        <f>IF(OR(J85="Fail",ISBLANK(J85)),INDEX('Issue Code Table'!C:C,MATCH(N:N,'Issue Code Table'!A:A,0)),IF(M85="Critical",6,IF(M85="Significant",5,IF(M85="Moderate",3,2))))</f>
        <v>5</v>
      </c>
    </row>
    <row r="86" spans="1:27" ht="101.25" customHeight="1" x14ac:dyDescent="0.35">
      <c r="A86" s="66" t="s">
        <v>1208</v>
      </c>
      <c r="B86" s="227" t="s">
        <v>743</v>
      </c>
      <c r="C86" s="227" t="s">
        <v>744</v>
      </c>
      <c r="D86" s="66" t="s">
        <v>128</v>
      </c>
      <c r="E86" s="66" t="s">
        <v>1209</v>
      </c>
      <c r="F86" s="66" t="s">
        <v>1210</v>
      </c>
      <c r="G86" s="66" t="s">
        <v>1211</v>
      </c>
      <c r="H86" s="66" t="s">
        <v>1212</v>
      </c>
      <c r="I86" s="55"/>
      <c r="J86" s="60"/>
      <c r="K86" s="208" t="s">
        <v>1213</v>
      </c>
      <c r="L86" s="55"/>
      <c r="M86" s="225" t="s">
        <v>141</v>
      </c>
      <c r="N86" s="225" t="s">
        <v>623</v>
      </c>
      <c r="O86" s="225" t="s">
        <v>624</v>
      </c>
      <c r="P86" s="160"/>
      <c r="Q86" s="55" t="s">
        <v>1147</v>
      </c>
      <c r="R86" s="55" t="s">
        <v>1214</v>
      </c>
      <c r="S86" s="66" t="s">
        <v>1215</v>
      </c>
      <c r="T86" s="66" t="s">
        <v>1216</v>
      </c>
      <c r="U86" s="66" t="s">
        <v>1217</v>
      </c>
      <c r="V86" s="66" t="s">
        <v>1218</v>
      </c>
      <c r="AA86" s="200">
        <f>IF(OR(J86="Fail",ISBLANK(J86)),INDEX('Issue Code Table'!C:C,MATCH(N:N,'Issue Code Table'!A:A,0)),IF(M86="Critical",6,IF(M86="Significant",5,IF(M86="Moderate",3,2))))</f>
        <v>5</v>
      </c>
    </row>
    <row r="87" spans="1:27" ht="101.25" customHeight="1" x14ac:dyDescent="0.35">
      <c r="A87" s="66" t="s">
        <v>1219</v>
      </c>
      <c r="B87" s="227" t="s">
        <v>1220</v>
      </c>
      <c r="C87" s="227" t="s">
        <v>1221</v>
      </c>
      <c r="D87" s="66" t="s">
        <v>128</v>
      </c>
      <c r="E87" s="66" t="s">
        <v>1222</v>
      </c>
      <c r="F87" s="66" t="s">
        <v>1223</v>
      </c>
      <c r="G87" s="66" t="s">
        <v>1224</v>
      </c>
      <c r="H87" s="66" t="s">
        <v>1225</v>
      </c>
      <c r="I87" s="55"/>
      <c r="J87" s="60"/>
      <c r="K87" s="208" t="s">
        <v>1226</v>
      </c>
      <c r="L87" s="55"/>
      <c r="M87" s="230" t="s">
        <v>188</v>
      </c>
      <c r="N87" s="231" t="s">
        <v>982</v>
      </c>
      <c r="O87" s="232" t="s">
        <v>983</v>
      </c>
      <c r="P87" s="160"/>
      <c r="Q87" s="55" t="s">
        <v>1227</v>
      </c>
      <c r="R87" s="55" t="s">
        <v>1228</v>
      </c>
      <c r="S87" s="66" t="s">
        <v>1229</v>
      </c>
      <c r="T87" s="66" t="s">
        <v>1230</v>
      </c>
      <c r="U87" s="66" t="s">
        <v>1231</v>
      </c>
      <c r="V87" s="66"/>
      <c r="AA87" s="200">
        <f>IF(OR(J87="Fail",ISBLANK(J87)),INDEX('Issue Code Table'!C:C,MATCH(N:N,'Issue Code Table'!A:A,0)),IF(M87="Critical",6,IF(M87="Significant",5,IF(M87="Moderate",3,2))))</f>
        <v>4</v>
      </c>
    </row>
    <row r="88" spans="1:27" ht="101.25" customHeight="1" x14ac:dyDescent="0.35">
      <c r="A88" s="66" t="s">
        <v>1232</v>
      </c>
      <c r="B88" s="227" t="s">
        <v>279</v>
      </c>
      <c r="C88" s="227" t="s">
        <v>280</v>
      </c>
      <c r="D88" s="66" t="s">
        <v>128</v>
      </c>
      <c r="E88" s="66" t="s">
        <v>1233</v>
      </c>
      <c r="F88" s="66" t="s">
        <v>1234</v>
      </c>
      <c r="G88" s="66" t="s">
        <v>1235</v>
      </c>
      <c r="H88" s="66" t="s">
        <v>1236</v>
      </c>
      <c r="I88" s="55"/>
      <c r="J88" s="60"/>
      <c r="K88" s="208" t="s">
        <v>1237</v>
      </c>
      <c r="L88" s="56"/>
      <c r="M88" s="199" t="s">
        <v>141</v>
      </c>
      <c r="N88" s="194" t="s">
        <v>623</v>
      </c>
      <c r="O88" s="194" t="s">
        <v>624</v>
      </c>
      <c r="P88" s="160"/>
      <c r="Q88" s="55" t="s">
        <v>1238</v>
      </c>
      <c r="R88" s="55" t="s">
        <v>1239</v>
      </c>
      <c r="S88" s="66" t="s">
        <v>1240</v>
      </c>
      <c r="T88" s="66" t="s">
        <v>1241</v>
      </c>
      <c r="U88" s="66" t="s">
        <v>1242</v>
      </c>
      <c r="V88" s="66" t="s">
        <v>1243</v>
      </c>
      <c r="AA88" s="200">
        <f>IF(OR(J88="Fail",ISBLANK(J88)),INDEX('Issue Code Table'!C:C,MATCH(N:N,'Issue Code Table'!A:A,0)),IF(M88="Critical",6,IF(M88="Significant",5,IF(M88="Moderate",3,2))))</f>
        <v>5</v>
      </c>
    </row>
    <row r="89" spans="1:27" ht="24.75" customHeight="1" x14ac:dyDescent="0.35">
      <c r="A89" s="108"/>
      <c r="B89" s="108"/>
      <c r="C89" s="108"/>
      <c r="D89" s="108"/>
      <c r="E89" s="108"/>
      <c r="F89" s="108"/>
      <c r="G89" s="108"/>
      <c r="H89" s="108"/>
      <c r="I89" s="108"/>
      <c r="J89" s="108"/>
      <c r="K89" s="108"/>
      <c r="L89" s="108"/>
      <c r="M89" s="108"/>
      <c r="N89" s="108"/>
      <c r="O89" s="108"/>
      <c r="P89" s="108"/>
      <c r="Q89" s="108"/>
      <c r="R89" s="108"/>
      <c r="S89" s="108"/>
      <c r="T89" s="108"/>
      <c r="U89" s="224"/>
      <c r="V89" s="108"/>
      <c r="AA89" s="108"/>
    </row>
    <row r="90" spans="1:27" ht="51.75" hidden="1" customHeight="1" x14ac:dyDescent="0.35">
      <c r="H90" s="61" t="s">
        <v>56</v>
      </c>
    </row>
    <row r="91" spans="1:27" ht="51.75" hidden="1" customHeight="1" x14ac:dyDescent="0.35">
      <c r="H91" s="61" t="s">
        <v>57</v>
      </c>
    </row>
    <row r="92" spans="1:27" ht="51.75" hidden="1" customHeight="1" x14ac:dyDescent="0.35">
      <c r="H92" s="61" t="s">
        <v>45</v>
      </c>
    </row>
    <row r="93" spans="1:27" ht="51.75" hidden="1" customHeight="1" x14ac:dyDescent="0.35">
      <c r="H93" s="61" t="s">
        <v>264</v>
      </c>
    </row>
    <row r="94" spans="1:27" ht="51.75" hidden="1" customHeight="1" x14ac:dyDescent="0.35"/>
    <row r="95" spans="1:27" ht="51.75" hidden="1" customHeight="1" x14ac:dyDescent="0.35">
      <c r="H95" s="61" t="s">
        <v>265</v>
      </c>
    </row>
    <row r="96" spans="1:27" ht="51.75" hidden="1" customHeight="1" x14ac:dyDescent="0.35">
      <c r="H96" s="61" t="s">
        <v>132</v>
      </c>
    </row>
    <row r="97" spans="8:8" ht="51.75" hidden="1" customHeight="1" x14ac:dyDescent="0.35">
      <c r="H97" s="61" t="s">
        <v>141</v>
      </c>
    </row>
    <row r="98" spans="8:8" ht="51.75" hidden="1" customHeight="1" x14ac:dyDescent="0.35">
      <c r="H98" s="61" t="s">
        <v>188</v>
      </c>
    </row>
    <row r="99" spans="8:8" ht="51.75" hidden="1" customHeight="1" x14ac:dyDescent="0.35">
      <c r="H99" s="61" t="s">
        <v>266</v>
      </c>
    </row>
  </sheetData>
  <protectedRanges>
    <protectedRange password="E1A2" sqref="N2:O2 AA2 U2 X2:Y2 Y24:Y29" name="Range1"/>
    <protectedRange password="E1A2" sqref="Y14" name="Range1_2"/>
    <protectedRange password="E1A2" sqref="Y17" name="Range1_3"/>
    <protectedRange password="E1A2" sqref="Y18" name="Range1_4"/>
    <protectedRange password="E1A2" sqref="Y84:Y85 Y75:Y77 Y55:Y69 Y53 Y32 Y34:Y36 Y39:Y45" name="Range1_6"/>
    <protectedRange password="E1A2" sqref="O89:O120" name="Range1_1_3"/>
    <protectedRange password="E1A2" sqref="L3:L5" name="Range1_1_8_1"/>
    <protectedRange password="E1A2" sqref="O49" name="Range1_1_3_51"/>
    <protectedRange password="E1A2" sqref="O46:O48" name="Range1_1_3_53"/>
    <protectedRange password="E1A2" sqref="N89:N119" name="Range1_12_4_1"/>
    <protectedRange password="E1A2" sqref="N120" name="Range1_12_4_2"/>
    <protectedRange password="E1A2" sqref="O88" name="Range1_1_3_80_1"/>
    <protectedRange password="E1A2" sqref="O56" name="Range1_1_3_56_2"/>
    <protectedRange password="E1A2" sqref="O57 O73 O27 O52:O55 O63 O67 O69:O70" name="Range1_1_3_57"/>
    <protectedRange password="E1A2" sqref="O59" name="Range1_1_3_61"/>
    <protectedRange password="E1A2" sqref="O74" name="Range1_1_3_76_5"/>
    <protectedRange password="E1A2" sqref="O44" name="Range1_1_3_55_2"/>
    <protectedRange password="E1A2" sqref="O45" name="Range1_1_3_55_3"/>
    <protectedRange password="E1A2" sqref="U7:U16 U18:U20" name="Range1_1_1_1"/>
    <protectedRange password="E1A2" sqref="U24" name="Range1_1_4_7"/>
    <protectedRange password="E1A2" sqref="U25" name="Range1_1_5_3"/>
    <protectedRange password="E1A2" sqref="U26" name="Range1_1_6_2"/>
    <protectedRange password="E1A2" sqref="U30" name="Range1_1_7_2"/>
    <protectedRange password="E1A2" sqref="U31:U32" name="Range1_1_8_4"/>
    <protectedRange password="E1A2" sqref="U33" name="Range1_1_9_1"/>
    <protectedRange password="E1A2" sqref="U35" name="Range1_1_10_1"/>
    <protectedRange password="E1A2" sqref="U36" name="Range1_1_11_1"/>
    <protectedRange password="E1A2" sqref="U34" name="Range1_1_12_1"/>
    <protectedRange password="E1A2" sqref="U37" name="Range1_1_13_1"/>
    <protectedRange password="E1A2" sqref="U39" name="Range1_1_14_1"/>
    <protectedRange password="E1A2" sqref="U38" name="Range1_1_15_1"/>
    <protectedRange password="E1A2" sqref="U40" name="Range1_1_16_1"/>
    <protectedRange password="E1A2" sqref="U41" name="Range1_1_17_1"/>
    <protectedRange password="E1A2" sqref="U42" name="Range1_1_18_1"/>
    <protectedRange password="E1A2" sqref="U43" name="Range1_1_19_1"/>
    <protectedRange password="E1A2" sqref="U44" name="Range1_1_20_1"/>
    <protectedRange password="E1A2" sqref="U45" name="Range1_1_21_1"/>
    <protectedRange password="E1A2" sqref="U46" name="Range1_1_22_1"/>
    <protectedRange password="E1A2" sqref="U47" name="Range1_1_23_1"/>
    <protectedRange password="E1A2" sqref="U48" name="Range1_1_24_1"/>
    <protectedRange password="E1A2" sqref="U49" name="Range1_1_25_1"/>
    <protectedRange password="E1A2" sqref="U50" name="Range1_1_26_1"/>
    <protectedRange password="E1A2" sqref="U51" name="Range1_1_27_1"/>
    <protectedRange password="E1A2" sqref="U52" name="Range1_1_28_1"/>
    <protectedRange password="E1A2" sqref="U53" name="Range1_1_29_1"/>
    <protectedRange password="E1A2" sqref="U54" name="Range1_1_30_1"/>
    <protectedRange password="E1A2" sqref="U55" name="Range1_1_31_1"/>
    <protectedRange password="E1A2" sqref="U56" name="Range1_1_32_1"/>
    <protectedRange password="E1A2" sqref="U57" name="Range1_1_33_1"/>
    <protectedRange password="E1A2" sqref="U58" name="Range1_1_34_1"/>
    <protectedRange password="E1A2" sqref="U59" name="Range1_1_35_1"/>
    <protectedRange password="E1A2" sqref="U60" name="Range1_1_36_1"/>
    <protectedRange password="E1A2" sqref="U61" name="Range1_1_37_1"/>
    <protectedRange password="E1A2" sqref="U62" name="Range1_1_38_1"/>
    <protectedRange password="E1A2" sqref="U63" name="Range1_1_39_1"/>
    <protectedRange password="E1A2" sqref="U64" name="Range1_1_40_1"/>
    <protectedRange password="E1A2" sqref="U65" name="Range1_1_41_1"/>
    <protectedRange password="E1A2" sqref="U66" name="Range1_1_42_1"/>
    <protectedRange password="E1A2" sqref="U67" name="Range1_1_43_1"/>
    <protectedRange password="E1A2" sqref="U68" name="Range1_1_44_1"/>
    <protectedRange password="E1A2" sqref="U69" name="Range1_1_45_1"/>
    <protectedRange password="E1A2" sqref="U70" name="Range1_1_46_1"/>
    <protectedRange password="E1A2" sqref="U71" name="Range1_1_47_1"/>
    <protectedRange password="E1A2" sqref="U72" name="Range1_1_48_1"/>
    <protectedRange password="E1A2" sqref="U73" name="Range1_1_49_1"/>
    <protectedRange password="E1A2" sqref="U74" name="Range1_1_50_1"/>
    <protectedRange password="E1A2" sqref="U75" name="Range1_1_51_1"/>
    <protectedRange password="E1A2" sqref="U76" name="Range1_1_52_1"/>
    <protectedRange password="E1A2" sqref="U77:U78" name="Range1_1_53_1"/>
    <protectedRange password="E1A2" sqref="U79" name="Range1_1_54_1"/>
  </protectedRanges>
  <autoFilter ref="A2:O88" xr:uid="{DA39B056-B602-4A72-B721-9D34555EEF0E}"/>
  <phoneticPr fontId="23" type="noConversion"/>
  <conditionalFormatting sqref="L3:L5 O4:O12 O17:O23 O49 O47 O74 O29 O56:O57 O44:O45 O31:O32 O84:O86 O88 O59">
    <cfRule type="expression" dxfId="157" priority="72" stopIfTrue="1">
      <formula>ISERROR(Z3)</formula>
    </cfRule>
  </conditionalFormatting>
  <conditionalFormatting sqref="O3:O23">
    <cfRule type="expression" dxfId="156" priority="71" stopIfTrue="1">
      <formula>ISERROR(AC3)</formula>
    </cfRule>
  </conditionalFormatting>
  <conditionalFormatting sqref="N3:N88">
    <cfRule type="expression" dxfId="155" priority="67" stopIfTrue="1">
      <formula>ISERROR(AA3)</formula>
    </cfRule>
  </conditionalFormatting>
  <conditionalFormatting sqref="O13:O19">
    <cfRule type="expression" dxfId="154" priority="53" stopIfTrue="1">
      <formula>ISERROR(AC13)</formula>
    </cfRule>
  </conditionalFormatting>
  <conditionalFormatting sqref="O13:O19">
    <cfRule type="expression" dxfId="153" priority="52" stopIfTrue="1">
      <formula>ISERROR(AC13)</formula>
    </cfRule>
  </conditionalFormatting>
  <conditionalFormatting sqref="O48">
    <cfRule type="expression" dxfId="152" priority="50" stopIfTrue="1">
      <formula>ISERROR(AC48)</formula>
    </cfRule>
  </conditionalFormatting>
  <conditionalFormatting sqref="O46">
    <cfRule type="expression" dxfId="151" priority="48" stopIfTrue="1">
      <formula>ISERROR(AC46)</formula>
    </cfRule>
  </conditionalFormatting>
  <conditionalFormatting sqref="O73">
    <cfRule type="expression" dxfId="150" priority="46" stopIfTrue="1">
      <formula>ISERROR(AC73)</formula>
    </cfRule>
  </conditionalFormatting>
  <conditionalFormatting sqref="O27">
    <cfRule type="expression" dxfId="149" priority="44" stopIfTrue="1">
      <formula>ISERROR(AC27)</formula>
    </cfRule>
  </conditionalFormatting>
  <conditionalFormatting sqref="O52:O55">
    <cfRule type="expression" dxfId="148" priority="42" stopIfTrue="1">
      <formula>ISERROR(AC52)</formula>
    </cfRule>
  </conditionalFormatting>
  <conditionalFormatting sqref="O63">
    <cfRule type="expression" dxfId="147" priority="40" stopIfTrue="1">
      <formula>ISERROR(AC63)</formula>
    </cfRule>
  </conditionalFormatting>
  <conditionalFormatting sqref="O69:O70 O67">
    <cfRule type="expression" dxfId="146" priority="38" stopIfTrue="1">
      <formula>ISERROR(AC67)</formula>
    </cfRule>
  </conditionalFormatting>
  <conditionalFormatting sqref="J3:J88">
    <cfRule type="cellIs" dxfId="145" priority="68" stopIfTrue="1" operator="equal">
      <formula>"Fail"</formula>
    </cfRule>
    <cfRule type="cellIs" dxfId="144" priority="69" stopIfTrue="1" operator="equal">
      <formula>"Pass"</formula>
    </cfRule>
    <cfRule type="cellIs" dxfId="143" priority="70" stopIfTrue="1" operator="equal">
      <formula>"Info"</formula>
    </cfRule>
  </conditionalFormatting>
  <dataValidations count="2">
    <dataValidation type="list" allowBlank="1" showInputMessage="1" showErrorMessage="1" sqref="J3:J88" xr:uid="{EA2CB4B2-DA89-4C4A-972F-48F97C0CDA16}">
      <formula1>$H$90:$H$93</formula1>
    </dataValidation>
    <dataValidation type="list" allowBlank="1" showInputMessage="1" showErrorMessage="1" sqref="M3:M88" xr:uid="{E1B9174C-DB73-4FCC-A235-9B86BD0BB7CE}">
      <formula1>$H$96:$H$99</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DD2D9-BEE8-4609-8CB1-7281F1610DDD}">
  <dimension ref="A1:AA88"/>
  <sheetViews>
    <sheetView zoomScaleNormal="100" workbookViewId="0">
      <pane ySplit="2" topLeftCell="A4" activePane="bottomLeft" state="frozen"/>
      <selection activeCell="H1" sqref="H1"/>
      <selection pane="bottomLeft" activeCell="J3" sqref="J3:J77"/>
    </sheetView>
  </sheetViews>
  <sheetFormatPr defaultColWidth="9.26953125" defaultRowHeight="51.75" customHeight="1" x14ac:dyDescent="0.35"/>
  <cols>
    <col min="1" max="1" width="11.54296875" style="162" customWidth="1"/>
    <col min="2" max="2" width="10" style="162" customWidth="1"/>
    <col min="3" max="3" width="14" style="220" customWidth="1"/>
    <col min="4" max="4" width="12.26953125" style="162" customWidth="1"/>
    <col min="5" max="5" width="39.54296875" style="162" customWidth="1"/>
    <col min="6" max="6" width="35" style="162" customWidth="1"/>
    <col min="7" max="7" width="48.1796875" style="162" customWidth="1"/>
    <col min="8" max="8" width="38.26953125" style="162" customWidth="1"/>
    <col min="9" max="10" width="23" style="162" customWidth="1"/>
    <col min="11" max="11" width="29.26953125" style="162" hidden="1" customWidth="1"/>
    <col min="12" max="12" width="23" style="162" customWidth="1"/>
    <col min="13" max="14" width="12.7265625" style="107" customWidth="1"/>
    <col min="15" max="15" width="40" style="164" customWidth="1"/>
    <col min="16" max="16" width="4.26953125" style="162" customWidth="1"/>
    <col min="17" max="17" width="14.7265625" style="162" customWidth="1"/>
    <col min="18" max="18" width="23" style="162" customWidth="1"/>
    <col min="19" max="19" width="43.7265625" style="162" customWidth="1"/>
    <col min="20" max="20" width="74.1796875" style="162" customWidth="1"/>
    <col min="21" max="21" width="80.26953125" style="212" customWidth="1"/>
    <col min="22" max="22" width="36.81640625" style="201" customWidth="1"/>
    <col min="23" max="23" width="8.7265625" style="195" customWidth="1"/>
    <col min="24" max="24" width="33.81640625" style="197" customWidth="1"/>
    <col min="25" max="25" width="9.26953125" customWidth="1"/>
    <col min="26" max="26" width="8.7265625" customWidth="1"/>
    <col min="27" max="27" width="11" style="1" hidden="1" customWidth="1"/>
    <col min="28" max="16384" width="9.26953125" style="162"/>
  </cols>
  <sheetData>
    <row r="1" spans="1:27" s="1" customFormat="1" ht="14.5" x14ac:dyDescent="0.35">
      <c r="A1" s="35" t="s">
        <v>55</v>
      </c>
      <c r="B1" s="36"/>
      <c r="C1" s="36"/>
      <c r="D1" s="36"/>
      <c r="E1" s="36"/>
      <c r="F1" s="36"/>
      <c r="G1" s="36"/>
      <c r="H1" s="36"/>
      <c r="I1" s="36"/>
      <c r="J1" s="36"/>
      <c r="K1" s="145"/>
      <c r="L1" s="146"/>
      <c r="M1" s="146"/>
      <c r="N1" s="146"/>
      <c r="O1" s="163"/>
      <c r="P1" s="146"/>
      <c r="Q1" s="146"/>
      <c r="R1" s="146"/>
      <c r="S1" s="146"/>
      <c r="T1" s="146"/>
      <c r="U1" s="223"/>
      <c r="V1" s="202"/>
      <c r="W1" s="195"/>
      <c r="X1" s="196"/>
      <c r="Z1" s="33"/>
      <c r="AA1" s="36"/>
    </row>
    <row r="2" spans="1:27" ht="39" x14ac:dyDescent="0.35">
      <c r="A2" s="53" t="s">
        <v>111</v>
      </c>
      <c r="B2" s="53" t="s">
        <v>112</v>
      </c>
      <c r="C2" s="59" t="s">
        <v>113</v>
      </c>
      <c r="D2" s="53" t="s">
        <v>114</v>
      </c>
      <c r="E2" s="53" t="s">
        <v>267</v>
      </c>
      <c r="F2" s="53" t="s">
        <v>115</v>
      </c>
      <c r="G2" s="53" t="s">
        <v>116</v>
      </c>
      <c r="H2" s="54" t="s">
        <v>117</v>
      </c>
      <c r="I2" s="54" t="s">
        <v>118</v>
      </c>
      <c r="J2" s="54" t="s">
        <v>119</v>
      </c>
      <c r="K2" s="58" t="s">
        <v>268</v>
      </c>
      <c r="L2" s="54" t="s">
        <v>120</v>
      </c>
      <c r="M2" s="106" t="s">
        <v>269</v>
      </c>
      <c r="N2" s="106" t="s">
        <v>270</v>
      </c>
      <c r="O2" s="106" t="s">
        <v>271</v>
      </c>
      <c r="P2" s="217"/>
      <c r="Q2" s="213" t="s">
        <v>272</v>
      </c>
      <c r="R2" s="213" t="s">
        <v>273</v>
      </c>
      <c r="S2" s="213" t="s">
        <v>274</v>
      </c>
      <c r="T2" s="213" t="s">
        <v>275</v>
      </c>
      <c r="U2" s="198" t="s">
        <v>276</v>
      </c>
      <c r="V2" s="218" t="s">
        <v>277</v>
      </c>
      <c r="AA2" s="106" t="s">
        <v>124</v>
      </c>
    </row>
    <row r="3" spans="1:27" ht="101.25" customHeight="1" x14ac:dyDescent="0.35">
      <c r="A3" s="66" t="s">
        <v>1244</v>
      </c>
      <c r="B3" s="66" t="s">
        <v>1245</v>
      </c>
      <c r="C3" s="209" t="s">
        <v>1246</v>
      </c>
      <c r="D3" s="66" t="s">
        <v>128</v>
      </c>
      <c r="E3" s="66" t="s">
        <v>1247</v>
      </c>
      <c r="F3" s="66" t="s">
        <v>1248</v>
      </c>
      <c r="G3" s="66" t="s">
        <v>1249</v>
      </c>
      <c r="H3" s="66" t="s">
        <v>1250</v>
      </c>
      <c r="I3" s="55"/>
      <c r="J3" s="60"/>
      <c r="K3" s="66" t="s">
        <v>1251</v>
      </c>
      <c r="L3" s="194"/>
      <c r="M3" s="199" t="s">
        <v>141</v>
      </c>
      <c r="N3" s="194" t="s">
        <v>517</v>
      </c>
      <c r="O3" s="194" t="s">
        <v>518</v>
      </c>
      <c r="P3" s="160"/>
      <c r="Q3" s="55" t="s">
        <v>1002</v>
      </c>
      <c r="R3" s="55" t="s">
        <v>1014</v>
      </c>
      <c r="S3" s="66" t="s">
        <v>1252</v>
      </c>
      <c r="T3" s="66" t="s">
        <v>1253</v>
      </c>
      <c r="U3" s="66" t="s">
        <v>1254</v>
      </c>
      <c r="V3" s="66" t="s">
        <v>1255</v>
      </c>
      <c r="W3" s="212"/>
      <c r="X3" s="219"/>
      <c r="AA3" s="200">
        <f>IF(OR(J3="Fail",ISBLANK(J3)),INDEX('Issue Code Table'!C:C,MATCH(N:N,'Issue Code Table'!A:A,0)),IF(M3="Critical",6,IF(M3="Significant",5,IF(M3="Moderate",3,2))))</f>
        <v>5</v>
      </c>
    </row>
    <row r="4" spans="1:27" ht="101.25" customHeight="1" x14ac:dyDescent="0.35">
      <c r="A4" s="66" t="s">
        <v>1256</v>
      </c>
      <c r="B4" s="66" t="s">
        <v>803</v>
      </c>
      <c r="C4" s="209" t="s">
        <v>804</v>
      </c>
      <c r="D4" s="66" t="s">
        <v>128</v>
      </c>
      <c r="E4" s="66" t="s">
        <v>1257</v>
      </c>
      <c r="F4" s="66" t="s">
        <v>1258</v>
      </c>
      <c r="G4" s="66" t="s">
        <v>1259</v>
      </c>
      <c r="H4" s="66" t="s">
        <v>1260</v>
      </c>
      <c r="I4" s="55"/>
      <c r="J4" s="60"/>
      <c r="K4" s="66" t="s">
        <v>1261</v>
      </c>
      <c r="L4" s="194"/>
      <c r="M4" s="199" t="s">
        <v>188</v>
      </c>
      <c r="N4" s="194" t="s">
        <v>1262</v>
      </c>
      <c r="O4" s="194" t="s">
        <v>1263</v>
      </c>
      <c r="P4" s="160"/>
      <c r="Q4" s="55" t="s">
        <v>1002</v>
      </c>
      <c r="R4" s="55" t="s">
        <v>1025</v>
      </c>
      <c r="S4" s="66" t="s">
        <v>1264</v>
      </c>
      <c r="T4" s="66" t="s">
        <v>1265</v>
      </c>
      <c r="U4" s="66" t="s">
        <v>1266</v>
      </c>
      <c r="V4" s="66"/>
      <c r="W4" s="212"/>
      <c r="X4" s="219"/>
      <c r="AA4" s="200">
        <f>IF(OR(J4="Fail",ISBLANK(J4)),INDEX('Issue Code Table'!C:C,MATCH(N:N,'Issue Code Table'!A:A,0)),IF(M4="Critical",6,IF(M4="Significant",5,IF(M4="Moderate",3,2))))</f>
        <v>4</v>
      </c>
    </row>
    <row r="5" spans="1:27" ht="101.25" customHeight="1" x14ac:dyDescent="0.35">
      <c r="A5" s="66" t="s">
        <v>1267</v>
      </c>
      <c r="B5" s="66" t="s">
        <v>1220</v>
      </c>
      <c r="C5" s="209" t="s">
        <v>1221</v>
      </c>
      <c r="D5" s="66" t="s">
        <v>128</v>
      </c>
      <c r="E5" s="66" t="s">
        <v>1268</v>
      </c>
      <c r="F5" s="66" t="s">
        <v>1269</v>
      </c>
      <c r="G5" s="66" t="s">
        <v>1270</v>
      </c>
      <c r="H5" s="66" t="s">
        <v>1271</v>
      </c>
      <c r="I5" s="55"/>
      <c r="J5" s="60"/>
      <c r="K5" s="66" t="s">
        <v>1272</v>
      </c>
      <c r="L5" s="194"/>
      <c r="M5" s="199" t="s">
        <v>141</v>
      </c>
      <c r="N5" s="194" t="s">
        <v>286</v>
      </c>
      <c r="O5" s="194" t="s">
        <v>287</v>
      </c>
      <c r="P5" s="160"/>
      <c r="Q5" s="55" t="s">
        <v>1002</v>
      </c>
      <c r="R5" s="55" t="s">
        <v>1035</v>
      </c>
      <c r="S5" s="66" t="s">
        <v>1273</v>
      </c>
      <c r="T5" s="66" t="s">
        <v>1274</v>
      </c>
      <c r="U5" s="66" t="s">
        <v>1275</v>
      </c>
      <c r="V5" s="66" t="s">
        <v>1276</v>
      </c>
      <c r="W5" s="212"/>
      <c r="X5" s="219"/>
      <c r="AA5" s="200">
        <f>IF(OR(J5="Fail",ISBLANK(J5)),INDEX('Issue Code Table'!C:C,MATCH(N:N,'Issue Code Table'!A:A,0)),IF(M5="Critical",6,IF(M5="Significant",5,IF(M5="Moderate",3,2))))</f>
        <v>5</v>
      </c>
    </row>
    <row r="6" spans="1:27" ht="101.25" customHeight="1" x14ac:dyDescent="0.35">
      <c r="A6" s="66" t="s">
        <v>1277</v>
      </c>
      <c r="B6" s="66" t="s">
        <v>1278</v>
      </c>
      <c r="C6" s="209" t="s">
        <v>1279</v>
      </c>
      <c r="D6" s="66" t="s">
        <v>128</v>
      </c>
      <c r="E6" s="66" t="s">
        <v>1280</v>
      </c>
      <c r="F6" s="66" t="s">
        <v>1281</v>
      </c>
      <c r="G6" s="66" t="s">
        <v>1282</v>
      </c>
      <c r="H6" s="66" t="s">
        <v>1283</v>
      </c>
      <c r="I6" s="55"/>
      <c r="J6" s="60"/>
      <c r="K6" s="66" t="s">
        <v>1284</v>
      </c>
      <c r="L6" s="55"/>
      <c r="M6" s="199" t="s">
        <v>141</v>
      </c>
      <c r="N6" s="194" t="s">
        <v>210</v>
      </c>
      <c r="O6" s="194" t="s">
        <v>211</v>
      </c>
      <c r="P6" s="160"/>
      <c r="Q6" s="55" t="s">
        <v>1002</v>
      </c>
      <c r="R6" s="55" t="s">
        <v>1046</v>
      </c>
      <c r="S6" s="66" t="s">
        <v>1285</v>
      </c>
      <c r="T6" s="66" t="s">
        <v>1286</v>
      </c>
      <c r="U6" s="66" t="s">
        <v>1287</v>
      </c>
      <c r="V6" s="66" t="s">
        <v>1288</v>
      </c>
      <c r="AA6" s="200">
        <f>IF(OR(J6="Fail",ISBLANK(J6)),INDEX('Issue Code Table'!C:C,MATCH(N:N,'Issue Code Table'!A:A,0)),IF(M6="Critical",6,IF(M6="Significant",5,IF(M6="Moderate",3,2))))</f>
        <v>6</v>
      </c>
    </row>
    <row r="7" spans="1:27" ht="101.25" customHeight="1" x14ac:dyDescent="0.35">
      <c r="A7" s="66" t="s">
        <v>1289</v>
      </c>
      <c r="B7" s="66" t="s">
        <v>1290</v>
      </c>
      <c r="C7" s="209" t="s">
        <v>1291</v>
      </c>
      <c r="D7" s="66" t="s">
        <v>128</v>
      </c>
      <c r="E7" s="66" t="s">
        <v>1292</v>
      </c>
      <c r="F7" s="66" t="s">
        <v>1293</v>
      </c>
      <c r="G7" s="66" t="s">
        <v>1294</v>
      </c>
      <c r="H7" s="66" t="s">
        <v>1295</v>
      </c>
      <c r="I7" s="55"/>
      <c r="J7" s="60"/>
      <c r="K7" s="66" t="s">
        <v>1296</v>
      </c>
      <c r="L7" s="55"/>
      <c r="M7" s="199" t="s">
        <v>188</v>
      </c>
      <c r="N7" s="194" t="s">
        <v>982</v>
      </c>
      <c r="O7" s="194" t="s">
        <v>983</v>
      </c>
      <c r="P7" s="160"/>
      <c r="Q7" s="55" t="s">
        <v>1002</v>
      </c>
      <c r="R7" s="55" t="s">
        <v>1057</v>
      </c>
      <c r="S7" s="66" t="s">
        <v>1297</v>
      </c>
      <c r="T7" s="66" t="s">
        <v>1298</v>
      </c>
      <c r="U7" s="208" t="s">
        <v>1299</v>
      </c>
      <c r="V7" s="66"/>
      <c r="AA7" s="200">
        <f>IF(OR(J7="Fail",ISBLANK(J7)),INDEX('Issue Code Table'!C:C,MATCH(N:N,'Issue Code Table'!A:A,0)),IF(M7="Critical",6,IF(M7="Significant",5,IF(M7="Moderate",3,2))))</f>
        <v>4</v>
      </c>
    </row>
    <row r="8" spans="1:27" ht="101.25" customHeight="1" x14ac:dyDescent="0.35">
      <c r="A8" s="66" t="s">
        <v>1300</v>
      </c>
      <c r="B8" s="66" t="s">
        <v>1301</v>
      </c>
      <c r="C8" s="209" t="s">
        <v>1302</v>
      </c>
      <c r="D8" s="66" t="s">
        <v>128</v>
      </c>
      <c r="E8" s="66" t="s">
        <v>1303</v>
      </c>
      <c r="F8" s="66" t="s">
        <v>1304</v>
      </c>
      <c r="G8" s="66" t="s">
        <v>1305</v>
      </c>
      <c r="H8" s="66" t="s">
        <v>1306</v>
      </c>
      <c r="I8" s="55"/>
      <c r="J8" s="60"/>
      <c r="K8" s="66" t="s">
        <v>1307</v>
      </c>
      <c r="L8" s="55"/>
      <c r="M8" s="199" t="s">
        <v>141</v>
      </c>
      <c r="N8" s="194" t="s">
        <v>210</v>
      </c>
      <c r="O8" s="194" t="s">
        <v>211</v>
      </c>
      <c r="P8" s="160"/>
      <c r="Q8" s="55" t="s">
        <v>1002</v>
      </c>
      <c r="R8" s="55" t="s">
        <v>1308</v>
      </c>
      <c r="S8" s="66" t="s">
        <v>1309</v>
      </c>
      <c r="T8" s="66" t="s">
        <v>1310</v>
      </c>
      <c r="U8" s="208" t="s">
        <v>1311</v>
      </c>
      <c r="V8" s="66" t="s">
        <v>1312</v>
      </c>
      <c r="AA8" s="200">
        <f>IF(OR(J8="Fail",ISBLANK(J8)),INDEX('Issue Code Table'!C:C,MATCH(N:N,'Issue Code Table'!A:A,0)),IF(M8="Critical",6,IF(M8="Significant",5,IF(M8="Moderate",3,2))))</f>
        <v>6</v>
      </c>
    </row>
    <row r="9" spans="1:27" ht="101.25" customHeight="1" x14ac:dyDescent="0.35">
      <c r="A9" s="66" t="s">
        <v>1313</v>
      </c>
      <c r="B9" s="66" t="s">
        <v>1314</v>
      </c>
      <c r="C9" s="209" t="s">
        <v>1315</v>
      </c>
      <c r="D9" s="66" t="s">
        <v>128</v>
      </c>
      <c r="E9" s="66" t="s">
        <v>1316</v>
      </c>
      <c r="F9" s="66" t="s">
        <v>1317</v>
      </c>
      <c r="G9" s="66" t="s">
        <v>1318</v>
      </c>
      <c r="H9" s="66" t="s">
        <v>1319</v>
      </c>
      <c r="I9" s="55"/>
      <c r="J9" s="60"/>
      <c r="K9" s="66" t="s">
        <v>1320</v>
      </c>
      <c r="L9" s="55"/>
      <c r="M9" s="199" t="s">
        <v>141</v>
      </c>
      <c r="N9" s="194" t="s">
        <v>517</v>
      </c>
      <c r="O9" s="194" t="s">
        <v>1321</v>
      </c>
      <c r="P9" s="160"/>
      <c r="Q9" s="55" t="s">
        <v>1002</v>
      </c>
      <c r="R9" s="55" t="s">
        <v>1322</v>
      </c>
      <c r="S9" s="66" t="s">
        <v>1323</v>
      </c>
      <c r="T9" s="66" t="s">
        <v>1324</v>
      </c>
      <c r="U9" s="208" t="s">
        <v>1325</v>
      </c>
      <c r="V9" s="66" t="s">
        <v>1326</v>
      </c>
      <c r="AA9" s="200">
        <f>IF(OR(J9="Fail",ISBLANK(J9)),INDEX('Issue Code Table'!C:C,MATCH(N:N,'Issue Code Table'!A:A,0)),IF(M9="Critical",6,IF(M9="Significant",5,IF(M9="Moderate",3,2))))</f>
        <v>5</v>
      </c>
    </row>
    <row r="10" spans="1:27" ht="101.25" customHeight="1" x14ac:dyDescent="0.35">
      <c r="A10" s="66" t="s">
        <v>1327</v>
      </c>
      <c r="B10" s="66" t="s">
        <v>145</v>
      </c>
      <c r="C10" s="209" t="s">
        <v>146</v>
      </c>
      <c r="D10" s="66" t="s">
        <v>128</v>
      </c>
      <c r="E10" s="66" t="s">
        <v>1328</v>
      </c>
      <c r="F10" s="66" t="s">
        <v>1329</v>
      </c>
      <c r="G10" s="66" t="s">
        <v>1330</v>
      </c>
      <c r="H10" s="66" t="s">
        <v>1331</v>
      </c>
      <c r="I10" s="55"/>
      <c r="J10" s="60"/>
      <c r="K10" s="66" t="s">
        <v>1332</v>
      </c>
      <c r="L10" s="55"/>
      <c r="M10" s="199" t="s">
        <v>141</v>
      </c>
      <c r="N10" s="194" t="s">
        <v>286</v>
      </c>
      <c r="O10" s="194" t="s">
        <v>1333</v>
      </c>
      <c r="P10" s="160"/>
      <c r="Q10" s="55" t="s">
        <v>1002</v>
      </c>
      <c r="R10" s="55" t="s">
        <v>1334</v>
      </c>
      <c r="S10" s="66" t="s">
        <v>1335</v>
      </c>
      <c r="T10" s="66" t="s">
        <v>1336</v>
      </c>
      <c r="U10" s="208" t="s">
        <v>1337</v>
      </c>
      <c r="V10" s="66" t="s">
        <v>1338</v>
      </c>
      <c r="AA10" s="200">
        <f>IF(OR(J10="Fail",ISBLANK(J10)),INDEX('Issue Code Table'!C:C,MATCH(N:N,'Issue Code Table'!A:A,0)),IF(M10="Critical",6,IF(M10="Significant",5,IF(M10="Moderate",3,2))))</f>
        <v>5</v>
      </c>
    </row>
    <row r="11" spans="1:27" ht="101.25" customHeight="1" x14ac:dyDescent="0.35">
      <c r="A11" s="66" t="s">
        <v>1339</v>
      </c>
      <c r="B11" s="66" t="s">
        <v>1290</v>
      </c>
      <c r="C11" s="209" t="s">
        <v>1291</v>
      </c>
      <c r="D11" s="66" t="s">
        <v>128</v>
      </c>
      <c r="E11" s="66" t="s">
        <v>1340</v>
      </c>
      <c r="F11" s="66" t="s">
        <v>1341</v>
      </c>
      <c r="G11" s="66" t="s">
        <v>1342</v>
      </c>
      <c r="H11" s="66" t="s">
        <v>1343</v>
      </c>
      <c r="I11" s="55"/>
      <c r="J11" s="60"/>
      <c r="K11" s="66" t="s">
        <v>1344</v>
      </c>
      <c r="L11" s="55"/>
      <c r="M11" s="199" t="s">
        <v>188</v>
      </c>
      <c r="N11" s="194" t="s">
        <v>982</v>
      </c>
      <c r="O11" s="194" t="s">
        <v>983</v>
      </c>
      <c r="P11" s="160"/>
      <c r="Q11" s="55" t="s">
        <v>1002</v>
      </c>
      <c r="R11" s="55" t="s">
        <v>1345</v>
      </c>
      <c r="S11" s="66" t="s">
        <v>1346</v>
      </c>
      <c r="T11" s="66" t="s">
        <v>1347</v>
      </c>
      <c r="U11" s="208" t="s">
        <v>1348</v>
      </c>
      <c r="V11" s="66"/>
      <c r="AA11" s="200">
        <f>IF(OR(J11="Fail",ISBLANK(J11)),INDEX('Issue Code Table'!C:C,MATCH(N:N,'Issue Code Table'!A:A,0)),IF(M11="Critical",6,IF(M11="Significant",5,IF(M11="Moderate",3,2))))</f>
        <v>4</v>
      </c>
    </row>
    <row r="12" spans="1:27" ht="101.25" customHeight="1" x14ac:dyDescent="0.35">
      <c r="A12" s="66" t="s">
        <v>1349</v>
      </c>
      <c r="B12" s="66" t="s">
        <v>1220</v>
      </c>
      <c r="C12" s="209" t="s">
        <v>1221</v>
      </c>
      <c r="D12" s="66" t="s">
        <v>128</v>
      </c>
      <c r="E12" s="66" t="s">
        <v>1350</v>
      </c>
      <c r="F12" s="66" t="s">
        <v>1351</v>
      </c>
      <c r="G12" s="66" t="s">
        <v>1352</v>
      </c>
      <c r="H12" s="66" t="s">
        <v>1353</v>
      </c>
      <c r="I12" s="55"/>
      <c r="J12" s="60"/>
      <c r="K12" s="66" t="s">
        <v>1354</v>
      </c>
      <c r="L12" s="55"/>
      <c r="M12" s="199" t="s">
        <v>141</v>
      </c>
      <c r="N12" s="194" t="s">
        <v>517</v>
      </c>
      <c r="O12" s="194" t="s">
        <v>518</v>
      </c>
      <c r="P12" s="160"/>
      <c r="Q12" s="55" t="s">
        <v>1002</v>
      </c>
      <c r="R12" s="55" t="s">
        <v>1355</v>
      </c>
      <c r="S12" s="66" t="s">
        <v>1356</v>
      </c>
      <c r="T12" s="66" t="s">
        <v>1357</v>
      </c>
      <c r="U12" s="208" t="s">
        <v>1358</v>
      </c>
      <c r="V12" s="66" t="s">
        <v>1359</v>
      </c>
      <c r="AA12" s="200">
        <f>IF(OR(J12="Fail",ISBLANK(J12)),INDEX('Issue Code Table'!C:C,MATCH(N:N,'Issue Code Table'!A:A,0)),IF(M12="Critical",6,IF(M12="Significant",5,IF(M12="Moderate",3,2))))</f>
        <v>5</v>
      </c>
    </row>
    <row r="13" spans="1:27" ht="101.25" customHeight="1" x14ac:dyDescent="0.35">
      <c r="A13" s="66" t="s">
        <v>1360</v>
      </c>
      <c r="B13" s="66" t="s">
        <v>1220</v>
      </c>
      <c r="C13" s="209" t="s">
        <v>1221</v>
      </c>
      <c r="D13" s="66" t="s">
        <v>128</v>
      </c>
      <c r="E13" s="66" t="s">
        <v>1361</v>
      </c>
      <c r="F13" s="66" t="s">
        <v>1362</v>
      </c>
      <c r="G13" s="66" t="s">
        <v>1363</v>
      </c>
      <c r="H13" s="66" t="s">
        <v>1364</v>
      </c>
      <c r="I13" s="55"/>
      <c r="J13" s="60"/>
      <c r="K13" s="66" t="s">
        <v>1365</v>
      </c>
      <c r="L13" s="55"/>
      <c r="M13" s="199" t="s">
        <v>141</v>
      </c>
      <c r="N13" s="194" t="s">
        <v>286</v>
      </c>
      <c r="O13" s="194" t="s">
        <v>287</v>
      </c>
      <c r="P13" s="160"/>
      <c r="Q13" s="55" t="s">
        <v>1002</v>
      </c>
      <c r="R13" s="55" t="s">
        <v>1366</v>
      </c>
      <c r="S13" s="66" t="s">
        <v>1367</v>
      </c>
      <c r="T13" s="66" t="s">
        <v>1368</v>
      </c>
      <c r="U13" s="208" t="s">
        <v>1369</v>
      </c>
      <c r="V13" s="66" t="s">
        <v>1370</v>
      </c>
      <c r="AA13" s="200">
        <f>IF(OR(J13="Fail",ISBLANK(J13)),INDEX('Issue Code Table'!C:C,MATCH(N:N,'Issue Code Table'!A:A,0)),IF(M13="Critical",6,IF(M13="Significant",5,IF(M13="Moderate",3,2))))</f>
        <v>5</v>
      </c>
    </row>
    <row r="14" spans="1:27" ht="101.25" customHeight="1" x14ac:dyDescent="0.35">
      <c r="A14" s="66" t="s">
        <v>1371</v>
      </c>
      <c r="B14" s="66" t="s">
        <v>279</v>
      </c>
      <c r="C14" s="209" t="s">
        <v>280</v>
      </c>
      <c r="D14" s="66" t="s">
        <v>128</v>
      </c>
      <c r="E14" s="66" t="s">
        <v>1372</v>
      </c>
      <c r="F14" s="66" t="s">
        <v>1373</v>
      </c>
      <c r="G14" s="66" t="s">
        <v>1374</v>
      </c>
      <c r="H14" s="66" t="s">
        <v>1375</v>
      </c>
      <c r="I14" s="55"/>
      <c r="J14" s="60"/>
      <c r="K14" s="66" t="s">
        <v>1376</v>
      </c>
      <c r="L14" s="55"/>
      <c r="M14" s="199" t="s">
        <v>141</v>
      </c>
      <c r="N14" s="194" t="s">
        <v>286</v>
      </c>
      <c r="O14" s="194" t="s">
        <v>287</v>
      </c>
      <c r="P14" s="160"/>
      <c r="Q14" s="55" t="s">
        <v>1377</v>
      </c>
      <c r="R14" s="55" t="s">
        <v>1068</v>
      </c>
      <c r="S14" s="66" t="s">
        <v>1378</v>
      </c>
      <c r="T14" s="66" t="s">
        <v>1379</v>
      </c>
      <c r="U14" s="208" t="s">
        <v>1380</v>
      </c>
      <c r="V14" s="66" t="s">
        <v>1381</v>
      </c>
      <c r="AA14" s="200">
        <f>IF(OR(J14="Fail",ISBLANK(J14)),INDEX('Issue Code Table'!C:C,MATCH(N:N,'Issue Code Table'!A:A,0)),IF(M14="Critical",6,IF(M14="Significant",5,IF(M14="Moderate",3,2))))</f>
        <v>5</v>
      </c>
    </row>
    <row r="15" spans="1:27" ht="101.25" customHeight="1" x14ac:dyDescent="0.35">
      <c r="A15" s="66" t="s">
        <v>1382</v>
      </c>
      <c r="B15" s="66" t="s">
        <v>279</v>
      </c>
      <c r="C15" s="209" t="s">
        <v>280</v>
      </c>
      <c r="D15" s="66" t="s">
        <v>128</v>
      </c>
      <c r="E15" s="66" t="s">
        <v>1383</v>
      </c>
      <c r="F15" s="66" t="s">
        <v>1384</v>
      </c>
      <c r="G15" s="66" t="s">
        <v>1385</v>
      </c>
      <c r="H15" s="66" t="s">
        <v>1386</v>
      </c>
      <c r="I15" s="55"/>
      <c r="J15" s="60"/>
      <c r="K15" s="66" t="s">
        <v>1387</v>
      </c>
      <c r="L15" s="55"/>
      <c r="M15" s="199" t="s">
        <v>141</v>
      </c>
      <c r="N15" s="194" t="s">
        <v>286</v>
      </c>
      <c r="O15" s="194" t="s">
        <v>287</v>
      </c>
      <c r="P15" s="160"/>
      <c r="Q15" s="55" t="s">
        <v>1377</v>
      </c>
      <c r="R15" s="55" t="s">
        <v>1082</v>
      </c>
      <c r="S15" s="66" t="s">
        <v>1388</v>
      </c>
      <c r="T15" s="66" t="s">
        <v>1389</v>
      </c>
      <c r="U15" s="208" t="s">
        <v>1390</v>
      </c>
      <c r="V15" s="66" t="s">
        <v>1391</v>
      </c>
      <c r="AA15" s="200">
        <f>IF(OR(J15="Fail",ISBLANK(J15)),INDEX('Issue Code Table'!C:C,MATCH(N:N,'Issue Code Table'!A:A,0)),IF(M15="Critical",6,IF(M15="Significant",5,IF(M15="Moderate",3,2))))</f>
        <v>5</v>
      </c>
    </row>
    <row r="16" spans="1:27" ht="101.25" customHeight="1" x14ac:dyDescent="0.35">
      <c r="A16" s="66" t="s">
        <v>1392</v>
      </c>
      <c r="B16" s="66" t="s">
        <v>279</v>
      </c>
      <c r="C16" s="209" t="s">
        <v>280</v>
      </c>
      <c r="D16" s="66" t="s">
        <v>128</v>
      </c>
      <c r="E16" s="66" t="s">
        <v>1393</v>
      </c>
      <c r="F16" s="66" t="s">
        <v>1394</v>
      </c>
      <c r="G16" s="66" t="s">
        <v>1395</v>
      </c>
      <c r="H16" s="66" t="s">
        <v>1396</v>
      </c>
      <c r="I16" s="55"/>
      <c r="J16" s="60"/>
      <c r="K16" s="66" t="s">
        <v>1397</v>
      </c>
      <c r="L16" s="55"/>
      <c r="M16" s="199" t="s">
        <v>141</v>
      </c>
      <c r="N16" s="194" t="s">
        <v>286</v>
      </c>
      <c r="O16" s="194" t="s">
        <v>287</v>
      </c>
      <c r="P16" s="160"/>
      <c r="Q16" s="55" t="s">
        <v>1377</v>
      </c>
      <c r="R16" s="55" t="s">
        <v>1398</v>
      </c>
      <c r="S16" s="66" t="s">
        <v>1399</v>
      </c>
      <c r="T16" s="66" t="s">
        <v>1400</v>
      </c>
      <c r="U16" s="208" t="s">
        <v>1401</v>
      </c>
      <c r="V16" s="66" t="s">
        <v>1402</v>
      </c>
      <c r="AA16" s="200">
        <f>IF(OR(J16="Fail",ISBLANK(J16)),INDEX('Issue Code Table'!C:C,MATCH(N:N,'Issue Code Table'!A:A,0)),IF(M16="Critical",6,IF(M16="Significant",5,IF(M16="Moderate",3,2))))</f>
        <v>5</v>
      </c>
    </row>
    <row r="17" spans="1:27" ht="101.25" customHeight="1" x14ac:dyDescent="0.35">
      <c r="A17" s="66" t="s">
        <v>1403</v>
      </c>
      <c r="B17" s="66" t="s">
        <v>279</v>
      </c>
      <c r="C17" s="209" t="s">
        <v>280</v>
      </c>
      <c r="D17" s="66" t="s">
        <v>128</v>
      </c>
      <c r="E17" s="66" t="s">
        <v>1404</v>
      </c>
      <c r="F17" s="66" t="s">
        <v>1405</v>
      </c>
      <c r="G17" s="66" t="s">
        <v>1406</v>
      </c>
      <c r="H17" s="66" t="s">
        <v>1407</v>
      </c>
      <c r="I17" s="55"/>
      <c r="J17" s="60"/>
      <c r="K17" s="66" t="s">
        <v>1408</v>
      </c>
      <c r="L17" s="55"/>
      <c r="M17" s="199" t="s">
        <v>141</v>
      </c>
      <c r="N17" s="194" t="s">
        <v>286</v>
      </c>
      <c r="O17" s="194" t="s">
        <v>287</v>
      </c>
      <c r="P17" s="160"/>
      <c r="Q17" s="55" t="s">
        <v>1377</v>
      </c>
      <c r="R17" s="55" t="s">
        <v>1409</v>
      </c>
      <c r="S17" s="66" t="s">
        <v>1410</v>
      </c>
      <c r="T17" s="66" t="s">
        <v>1411</v>
      </c>
      <c r="U17" s="66" t="s">
        <v>1412</v>
      </c>
      <c r="V17" s="66" t="s">
        <v>1413</v>
      </c>
      <c r="AA17" s="200">
        <f>IF(OR(J17="Fail",ISBLANK(J17)),INDEX('Issue Code Table'!C:C,MATCH(N:N,'Issue Code Table'!A:A,0)),IF(M17="Critical",6,IF(M17="Significant",5,IF(M17="Moderate",3,2))))</f>
        <v>5</v>
      </c>
    </row>
    <row r="18" spans="1:27" ht="101.25" customHeight="1" x14ac:dyDescent="0.35">
      <c r="A18" s="66" t="s">
        <v>1414</v>
      </c>
      <c r="B18" s="66" t="s">
        <v>279</v>
      </c>
      <c r="C18" s="209" t="s">
        <v>280</v>
      </c>
      <c r="D18" s="66" t="s">
        <v>128</v>
      </c>
      <c r="E18" s="66" t="s">
        <v>1415</v>
      </c>
      <c r="F18" s="66" t="s">
        <v>1416</v>
      </c>
      <c r="G18" s="66" t="s">
        <v>1417</v>
      </c>
      <c r="H18" s="66" t="s">
        <v>1418</v>
      </c>
      <c r="I18" s="55"/>
      <c r="J18" s="60"/>
      <c r="K18" s="66" t="s">
        <v>1419</v>
      </c>
      <c r="L18" s="55"/>
      <c r="M18" s="199" t="s">
        <v>141</v>
      </c>
      <c r="N18" s="194" t="s">
        <v>286</v>
      </c>
      <c r="O18" s="194" t="s">
        <v>287</v>
      </c>
      <c r="P18" s="160"/>
      <c r="Q18" s="55" t="s">
        <v>1377</v>
      </c>
      <c r="R18" s="55" t="s">
        <v>1420</v>
      </c>
      <c r="S18" s="66" t="s">
        <v>1421</v>
      </c>
      <c r="T18" s="66" t="s">
        <v>1422</v>
      </c>
      <c r="U18" s="208" t="s">
        <v>1423</v>
      </c>
      <c r="V18" s="66" t="s">
        <v>1424</v>
      </c>
      <c r="AA18" s="200">
        <f>IF(OR(J18="Fail",ISBLANK(J18)),INDEX('Issue Code Table'!C:C,MATCH(N:N,'Issue Code Table'!A:A,0)),IF(M18="Critical",6,IF(M18="Significant",5,IF(M18="Moderate",3,2))))</f>
        <v>5</v>
      </c>
    </row>
    <row r="19" spans="1:27" ht="101.25" customHeight="1" x14ac:dyDescent="0.35">
      <c r="A19" s="66" t="s">
        <v>1425</v>
      </c>
      <c r="B19" s="66" t="s">
        <v>279</v>
      </c>
      <c r="C19" s="209" t="s">
        <v>280</v>
      </c>
      <c r="D19" s="66" t="s">
        <v>128</v>
      </c>
      <c r="E19" s="66" t="s">
        <v>1426</v>
      </c>
      <c r="F19" s="66" t="s">
        <v>1427</v>
      </c>
      <c r="G19" s="66" t="s">
        <v>1428</v>
      </c>
      <c r="H19" s="66" t="s">
        <v>1429</v>
      </c>
      <c r="I19" s="55"/>
      <c r="J19" s="60"/>
      <c r="K19" s="66" t="s">
        <v>1430</v>
      </c>
      <c r="L19" s="55"/>
      <c r="M19" s="199" t="s">
        <v>141</v>
      </c>
      <c r="N19" s="194" t="s">
        <v>286</v>
      </c>
      <c r="O19" s="194" t="s">
        <v>287</v>
      </c>
      <c r="P19" s="160"/>
      <c r="Q19" s="55" t="s">
        <v>1377</v>
      </c>
      <c r="R19" s="55" t="s">
        <v>1431</v>
      </c>
      <c r="S19" s="66" t="s">
        <v>1432</v>
      </c>
      <c r="T19" s="66" t="s">
        <v>1433</v>
      </c>
      <c r="U19" s="208" t="s">
        <v>1434</v>
      </c>
      <c r="V19" s="66" t="s">
        <v>1435</v>
      </c>
      <c r="AA19" s="200">
        <f>IF(OR(J19="Fail",ISBLANK(J19)),INDEX('Issue Code Table'!C:C,MATCH(N:N,'Issue Code Table'!A:A,0)),IF(M19="Critical",6,IF(M19="Significant",5,IF(M19="Moderate",3,2))))</f>
        <v>5</v>
      </c>
    </row>
    <row r="20" spans="1:27" ht="101.25" customHeight="1" x14ac:dyDescent="0.35">
      <c r="A20" s="66" t="s">
        <v>1436</v>
      </c>
      <c r="B20" s="66" t="s">
        <v>279</v>
      </c>
      <c r="C20" s="209" t="s">
        <v>280</v>
      </c>
      <c r="D20" s="66" t="s">
        <v>128</v>
      </c>
      <c r="E20" s="66" t="s">
        <v>1437</v>
      </c>
      <c r="F20" s="66" t="s">
        <v>1438</v>
      </c>
      <c r="G20" s="66" t="s">
        <v>1439</v>
      </c>
      <c r="H20" s="66" t="s">
        <v>1440</v>
      </c>
      <c r="I20" s="55"/>
      <c r="J20" s="60"/>
      <c r="K20" s="66" t="s">
        <v>1441</v>
      </c>
      <c r="L20" s="55"/>
      <c r="M20" s="199" t="s">
        <v>141</v>
      </c>
      <c r="N20" s="194" t="s">
        <v>286</v>
      </c>
      <c r="O20" s="194" t="s">
        <v>287</v>
      </c>
      <c r="P20" s="160"/>
      <c r="Q20" s="55" t="s">
        <v>1377</v>
      </c>
      <c r="R20" s="55" t="s">
        <v>1442</v>
      </c>
      <c r="S20" s="66" t="s">
        <v>1443</v>
      </c>
      <c r="T20" s="66" t="s">
        <v>1444</v>
      </c>
      <c r="U20" s="208" t="s">
        <v>1445</v>
      </c>
      <c r="V20" s="66" t="s">
        <v>1446</v>
      </c>
      <c r="AA20" s="200">
        <f>IF(OR(J20="Fail",ISBLANK(J20)),INDEX('Issue Code Table'!C:C,MATCH(N:N,'Issue Code Table'!A:A,0)),IF(M20="Critical",6,IF(M20="Significant",5,IF(M20="Moderate",3,2))))</f>
        <v>5</v>
      </c>
    </row>
    <row r="21" spans="1:27" ht="101.25" customHeight="1" x14ac:dyDescent="0.35">
      <c r="A21" s="66" t="s">
        <v>1447</v>
      </c>
      <c r="B21" s="66" t="s">
        <v>279</v>
      </c>
      <c r="C21" s="209" t="s">
        <v>280</v>
      </c>
      <c r="D21" s="66" t="s">
        <v>128</v>
      </c>
      <c r="E21" s="66" t="s">
        <v>1448</v>
      </c>
      <c r="F21" s="66" t="s">
        <v>1449</v>
      </c>
      <c r="G21" s="66" t="s">
        <v>1450</v>
      </c>
      <c r="H21" s="66" t="s">
        <v>1451</v>
      </c>
      <c r="I21" s="55"/>
      <c r="J21" s="60"/>
      <c r="K21" s="66" t="s">
        <v>1452</v>
      </c>
      <c r="L21" s="55"/>
      <c r="M21" s="199" t="s">
        <v>141</v>
      </c>
      <c r="N21" s="194" t="s">
        <v>286</v>
      </c>
      <c r="O21" s="194" t="s">
        <v>287</v>
      </c>
      <c r="P21" s="160"/>
      <c r="Q21" s="55" t="s">
        <v>1377</v>
      </c>
      <c r="R21" s="55" t="s">
        <v>1453</v>
      </c>
      <c r="S21" s="66" t="s">
        <v>1454</v>
      </c>
      <c r="T21" s="66" t="s">
        <v>1455</v>
      </c>
      <c r="U21" s="66" t="s">
        <v>1456</v>
      </c>
      <c r="V21" s="66" t="s">
        <v>1457</v>
      </c>
      <c r="AA21" s="200">
        <f>IF(OR(J21="Fail",ISBLANK(J21)),INDEX('Issue Code Table'!C:C,MATCH(N:N,'Issue Code Table'!A:A,0)),IF(M21="Critical",6,IF(M21="Significant",5,IF(M21="Moderate",3,2))))</f>
        <v>5</v>
      </c>
    </row>
    <row r="22" spans="1:27" ht="101.25" customHeight="1" x14ac:dyDescent="0.35">
      <c r="A22" s="66" t="s">
        <v>1458</v>
      </c>
      <c r="B22" s="66" t="s">
        <v>279</v>
      </c>
      <c r="C22" s="209" t="s">
        <v>280</v>
      </c>
      <c r="D22" s="66" t="s">
        <v>128</v>
      </c>
      <c r="E22" s="66" t="s">
        <v>1459</v>
      </c>
      <c r="F22" s="66" t="s">
        <v>1460</v>
      </c>
      <c r="G22" s="66" t="s">
        <v>1461</v>
      </c>
      <c r="H22" s="66" t="s">
        <v>1462</v>
      </c>
      <c r="I22" s="55"/>
      <c r="J22" s="60"/>
      <c r="K22" s="66" t="s">
        <v>1463</v>
      </c>
      <c r="L22" s="55"/>
      <c r="M22" s="199" t="s">
        <v>141</v>
      </c>
      <c r="N22" s="194" t="s">
        <v>286</v>
      </c>
      <c r="O22" s="194" t="s">
        <v>287</v>
      </c>
      <c r="P22" s="160"/>
      <c r="Q22" s="55" t="s">
        <v>1377</v>
      </c>
      <c r="R22" s="55" t="s">
        <v>1464</v>
      </c>
      <c r="S22" s="66" t="s">
        <v>1465</v>
      </c>
      <c r="T22" s="66" t="s">
        <v>1466</v>
      </c>
      <c r="U22" s="66" t="s">
        <v>1467</v>
      </c>
      <c r="V22" s="66" t="s">
        <v>1468</v>
      </c>
      <c r="AA22" s="200">
        <f>IF(OR(J22="Fail",ISBLANK(J22)),INDEX('Issue Code Table'!C:C,MATCH(N:N,'Issue Code Table'!A:A,0)),IF(M22="Critical",6,IF(M22="Significant",5,IF(M22="Moderate",3,2))))</f>
        <v>5</v>
      </c>
    </row>
    <row r="23" spans="1:27" ht="101.25" customHeight="1" x14ac:dyDescent="0.35">
      <c r="A23" s="66" t="s">
        <v>1469</v>
      </c>
      <c r="B23" s="66" t="s">
        <v>631</v>
      </c>
      <c r="C23" s="209" t="s">
        <v>632</v>
      </c>
      <c r="D23" s="66" t="s">
        <v>128</v>
      </c>
      <c r="E23" s="66" t="s">
        <v>1470</v>
      </c>
      <c r="F23" s="66" t="s">
        <v>1471</v>
      </c>
      <c r="G23" s="66" t="s">
        <v>1472</v>
      </c>
      <c r="H23" s="66" t="s">
        <v>1473</v>
      </c>
      <c r="I23" s="55"/>
      <c r="J23" s="60"/>
      <c r="K23" s="66" t="s">
        <v>1474</v>
      </c>
      <c r="L23" s="55"/>
      <c r="M23" s="199" t="s">
        <v>141</v>
      </c>
      <c r="N23" s="194" t="s">
        <v>210</v>
      </c>
      <c r="O23" s="194" t="s">
        <v>211</v>
      </c>
      <c r="P23" s="160"/>
      <c r="Q23" s="55" t="s">
        <v>1377</v>
      </c>
      <c r="R23" s="55" t="s">
        <v>1475</v>
      </c>
      <c r="S23" s="66" t="s">
        <v>1476</v>
      </c>
      <c r="T23" s="66" t="s">
        <v>1477</v>
      </c>
      <c r="U23" s="66" t="s">
        <v>1478</v>
      </c>
      <c r="V23" s="66" t="s">
        <v>1479</v>
      </c>
      <c r="AA23" s="200">
        <f>IF(OR(J23="Fail",ISBLANK(J23)),INDEX('Issue Code Table'!C:C,MATCH(N:N,'Issue Code Table'!A:A,0)),IF(M23="Critical",6,IF(M23="Significant",5,IF(M23="Moderate",3,2))))</f>
        <v>6</v>
      </c>
    </row>
    <row r="24" spans="1:27" ht="101.25" customHeight="1" x14ac:dyDescent="0.35">
      <c r="A24" s="66" t="s">
        <v>1480</v>
      </c>
      <c r="B24" s="66" t="s">
        <v>279</v>
      </c>
      <c r="C24" s="209" t="s">
        <v>280</v>
      </c>
      <c r="D24" s="66" t="s">
        <v>128</v>
      </c>
      <c r="E24" s="66" t="s">
        <v>1481</v>
      </c>
      <c r="F24" s="66" t="s">
        <v>1482</v>
      </c>
      <c r="G24" s="66" t="s">
        <v>1483</v>
      </c>
      <c r="H24" s="66" t="s">
        <v>1484</v>
      </c>
      <c r="I24" s="55"/>
      <c r="J24" s="60"/>
      <c r="K24" s="66" t="s">
        <v>1485</v>
      </c>
      <c r="L24" s="55"/>
      <c r="M24" s="199" t="s">
        <v>141</v>
      </c>
      <c r="N24" s="194" t="s">
        <v>286</v>
      </c>
      <c r="O24" s="194" t="s">
        <v>287</v>
      </c>
      <c r="P24" s="160"/>
      <c r="Q24" s="55" t="s">
        <v>1377</v>
      </c>
      <c r="R24" s="55" t="s">
        <v>1486</v>
      </c>
      <c r="S24" s="66" t="s">
        <v>1487</v>
      </c>
      <c r="T24" s="66" t="s">
        <v>1488</v>
      </c>
      <c r="U24" s="66" t="s">
        <v>1489</v>
      </c>
      <c r="V24" s="66" t="s">
        <v>1490</v>
      </c>
      <c r="AA24" s="200">
        <f>IF(OR(J24="Fail",ISBLANK(J24)),INDEX('Issue Code Table'!C:C,MATCH(N:N,'Issue Code Table'!A:A,0)),IF(M24="Critical",6,IF(M24="Significant",5,IF(M24="Moderate",3,2))))</f>
        <v>5</v>
      </c>
    </row>
    <row r="25" spans="1:27" ht="101.25" customHeight="1" x14ac:dyDescent="0.35">
      <c r="A25" s="66" t="s">
        <v>1491</v>
      </c>
      <c r="B25" s="66" t="s">
        <v>631</v>
      </c>
      <c r="C25" s="209" t="s">
        <v>632</v>
      </c>
      <c r="D25" s="66" t="s">
        <v>128</v>
      </c>
      <c r="E25" s="66" t="s">
        <v>1492</v>
      </c>
      <c r="F25" s="66" t="s">
        <v>1493</v>
      </c>
      <c r="G25" s="66" t="s">
        <v>1494</v>
      </c>
      <c r="H25" s="66" t="s">
        <v>1495</v>
      </c>
      <c r="I25" s="55"/>
      <c r="J25" s="60"/>
      <c r="K25" s="66" t="s">
        <v>1496</v>
      </c>
      <c r="L25" s="55"/>
      <c r="M25" s="199" t="s">
        <v>141</v>
      </c>
      <c r="N25" s="194" t="s">
        <v>286</v>
      </c>
      <c r="O25" s="194" t="s">
        <v>287</v>
      </c>
      <c r="P25" s="160"/>
      <c r="Q25" s="55" t="s">
        <v>1377</v>
      </c>
      <c r="R25" s="55" t="s">
        <v>1497</v>
      </c>
      <c r="S25" s="66" t="s">
        <v>1498</v>
      </c>
      <c r="T25" s="66" t="s">
        <v>1499</v>
      </c>
      <c r="U25" s="66" t="s">
        <v>1500</v>
      </c>
      <c r="V25" s="66" t="s">
        <v>1501</v>
      </c>
      <c r="AA25" s="200">
        <f>IF(OR(J25="Fail",ISBLANK(J25)),INDEX('Issue Code Table'!C:C,MATCH(N:N,'Issue Code Table'!A:A,0)),IF(M25="Critical",6,IF(M25="Significant",5,IF(M25="Moderate",3,2))))</f>
        <v>5</v>
      </c>
    </row>
    <row r="26" spans="1:27" ht="101.25" customHeight="1" x14ac:dyDescent="0.35">
      <c r="A26" s="66" t="s">
        <v>1502</v>
      </c>
      <c r="B26" s="66" t="s">
        <v>279</v>
      </c>
      <c r="C26" s="209" t="s">
        <v>280</v>
      </c>
      <c r="D26" s="66" t="s">
        <v>128</v>
      </c>
      <c r="E26" s="66" t="s">
        <v>1503</v>
      </c>
      <c r="F26" s="66" t="s">
        <v>1504</v>
      </c>
      <c r="G26" s="66" t="s">
        <v>1505</v>
      </c>
      <c r="H26" s="66" t="s">
        <v>1506</v>
      </c>
      <c r="I26" s="55"/>
      <c r="J26" s="60"/>
      <c r="K26" s="66" t="s">
        <v>1507</v>
      </c>
      <c r="L26" s="55"/>
      <c r="M26" s="199" t="s">
        <v>141</v>
      </c>
      <c r="N26" s="194" t="s">
        <v>286</v>
      </c>
      <c r="O26" s="194" t="s">
        <v>287</v>
      </c>
      <c r="P26" s="160"/>
      <c r="Q26" s="55" t="s">
        <v>1377</v>
      </c>
      <c r="R26" s="55" t="s">
        <v>1508</v>
      </c>
      <c r="S26" s="66" t="s">
        <v>1509</v>
      </c>
      <c r="T26" s="66" t="s">
        <v>1510</v>
      </c>
      <c r="U26" s="66" t="s">
        <v>1511</v>
      </c>
      <c r="V26" s="66" t="s">
        <v>1512</v>
      </c>
      <c r="AA26" s="200">
        <f>IF(OR(J26="Fail",ISBLANK(J26)),INDEX('Issue Code Table'!C:C,MATCH(N:N,'Issue Code Table'!A:A,0)),IF(M26="Critical",6,IF(M26="Significant",5,IF(M26="Moderate",3,2))))</f>
        <v>5</v>
      </c>
    </row>
    <row r="27" spans="1:27" ht="86.25" customHeight="1" x14ac:dyDescent="0.35">
      <c r="A27" s="66" t="s">
        <v>1513</v>
      </c>
      <c r="B27" s="66" t="s">
        <v>631</v>
      </c>
      <c r="C27" s="209" t="s">
        <v>632</v>
      </c>
      <c r="D27" s="66" t="s">
        <v>128</v>
      </c>
      <c r="E27" s="66" t="s">
        <v>1514</v>
      </c>
      <c r="F27" s="66" t="s">
        <v>1515</v>
      </c>
      <c r="G27" s="66" t="s">
        <v>1516</v>
      </c>
      <c r="H27" s="66" t="s">
        <v>1517</v>
      </c>
      <c r="I27" s="55"/>
      <c r="J27" s="60"/>
      <c r="K27" s="66" t="s">
        <v>1518</v>
      </c>
      <c r="L27" s="55"/>
      <c r="M27" s="199" t="s">
        <v>141</v>
      </c>
      <c r="N27" s="194" t="s">
        <v>286</v>
      </c>
      <c r="O27" s="194" t="s">
        <v>287</v>
      </c>
      <c r="P27" s="160"/>
      <c r="Q27" s="55" t="s">
        <v>1377</v>
      </c>
      <c r="R27" s="55" t="s">
        <v>1519</v>
      </c>
      <c r="S27" s="66" t="s">
        <v>1520</v>
      </c>
      <c r="T27" s="66" t="s">
        <v>1521</v>
      </c>
      <c r="U27" s="66" t="s">
        <v>1522</v>
      </c>
      <c r="V27" s="66" t="s">
        <v>1523</v>
      </c>
      <c r="AA27" s="200">
        <f>IF(OR(J27="Fail",ISBLANK(J27)),INDEX('Issue Code Table'!C:C,MATCH(N:N,'Issue Code Table'!A:A,0)),IF(M27="Critical",6,IF(M27="Significant",5,IF(M27="Moderate",3,2))))</f>
        <v>5</v>
      </c>
    </row>
    <row r="28" spans="1:27" ht="101.25" customHeight="1" x14ac:dyDescent="0.35">
      <c r="A28" s="66" t="s">
        <v>1524</v>
      </c>
      <c r="B28" s="66" t="s">
        <v>631</v>
      </c>
      <c r="C28" s="209" t="s">
        <v>632</v>
      </c>
      <c r="D28" s="66" t="s">
        <v>128</v>
      </c>
      <c r="E28" s="66" t="s">
        <v>1525</v>
      </c>
      <c r="F28" s="66" t="s">
        <v>1526</v>
      </c>
      <c r="G28" s="66" t="s">
        <v>1527</v>
      </c>
      <c r="H28" s="66" t="s">
        <v>1528</v>
      </c>
      <c r="I28" s="55"/>
      <c r="J28" s="60"/>
      <c r="K28" s="66" t="s">
        <v>1529</v>
      </c>
      <c r="L28" s="55"/>
      <c r="M28" s="199" t="s">
        <v>141</v>
      </c>
      <c r="N28" s="194" t="s">
        <v>286</v>
      </c>
      <c r="O28" s="194" t="s">
        <v>287</v>
      </c>
      <c r="P28" s="160"/>
      <c r="Q28" s="55" t="s">
        <v>1377</v>
      </c>
      <c r="R28" s="55" t="s">
        <v>1530</v>
      </c>
      <c r="S28" s="66" t="s">
        <v>1531</v>
      </c>
      <c r="T28" s="66" t="s">
        <v>1532</v>
      </c>
      <c r="U28" s="66" t="s">
        <v>1533</v>
      </c>
      <c r="V28" s="66" t="s">
        <v>1534</v>
      </c>
      <c r="AA28" s="200">
        <f>IF(OR(J28="Fail",ISBLANK(J28)),INDEX('Issue Code Table'!C:C,MATCH(N:N,'Issue Code Table'!A:A,0)),IF(M28="Critical",6,IF(M28="Significant",5,IF(M28="Moderate",3,2))))</f>
        <v>5</v>
      </c>
    </row>
    <row r="29" spans="1:27" ht="101.25" customHeight="1" x14ac:dyDescent="0.35">
      <c r="A29" s="66" t="s">
        <v>1535</v>
      </c>
      <c r="B29" s="66" t="s">
        <v>631</v>
      </c>
      <c r="C29" s="209" t="s">
        <v>632</v>
      </c>
      <c r="D29" s="66" t="s">
        <v>128</v>
      </c>
      <c r="E29" s="66" t="s">
        <v>1536</v>
      </c>
      <c r="F29" s="66" t="s">
        <v>1537</v>
      </c>
      <c r="G29" s="66" t="s">
        <v>1538</v>
      </c>
      <c r="H29" s="66" t="s">
        <v>1539</v>
      </c>
      <c r="I29" s="55"/>
      <c r="J29" s="60"/>
      <c r="K29" s="66" t="s">
        <v>1540</v>
      </c>
      <c r="L29" s="55"/>
      <c r="M29" s="199" t="s">
        <v>141</v>
      </c>
      <c r="N29" s="194" t="s">
        <v>286</v>
      </c>
      <c r="O29" s="194" t="s">
        <v>287</v>
      </c>
      <c r="P29" s="160"/>
      <c r="Q29" s="55" t="s">
        <v>1377</v>
      </c>
      <c r="R29" s="55" t="s">
        <v>1541</v>
      </c>
      <c r="S29" s="66" t="s">
        <v>1542</v>
      </c>
      <c r="T29" s="66" t="s">
        <v>1543</v>
      </c>
      <c r="U29" s="66" t="s">
        <v>1544</v>
      </c>
      <c r="V29" s="66" t="s">
        <v>1545</v>
      </c>
      <c r="AA29" s="200">
        <f>IF(OR(J29="Fail",ISBLANK(J29)),INDEX('Issue Code Table'!C:C,MATCH(N:N,'Issue Code Table'!A:A,0)),IF(M29="Critical",6,IF(M29="Significant",5,IF(M29="Moderate",3,2))))</f>
        <v>5</v>
      </c>
    </row>
    <row r="30" spans="1:27" ht="101.25" customHeight="1" x14ac:dyDescent="0.35">
      <c r="A30" s="66" t="s">
        <v>1546</v>
      </c>
      <c r="B30" s="66" t="s">
        <v>279</v>
      </c>
      <c r="C30" s="209" t="s">
        <v>280</v>
      </c>
      <c r="D30" s="66" t="s">
        <v>128</v>
      </c>
      <c r="E30" s="66" t="s">
        <v>1547</v>
      </c>
      <c r="F30" s="66" t="s">
        <v>1548</v>
      </c>
      <c r="G30" s="66" t="s">
        <v>1549</v>
      </c>
      <c r="H30" s="66" t="s">
        <v>1550</v>
      </c>
      <c r="I30" s="55"/>
      <c r="J30" s="60"/>
      <c r="K30" s="66" t="s">
        <v>1551</v>
      </c>
      <c r="L30" s="55"/>
      <c r="M30" s="199" t="s">
        <v>141</v>
      </c>
      <c r="N30" s="194" t="s">
        <v>286</v>
      </c>
      <c r="O30" s="194" t="s">
        <v>287</v>
      </c>
      <c r="P30" s="160"/>
      <c r="Q30" s="55" t="s">
        <v>1377</v>
      </c>
      <c r="R30" s="55" t="s">
        <v>1552</v>
      </c>
      <c r="S30" s="66" t="s">
        <v>1553</v>
      </c>
      <c r="T30" s="66" t="s">
        <v>1554</v>
      </c>
      <c r="U30" s="66" t="s">
        <v>1555</v>
      </c>
      <c r="V30" s="66" t="s">
        <v>1556</v>
      </c>
      <c r="AA30" s="200">
        <f>IF(OR(J30="Fail",ISBLANK(J30)),INDEX('Issue Code Table'!C:C,MATCH(N:N,'Issue Code Table'!A:A,0)),IF(M30="Critical",6,IF(M30="Significant",5,IF(M30="Moderate",3,2))))</f>
        <v>5</v>
      </c>
    </row>
    <row r="31" spans="1:27" ht="101.25" customHeight="1" x14ac:dyDescent="0.35">
      <c r="A31" s="66" t="s">
        <v>1557</v>
      </c>
      <c r="B31" s="66" t="s">
        <v>631</v>
      </c>
      <c r="C31" s="209" t="s">
        <v>632</v>
      </c>
      <c r="D31" s="66" t="s">
        <v>128</v>
      </c>
      <c r="E31" s="66" t="s">
        <v>1558</v>
      </c>
      <c r="F31" s="66" t="s">
        <v>1559</v>
      </c>
      <c r="G31" s="66" t="s">
        <v>1560</v>
      </c>
      <c r="H31" s="66" t="s">
        <v>1561</v>
      </c>
      <c r="I31" s="55"/>
      <c r="J31" s="60"/>
      <c r="K31" s="66" t="s">
        <v>1562</v>
      </c>
      <c r="L31" s="55"/>
      <c r="M31" s="199" t="s">
        <v>141</v>
      </c>
      <c r="N31" s="194" t="s">
        <v>286</v>
      </c>
      <c r="O31" s="194" t="s">
        <v>287</v>
      </c>
      <c r="P31" s="160"/>
      <c r="Q31" s="55" t="s">
        <v>1377</v>
      </c>
      <c r="R31" s="55" t="s">
        <v>1563</v>
      </c>
      <c r="S31" s="66" t="s">
        <v>1564</v>
      </c>
      <c r="T31" s="66" t="s">
        <v>1565</v>
      </c>
      <c r="U31" s="66" t="s">
        <v>1566</v>
      </c>
      <c r="V31" s="66" t="s">
        <v>1567</v>
      </c>
      <c r="AA31" s="200">
        <f>IF(OR(J31="Fail",ISBLANK(J31)),INDEX('Issue Code Table'!C:C,MATCH(N:N,'Issue Code Table'!A:A,0)),IF(M31="Critical",6,IF(M31="Significant",5,IF(M31="Moderate",3,2))))</f>
        <v>5</v>
      </c>
    </row>
    <row r="32" spans="1:27" ht="101.25" customHeight="1" x14ac:dyDescent="0.35">
      <c r="A32" s="66" t="s">
        <v>1568</v>
      </c>
      <c r="B32" s="66" t="s">
        <v>279</v>
      </c>
      <c r="C32" s="209" t="s">
        <v>280</v>
      </c>
      <c r="D32" s="66" t="s">
        <v>128</v>
      </c>
      <c r="E32" s="66" t="s">
        <v>1569</v>
      </c>
      <c r="F32" s="66" t="s">
        <v>1570</v>
      </c>
      <c r="G32" s="66" t="s">
        <v>1571</v>
      </c>
      <c r="H32" s="66" t="s">
        <v>1572</v>
      </c>
      <c r="I32" s="55"/>
      <c r="J32" s="60"/>
      <c r="K32" s="66" t="s">
        <v>1573</v>
      </c>
      <c r="L32" s="55"/>
      <c r="M32" s="199" t="s">
        <v>141</v>
      </c>
      <c r="N32" s="194" t="s">
        <v>286</v>
      </c>
      <c r="O32" s="194" t="s">
        <v>287</v>
      </c>
      <c r="P32" s="160"/>
      <c r="Q32" s="55" t="s">
        <v>1377</v>
      </c>
      <c r="R32" s="55" t="s">
        <v>1574</v>
      </c>
      <c r="S32" s="66" t="s">
        <v>1575</v>
      </c>
      <c r="T32" s="66" t="s">
        <v>1576</v>
      </c>
      <c r="U32" s="66" t="s">
        <v>1577</v>
      </c>
      <c r="V32" s="66" t="s">
        <v>1578</v>
      </c>
      <c r="AA32" s="200">
        <f>IF(OR(J32="Fail",ISBLANK(J32)),INDEX('Issue Code Table'!C:C,MATCH(N:N,'Issue Code Table'!A:A,0)),IF(M32="Critical",6,IF(M32="Significant",5,IF(M32="Moderate",3,2))))</f>
        <v>5</v>
      </c>
    </row>
    <row r="33" spans="1:27" ht="101.25" customHeight="1" x14ac:dyDescent="0.35">
      <c r="A33" s="66" t="s">
        <v>1579</v>
      </c>
      <c r="B33" s="66" t="s">
        <v>631</v>
      </c>
      <c r="C33" s="209" t="s">
        <v>632</v>
      </c>
      <c r="D33" s="66" t="s">
        <v>128</v>
      </c>
      <c r="E33" s="66" t="s">
        <v>1580</v>
      </c>
      <c r="F33" s="66" t="s">
        <v>1581</v>
      </c>
      <c r="G33" s="66" t="s">
        <v>1582</v>
      </c>
      <c r="H33" s="66" t="s">
        <v>1583</v>
      </c>
      <c r="I33" s="55"/>
      <c r="J33" s="60"/>
      <c r="K33" s="66" t="s">
        <v>1584</v>
      </c>
      <c r="L33" s="55"/>
      <c r="M33" s="199" t="s">
        <v>141</v>
      </c>
      <c r="N33" s="194" t="s">
        <v>286</v>
      </c>
      <c r="O33" s="194" t="s">
        <v>287</v>
      </c>
      <c r="P33" s="160"/>
      <c r="Q33" s="55" t="s">
        <v>1377</v>
      </c>
      <c r="R33" s="55" t="s">
        <v>1585</v>
      </c>
      <c r="S33" s="66" t="s">
        <v>1586</v>
      </c>
      <c r="T33" s="66" t="s">
        <v>1587</v>
      </c>
      <c r="U33" s="66" t="s">
        <v>1588</v>
      </c>
      <c r="V33" s="66" t="s">
        <v>1589</v>
      </c>
      <c r="AA33" s="200">
        <f>IF(OR(J33="Fail",ISBLANK(J33)),INDEX('Issue Code Table'!C:C,MATCH(N:N,'Issue Code Table'!A:A,0)),IF(M33="Critical",6,IF(M33="Significant",5,IF(M33="Moderate",3,2))))</f>
        <v>5</v>
      </c>
    </row>
    <row r="34" spans="1:27" ht="101.25" customHeight="1" x14ac:dyDescent="0.35">
      <c r="A34" s="66" t="s">
        <v>1590</v>
      </c>
      <c r="B34" s="66" t="s">
        <v>279</v>
      </c>
      <c r="C34" s="209" t="s">
        <v>280</v>
      </c>
      <c r="D34" s="66" t="s">
        <v>128</v>
      </c>
      <c r="E34" s="66" t="s">
        <v>1591</v>
      </c>
      <c r="F34" s="66" t="s">
        <v>1592</v>
      </c>
      <c r="G34" s="66" t="s">
        <v>1593</v>
      </c>
      <c r="H34" s="66" t="s">
        <v>1594</v>
      </c>
      <c r="I34" s="55"/>
      <c r="J34" s="60"/>
      <c r="K34" s="66" t="s">
        <v>1595</v>
      </c>
      <c r="L34" s="55"/>
      <c r="M34" s="199" t="s">
        <v>141</v>
      </c>
      <c r="N34" s="194" t="s">
        <v>286</v>
      </c>
      <c r="O34" s="194" t="s">
        <v>287</v>
      </c>
      <c r="P34" s="160"/>
      <c r="Q34" s="55" t="s">
        <v>1377</v>
      </c>
      <c r="R34" s="55" t="s">
        <v>1596</v>
      </c>
      <c r="S34" s="66" t="s">
        <v>1597</v>
      </c>
      <c r="T34" s="66" t="s">
        <v>1598</v>
      </c>
      <c r="U34" s="66" t="s">
        <v>1599</v>
      </c>
      <c r="V34" s="66" t="s">
        <v>1600</v>
      </c>
      <c r="AA34" s="200">
        <f>IF(OR(J34="Fail",ISBLANK(J34)),INDEX('Issue Code Table'!C:C,MATCH(N:N,'Issue Code Table'!A:A,0)),IF(M34="Critical",6,IF(M34="Significant",5,IF(M34="Moderate",3,2))))</f>
        <v>5</v>
      </c>
    </row>
    <row r="35" spans="1:27" ht="101.25" customHeight="1" x14ac:dyDescent="0.35">
      <c r="A35" s="66" t="s">
        <v>1601</v>
      </c>
      <c r="B35" s="66" t="s">
        <v>631</v>
      </c>
      <c r="C35" s="209" t="s">
        <v>632</v>
      </c>
      <c r="D35" s="66" t="s">
        <v>128</v>
      </c>
      <c r="E35" s="66" t="s">
        <v>1602</v>
      </c>
      <c r="F35" s="66" t="s">
        <v>1603</v>
      </c>
      <c r="G35" s="66" t="s">
        <v>1604</v>
      </c>
      <c r="H35" s="66" t="s">
        <v>1605</v>
      </c>
      <c r="I35" s="55"/>
      <c r="J35" s="60"/>
      <c r="K35" s="66" t="s">
        <v>1606</v>
      </c>
      <c r="L35" s="55"/>
      <c r="M35" s="199" t="s">
        <v>141</v>
      </c>
      <c r="N35" s="194" t="s">
        <v>286</v>
      </c>
      <c r="O35" s="194" t="s">
        <v>287</v>
      </c>
      <c r="P35" s="160"/>
      <c r="Q35" s="55" t="s">
        <v>1377</v>
      </c>
      <c r="R35" s="55" t="s">
        <v>1607</v>
      </c>
      <c r="S35" s="66" t="s">
        <v>1608</v>
      </c>
      <c r="T35" s="66" t="s">
        <v>1609</v>
      </c>
      <c r="U35" s="66" t="s">
        <v>1610</v>
      </c>
      <c r="V35" s="66" t="s">
        <v>1611</v>
      </c>
      <c r="AA35" s="200">
        <f>IF(OR(J35="Fail",ISBLANK(J35)),INDEX('Issue Code Table'!C:C,MATCH(N:N,'Issue Code Table'!A:A,0)),IF(M35="Critical",6,IF(M35="Significant",5,IF(M35="Moderate",3,2))))</f>
        <v>5</v>
      </c>
    </row>
    <row r="36" spans="1:27" ht="101.25" customHeight="1" x14ac:dyDescent="0.35">
      <c r="A36" s="66" t="s">
        <v>1612</v>
      </c>
      <c r="B36" s="66" t="s">
        <v>279</v>
      </c>
      <c r="C36" s="209" t="s">
        <v>280</v>
      </c>
      <c r="D36" s="66" t="s">
        <v>128</v>
      </c>
      <c r="E36" s="66" t="s">
        <v>1613</v>
      </c>
      <c r="F36" s="66" t="s">
        <v>1614</v>
      </c>
      <c r="G36" s="66" t="s">
        <v>1615</v>
      </c>
      <c r="H36" s="66" t="s">
        <v>1616</v>
      </c>
      <c r="I36" s="57"/>
      <c r="J36" s="60"/>
      <c r="K36" s="66" t="s">
        <v>1617</v>
      </c>
      <c r="L36" s="55"/>
      <c r="M36" s="199" t="s">
        <v>141</v>
      </c>
      <c r="N36" s="194" t="s">
        <v>286</v>
      </c>
      <c r="O36" s="194" t="s">
        <v>287</v>
      </c>
      <c r="P36" s="160"/>
      <c r="Q36" s="55" t="s">
        <v>1377</v>
      </c>
      <c r="R36" s="55" t="s">
        <v>1618</v>
      </c>
      <c r="S36" s="66" t="s">
        <v>1619</v>
      </c>
      <c r="T36" s="66" t="s">
        <v>1620</v>
      </c>
      <c r="U36" s="66" t="s">
        <v>1621</v>
      </c>
      <c r="V36" s="66" t="s">
        <v>1622</v>
      </c>
      <c r="AA36" s="200">
        <f>IF(OR(J36="Fail",ISBLANK(J36)),INDEX('Issue Code Table'!C:C,MATCH(N:N,'Issue Code Table'!A:A,0)),IF(M36="Critical",6,IF(M36="Significant",5,IF(M36="Moderate",3,2))))</f>
        <v>5</v>
      </c>
    </row>
    <row r="37" spans="1:27" ht="101.25" customHeight="1" x14ac:dyDescent="0.35">
      <c r="A37" s="66" t="s">
        <v>1623</v>
      </c>
      <c r="B37" s="66" t="s">
        <v>631</v>
      </c>
      <c r="C37" s="209" t="s">
        <v>632</v>
      </c>
      <c r="D37" s="66" t="s">
        <v>128</v>
      </c>
      <c r="E37" s="66" t="s">
        <v>1624</v>
      </c>
      <c r="F37" s="66" t="s">
        <v>1625</v>
      </c>
      <c r="G37" s="66" t="s">
        <v>1626</v>
      </c>
      <c r="H37" s="66" t="s">
        <v>1627</v>
      </c>
      <c r="I37" s="55"/>
      <c r="J37" s="60"/>
      <c r="K37" s="66" t="s">
        <v>1628</v>
      </c>
      <c r="L37" s="55"/>
      <c r="M37" s="199" t="s">
        <v>141</v>
      </c>
      <c r="N37" s="194" t="s">
        <v>286</v>
      </c>
      <c r="O37" s="194" t="s">
        <v>287</v>
      </c>
      <c r="P37" s="160"/>
      <c r="Q37" s="55" t="s">
        <v>1377</v>
      </c>
      <c r="R37" s="55" t="s">
        <v>1629</v>
      </c>
      <c r="S37" s="66" t="s">
        <v>1630</v>
      </c>
      <c r="T37" s="66" t="s">
        <v>1631</v>
      </c>
      <c r="U37" s="66" t="s">
        <v>1632</v>
      </c>
      <c r="V37" s="66" t="s">
        <v>1633</v>
      </c>
      <c r="AA37" s="200">
        <f>IF(OR(J37="Fail",ISBLANK(J37)),INDEX('Issue Code Table'!C:C,MATCH(N:N,'Issue Code Table'!A:A,0)),IF(M37="Critical",6,IF(M37="Significant",5,IF(M37="Moderate",3,2))))</f>
        <v>5</v>
      </c>
    </row>
    <row r="38" spans="1:27" ht="101.25" customHeight="1" x14ac:dyDescent="0.35">
      <c r="A38" s="66" t="s">
        <v>1634</v>
      </c>
      <c r="B38" s="66" t="s">
        <v>145</v>
      </c>
      <c r="C38" s="209" t="s">
        <v>146</v>
      </c>
      <c r="D38" s="66" t="s">
        <v>128</v>
      </c>
      <c r="E38" s="66" t="s">
        <v>1635</v>
      </c>
      <c r="F38" s="66" t="s">
        <v>1636</v>
      </c>
      <c r="G38" s="66" t="s">
        <v>1637</v>
      </c>
      <c r="H38" s="66" t="s">
        <v>1638</v>
      </c>
      <c r="I38" s="55"/>
      <c r="J38" s="60"/>
      <c r="K38" s="66" t="s">
        <v>1639</v>
      </c>
      <c r="L38" s="55"/>
      <c r="M38" s="199" t="s">
        <v>141</v>
      </c>
      <c r="N38" s="194" t="s">
        <v>623</v>
      </c>
      <c r="O38" s="194" t="s">
        <v>624</v>
      </c>
      <c r="P38" s="160"/>
      <c r="Q38" s="55" t="s">
        <v>1640</v>
      </c>
      <c r="R38" s="55" t="s">
        <v>1641</v>
      </c>
      <c r="S38" s="66" t="s">
        <v>1642</v>
      </c>
      <c r="T38" s="66" t="s">
        <v>1643</v>
      </c>
      <c r="U38" s="66" t="s">
        <v>1644</v>
      </c>
      <c r="V38" s="66" t="s">
        <v>1645</v>
      </c>
      <c r="AA38" s="200">
        <f>IF(OR(J38="Fail",ISBLANK(J38)),INDEX('Issue Code Table'!C:C,MATCH(N:N,'Issue Code Table'!A:A,0)),IF(M38="Critical",6,IF(M38="Significant",5,IF(M38="Moderate",3,2))))</f>
        <v>5</v>
      </c>
    </row>
    <row r="39" spans="1:27" ht="101.25" customHeight="1" x14ac:dyDescent="0.35">
      <c r="A39" s="66" t="s">
        <v>1646</v>
      </c>
      <c r="B39" s="66" t="s">
        <v>1314</v>
      </c>
      <c r="C39" s="209" t="s">
        <v>1315</v>
      </c>
      <c r="D39" s="66" t="s">
        <v>128</v>
      </c>
      <c r="E39" s="66" t="s">
        <v>1647</v>
      </c>
      <c r="F39" s="66" t="s">
        <v>1648</v>
      </c>
      <c r="G39" s="66" t="s">
        <v>1649</v>
      </c>
      <c r="H39" s="66" t="s">
        <v>1650</v>
      </c>
      <c r="I39" s="55"/>
      <c r="J39" s="60"/>
      <c r="K39" s="66" t="s">
        <v>1651</v>
      </c>
      <c r="L39" s="55"/>
      <c r="M39" s="225" t="s">
        <v>188</v>
      </c>
      <c r="N39" s="225" t="s">
        <v>1652</v>
      </c>
      <c r="O39" s="225" t="s">
        <v>1653</v>
      </c>
      <c r="P39" s="160"/>
      <c r="Q39" s="55" t="s">
        <v>1640</v>
      </c>
      <c r="R39" s="55" t="s">
        <v>1654</v>
      </c>
      <c r="S39" s="66" t="s">
        <v>1655</v>
      </c>
      <c r="T39" s="66" t="s">
        <v>1656</v>
      </c>
      <c r="U39" s="66" t="s">
        <v>1657</v>
      </c>
      <c r="V39" s="66"/>
      <c r="AA39" s="200">
        <f>IF(OR(J39="Fail",ISBLANK(J39)),INDEX('Issue Code Table'!C:C,MATCH(N:N,'Issue Code Table'!A:A,0)),IF(M39="Critical",6,IF(M39="Significant",5,IF(M39="Moderate",3,2))))</f>
        <v>4</v>
      </c>
    </row>
    <row r="40" spans="1:27" ht="101.25" customHeight="1" x14ac:dyDescent="0.35">
      <c r="A40" s="66" t="s">
        <v>1658</v>
      </c>
      <c r="B40" s="66" t="s">
        <v>1220</v>
      </c>
      <c r="C40" s="209" t="s">
        <v>1221</v>
      </c>
      <c r="D40" s="66" t="s">
        <v>128</v>
      </c>
      <c r="E40" s="66" t="s">
        <v>1659</v>
      </c>
      <c r="F40" s="66" t="s">
        <v>1660</v>
      </c>
      <c r="G40" s="66" t="s">
        <v>1661</v>
      </c>
      <c r="H40" s="66" t="s">
        <v>1662</v>
      </c>
      <c r="I40" s="55"/>
      <c r="J40" s="60"/>
      <c r="K40" s="66" t="s">
        <v>1663</v>
      </c>
      <c r="L40" s="55"/>
      <c r="M40" s="225" t="s">
        <v>141</v>
      </c>
      <c r="N40" s="225" t="s">
        <v>517</v>
      </c>
      <c r="O40" s="225" t="s">
        <v>518</v>
      </c>
      <c r="P40" s="160"/>
      <c r="Q40" s="55" t="s">
        <v>1640</v>
      </c>
      <c r="R40" s="55" t="s">
        <v>1664</v>
      </c>
      <c r="S40" s="66" t="s">
        <v>1665</v>
      </c>
      <c r="T40" s="66" t="s">
        <v>1666</v>
      </c>
      <c r="U40" s="66" t="s">
        <v>1667</v>
      </c>
      <c r="V40" s="66" t="s">
        <v>1668</v>
      </c>
      <c r="AA40" s="200">
        <f>IF(OR(J40="Fail",ISBLANK(J40)),INDEX('Issue Code Table'!C:C,MATCH(N:N,'Issue Code Table'!A:A,0)),IF(M40="Critical",6,IF(M40="Significant",5,IF(M40="Moderate",3,2))))</f>
        <v>5</v>
      </c>
    </row>
    <row r="41" spans="1:27" ht="101.25" customHeight="1" x14ac:dyDescent="0.35">
      <c r="A41" s="66" t="s">
        <v>1669</v>
      </c>
      <c r="B41" s="66" t="s">
        <v>1670</v>
      </c>
      <c r="C41" s="209" t="s">
        <v>1671</v>
      </c>
      <c r="D41" s="66" t="s">
        <v>128</v>
      </c>
      <c r="E41" s="66" t="s">
        <v>1672</v>
      </c>
      <c r="F41" s="66" t="s">
        <v>1673</v>
      </c>
      <c r="G41" s="66" t="s">
        <v>1674</v>
      </c>
      <c r="H41" s="66" t="s">
        <v>1675</v>
      </c>
      <c r="I41" s="55"/>
      <c r="J41" s="60"/>
      <c r="K41" s="66" t="s">
        <v>1676</v>
      </c>
      <c r="L41" s="55"/>
      <c r="M41" s="225" t="s">
        <v>141</v>
      </c>
      <c r="N41" s="194" t="s">
        <v>1677</v>
      </c>
      <c r="O41" s="226" t="s">
        <v>1678</v>
      </c>
      <c r="P41" s="160"/>
      <c r="Q41" s="55" t="s">
        <v>1640</v>
      </c>
      <c r="R41" s="55" t="s">
        <v>1679</v>
      </c>
      <c r="S41" s="66" t="s">
        <v>1680</v>
      </c>
      <c r="T41" s="66" t="s">
        <v>1681</v>
      </c>
      <c r="U41" s="66" t="s">
        <v>1682</v>
      </c>
      <c r="V41" s="66" t="s">
        <v>1683</v>
      </c>
      <c r="AA41" s="200">
        <f>IF(OR(J41="Fail",ISBLANK(J41)),INDEX('Issue Code Table'!C:C,MATCH(N:N,'Issue Code Table'!A:A,0)),IF(M41="Critical",6,IF(M41="Significant",5,IF(M41="Moderate",3,2))))</f>
        <v>5</v>
      </c>
    </row>
    <row r="42" spans="1:27" ht="101.25" customHeight="1" x14ac:dyDescent="0.35">
      <c r="A42" s="66" t="s">
        <v>1684</v>
      </c>
      <c r="B42" s="66" t="s">
        <v>1685</v>
      </c>
      <c r="C42" s="209" t="s">
        <v>1686</v>
      </c>
      <c r="D42" s="66" t="s">
        <v>128</v>
      </c>
      <c r="E42" s="66" t="s">
        <v>1687</v>
      </c>
      <c r="F42" s="66" t="s">
        <v>1688</v>
      </c>
      <c r="G42" s="66" t="s">
        <v>1689</v>
      </c>
      <c r="H42" s="66" t="s">
        <v>1690</v>
      </c>
      <c r="I42" s="55"/>
      <c r="J42" s="60"/>
      <c r="K42" s="66" t="s">
        <v>1691</v>
      </c>
      <c r="L42" s="55"/>
      <c r="M42" s="225" t="s">
        <v>141</v>
      </c>
      <c r="N42" s="194" t="s">
        <v>810</v>
      </c>
      <c r="O42" s="226" t="s">
        <v>1692</v>
      </c>
      <c r="P42" s="160"/>
      <c r="Q42" s="55" t="s">
        <v>1640</v>
      </c>
      <c r="R42" s="55" t="s">
        <v>1693</v>
      </c>
      <c r="S42" s="66" t="s">
        <v>1694</v>
      </c>
      <c r="T42" s="66" t="s">
        <v>1695</v>
      </c>
      <c r="U42" s="66" t="s">
        <v>1696</v>
      </c>
      <c r="V42" s="66" t="s">
        <v>1697</v>
      </c>
      <c r="AA42" s="200">
        <f>IF(OR(J42="Fail",ISBLANK(J42)),INDEX('Issue Code Table'!C:C,MATCH(N:N,'Issue Code Table'!A:A,0)),IF(M42="Critical",6,IF(M42="Significant",5,IF(M42="Moderate",3,2))))</f>
        <v>5</v>
      </c>
    </row>
    <row r="43" spans="1:27" ht="101.25" customHeight="1" x14ac:dyDescent="0.35">
      <c r="A43" s="66" t="s">
        <v>1698</v>
      </c>
      <c r="B43" s="66" t="s">
        <v>1314</v>
      </c>
      <c r="C43" s="209" t="s">
        <v>1315</v>
      </c>
      <c r="D43" s="66" t="s">
        <v>128</v>
      </c>
      <c r="E43" s="66" t="s">
        <v>1699</v>
      </c>
      <c r="F43" s="66" t="s">
        <v>1700</v>
      </c>
      <c r="G43" s="66" t="s">
        <v>1701</v>
      </c>
      <c r="H43" s="66" t="s">
        <v>1702</v>
      </c>
      <c r="I43" s="55"/>
      <c r="J43" s="60"/>
      <c r="K43" s="66" t="s">
        <v>1703</v>
      </c>
      <c r="L43" s="55"/>
      <c r="M43" s="225" t="s">
        <v>141</v>
      </c>
      <c r="N43" s="194" t="s">
        <v>810</v>
      </c>
      <c r="O43" s="226" t="s">
        <v>1692</v>
      </c>
      <c r="P43" s="160"/>
      <c r="Q43" s="55" t="s">
        <v>1640</v>
      </c>
      <c r="R43" s="55" t="s">
        <v>1704</v>
      </c>
      <c r="S43" s="66" t="s">
        <v>1705</v>
      </c>
      <c r="T43" s="66" t="s">
        <v>1706</v>
      </c>
      <c r="U43" s="66" t="s">
        <v>1707</v>
      </c>
      <c r="V43" s="212" t="s">
        <v>1708</v>
      </c>
      <c r="AA43" s="200">
        <f>IF(OR(J43="Fail",ISBLANK(J43)),INDEX('Issue Code Table'!C:C,MATCH(N:N,'Issue Code Table'!A:A,0)),IF(M43="Critical",6,IF(M43="Significant",5,IF(M43="Moderate",3,2))))</f>
        <v>5</v>
      </c>
    </row>
    <row r="44" spans="1:27" ht="101.25" customHeight="1" x14ac:dyDescent="0.35">
      <c r="A44" s="66" t="s">
        <v>1709</v>
      </c>
      <c r="B44" s="66" t="s">
        <v>1314</v>
      </c>
      <c r="C44" s="209" t="s">
        <v>1315</v>
      </c>
      <c r="D44" s="66" t="s">
        <v>128</v>
      </c>
      <c r="E44" s="66" t="s">
        <v>1710</v>
      </c>
      <c r="F44" s="66" t="s">
        <v>1711</v>
      </c>
      <c r="G44" s="66" t="s">
        <v>1712</v>
      </c>
      <c r="H44" s="66" t="s">
        <v>1713</v>
      </c>
      <c r="I44" s="55"/>
      <c r="J44" s="60"/>
      <c r="K44" s="66" t="s">
        <v>1714</v>
      </c>
      <c r="L44" s="55"/>
      <c r="M44" s="225" t="s">
        <v>141</v>
      </c>
      <c r="N44" s="194" t="s">
        <v>810</v>
      </c>
      <c r="O44" s="226" t="s">
        <v>1692</v>
      </c>
      <c r="P44" s="160"/>
      <c r="Q44" s="55" t="s">
        <v>1640</v>
      </c>
      <c r="R44" s="55" t="s">
        <v>1715</v>
      </c>
      <c r="S44" s="66" t="s">
        <v>1716</v>
      </c>
      <c r="T44" s="66" t="s">
        <v>1717</v>
      </c>
      <c r="U44" s="66" t="s">
        <v>1718</v>
      </c>
      <c r="V44" s="66" t="s">
        <v>1719</v>
      </c>
      <c r="AA44" s="200">
        <f>IF(OR(J44="Fail",ISBLANK(J44)),INDEX('Issue Code Table'!C:C,MATCH(N:N,'Issue Code Table'!A:A,0)),IF(M44="Critical",6,IF(M44="Significant",5,IF(M44="Moderate",3,2))))</f>
        <v>5</v>
      </c>
    </row>
    <row r="45" spans="1:27" ht="101.25" customHeight="1" x14ac:dyDescent="0.35">
      <c r="A45" s="66" t="s">
        <v>1720</v>
      </c>
      <c r="B45" s="66" t="s">
        <v>1301</v>
      </c>
      <c r="C45" s="209" t="s">
        <v>1302</v>
      </c>
      <c r="D45" s="66" t="s">
        <v>128</v>
      </c>
      <c r="E45" s="66" t="s">
        <v>1721</v>
      </c>
      <c r="F45" s="66" t="s">
        <v>1722</v>
      </c>
      <c r="G45" s="66" t="s">
        <v>1723</v>
      </c>
      <c r="H45" s="66" t="s">
        <v>1724</v>
      </c>
      <c r="I45" s="55"/>
      <c r="J45" s="60"/>
      <c r="K45" s="66" t="s">
        <v>1725</v>
      </c>
      <c r="L45" s="55"/>
      <c r="M45" s="225" t="s">
        <v>141</v>
      </c>
      <c r="N45" s="194" t="s">
        <v>810</v>
      </c>
      <c r="O45" s="226" t="s">
        <v>1692</v>
      </c>
      <c r="P45" s="160"/>
      <c r="Q45" s="55" t="s">
        <v>1640</v>
      </c>
      <c r="R45" s="55" t="s">
        <v>1726</v>
      </c>
      <c r="S45" s="66" t="s">
        <v>1727</v>
      </c>
      <c r="T45" s="66" t="s">
        <v>1728</v>
      </c>
      <c r="U45" s="66" t="s">
        <v>1729</v>
      </c>
      <c r="V45" s="66" t="s">
        <v>1730</v>
      </c>
      <c r="AA45" s="200">
        <f>IF(OR(J45="Fail",ISBLANK(J45)),INDEX('Issue Code Table'!C:C,MATCH(N:N,'Issue Code Table'!A:A,0)),IF(M45="Critical",6,IF(M45="Significant",5,IF(M45="Moderate",3,2))))</f>
        <v>5</v>
      </c>
    </row>
    <row r="46" spans="1:27" ht="101.25" customHeight="1" x14ac:dyDescent="0.35">
      <c r="A46" s="66" t="s">
        <v>1731</v>
      </c>
      <c r="B46" s="66" t="s">
        <v>743</v>
      </c>
      <c r="C46" s="209" t="s">
        <v>744</v>
      </c>
      <c r="D46" s="66" t="s">
        <v>128</v>
      </c>
      <c r="E46" s="66" t="s">
        <v>1732</v>
      </c>
      <c r="F46" s="66" t="s">
        <v>1733</v>
      </c>
      <c r="G46" s="66" t="s">
        <v>1734</v>
      </c>
      <c r="H46" s="66" t="s">
        <v>1735</v>
      </c>
      <c r="I46" s="55"/>
      <c r="J46" s="60"/>
      <c r="K46" s="66" t="s">
        <v>1736</v>
      </c>
      <c r="L46" s="55"/>
      <c r="M46" s="199" t="s">
        <v>141</v>
      </c>
      <c r="N46" s="259" t="s">
        <v>286</v>
      </c>
      <c r="O46" s="260" t="s">
        <v>1737</v>
      </c>
      <c r="P46" s="160"/>
      <c r="Q46" s="55" t="s">
        <v>1738</v>
      </c>
      <c r="R46" s="55" t="s">
        <v>1093</v>
      </c>
      <c r="S46" s="66" t="s">
        <v>1739</v>
      </c>
      <c r="T46" s="66" t="s">
        <v>1740</v>
      </c>
      <c r="U46" s="66" t="s">
        <v>1741</v>
      </c>
      <c r="V46" s="66" t="s">
        <v>1742</v>
      </c>
      <c r="AA46" s="200">
        <f>IF(OR(J46="Fail",ISBLANK(J46)),INDEX('Issue Code Table'!C:C,MATCH(N:N,'Issue Code Table'!A:A,0)),IF(M46="Critical",6,IF(M46="Significant",5,IF(M46="Moderate",3,2))))</f>
        <v>5</v>
      </c>
    </row>
    <row r="47" spans="1:27" ht="101.25" customHeight="1" x14ac:dyDescent="0.35">
      <c r="A47" s="66" t="s">
        <v>1743</v>
      </c>
      <c r="B47" s="66" t="s">
        <v>1314</v>
      </c>
      <c r="C47" s="209" t="s">
        <v>1315</v>
      </c>
      <c r="D47" s="66" t="s">
        <v>128</v>
      </c>
      <c r="E47" s="66" t="s">
        <v>1744</v>
      </c>
      <c r="F47" s="66" t="s">
        <v>1745</v>
      </c>
      <c r="G47" s="66" t="s">
        <v>1746</v>
      </c>
      <c r="H47" s="66" t="s">
        <v>1747</v>
      </c>
      <c r="I47" s="55"/>
      <c r="J47" s="60"/>
      <c r="K47" s="66" t="s">
        <v>1748</v>
      </c>
      <c r="L47" s="161"/>
      <c r="M47" s="199" t="s">
        <v>141</v>
      </c>
      <c r="N47" s="259" t="s">
        <v>286</v>
      </c>
      <c r="O47" s="260" t="s">
        <v>1737</v>
      </c>
      <c r="P47" s="160"/>
      <c r="Q47" s="55" t="s">
        <v>1738</v>
      </c>
      <c r="R47" s="55" t="s">
        <v>1227</v>
      </c>
      <c r="S47" s="66" t="s">
        <v>1749</v>
      </c>
      <c r="T47" s="66" t="s">
        <v>1750</v>
      </c>
      <c r="U47" s="66" t="s">
        <v>1751</v>
      </c>
      <c r="V47" s="66" t="s">
        <v>1752</v>
      </c>
      <c r="AA47" s="200">
        <f>IF(OR(J47="Fail",ISBLANK(J47)),INDEX('Issue Code Table'!C:C,MATCH(N:N,'Issue Code Table'!A:A,0)),IF(M47="Critical",6,IF(M47="Significant",5,IF(M47="Moderate",3,2))))</f>
        <v>5</v>
      </c>
    </row>
    <row r="48" spans="1:27" ht="101.25" customHeight="1" x14ac:dyDescent="0.35">
      <c r="A48" s="66" t="s">
        <v>1753</v>
      </c>
      <c r="B48" s="66" t="s">
        <v>279</v>
      </c>
      <c r="C48" s="209" t="s">
        <v>280</v>
      </c>
      <c r="D48" s="66" t="s">
        <v>128</v>
      </c>
      <c r="E48" s="66" t="s">
        <v>1754</v>
      </c>
      <c r="F48" s="66" t="s">
        <v>1755</v>
      </c>
      <c r="G48" s="66" t="s">
        <v>1756</v>
      </c>
      <c r="H48" s="66" t="s">
        <v>1757</v>
      </c>
      <c r="I48" s="55"/>
      <c r="J48" s="60"/>
      <c r="K48" s="66" t="s">
        <v>1758</v>
      </c>
      <c r="L48" s="55"/>
      <c r="M48" s="199" t="s">
        <v>141</v>
      </c>
      <c r="N48" s="194" t="s">
        <v>286</v>
      </c>
      <c r="O48" s="194" t="s">
        <v>287</v>
      </c>
      <c r="P48" s="160"/>
      <c r="Q48" s="55" t="s">
        <v>1738</v>
      </c>
      <c r="R48" s="55" t="s">
        <v>1759</v>
      </c>
      <c r="S48" s="66" t="s">
        <v>1760</v>
      </c>
      <c r="T48" s="66" t="s">
        <v>1761</v>
      </c>
      <c r="U48" s="66" t="s">
        <v>1762</v>
      </c>
      <c r="V48" s="66" t="s">
        <v>1763</v>
      </c>
      <c r="AA48" s="200">
        <f>IF(OR(J48="Fail",ISBLANK(J48)),INDEX('Issue Code Table'!C:C,MATCH(N:N,'Issue Code Table'!A:A,0)),IF(M48="Critical",6,IF(M48="Significant",5,IF(M48="Moderate",3,2))))</f>
        <v>5</v>
      </c>
    </row>
    <row r="49" spans="1:27" ht="101.25" customHeight="1" x14ac:dyDescent="0.35">
      <c r="A49" s="66" t="s">
        <v>1764</v>
      </c>
      <c r="B49" s="66" t="s">
        <v>1301</v>
      </c>
      <c r="C49" s="209" t="s">
        <v>1302</v>
      </c>
      <c r="D49" s="66" t="s">
        <v>128</v>
      </c>
      <c r="E49" s="66" t="s">
        <v>1765</v>
      </c>
      <c r="F49" s="66" t="s">
        <v>1766</v>
      </c>
      <c r="G49" s="66" t="s">
        <v>1767</v>
      </c>
      <c r="H49" s="66" t="s">
        <v>1768</v>
      </c>
      <c r="I49" s="55"/>
      <c r="J49" s="60"/>
      <c r="K49" s="66" t="s">
        <v>1769</v>
      </c>
      <c r="L49" s="55"/>
      <c r="M49" s="199" t="s">
        <v>141</v>
      </c>
      <c r="N49" s="194" t="s">
        <v>286</v>
      </c>
      <c r="O49" s="194" t="s">
        <v>287</v>
      </c>
      <c r="P49" s="160"/>
      <c r="Q49" s="55" t="s">
        <v>1738</v>
      </c>
      <c r="R49" s="55" t="s">
        <v>1770</v>
      </c>
      <c r="S49" s="66" t="s">
        <v>1771</v>
      </c>
      <c r="T49" s="66" t="s">
        <v>1772</v>
      </c>
      <c r="U49" s="66" t="s">
        <v>1773</v>
      </c>
      <c r="V49" s="66" t="s">
        <v>1774</v>
      </c>
      <c r="AA49" s="200">
        <f>IF(OR(J49="Fail",ISBLANK(J49)),INDEX('Issue Code Table'!C:C,MATCH(N:N,'Issue Code Table'!A:A,0)),IF(M49="Critical",6,IF(M49="Significant",5,IF(M49="Moderate",3,2))))</f>
        <v>5</v>
      </c>
    </row>
    <row r="50" spans="1:27" ht="101.25" customHeight="1" x14ac:dyDescent="0.35">
      <c r="A50" s="66" t="s">
        <v>1775</v>
      </c>
      <c r="B50" s="66" t="s">
        <v>1220</v>
      </c>
      <c r="C50" s="209" t="s">
        <v>1221</v>
      </c>
      <c r="D50" s="66" t="s">
        <v>128</v>
      </c>
      <c r="E50" s="66" t="s">
        <v>1776</v>
      </c>
      <c r="F50" s="66" t="s">
        <v>1777</v>
      </c>
      <c r="G50" s="66" t="s">
        <v>1778</v>
      </c>
      <c r="H50" s="66" t="s">
        <v>1779</v>
      </c>
      <c r="I50" s="55"/>
      <c r="J50" s="60"/>
      <c r="K50" s="66" t="s">
        <v>1780</v>
      </c>
      <c r="L50" s="55"/>
      <c r="M50" s="229" t="s">
        <v>141</v>
      </c>
      <c r="N50" s="229" t="s">
        <v>517</v>
      </c>
      <c r="O50" s="229" t="s">
        <v>518</v>
      </c>
      <c r="P50" s="160"/>
      <c r="Q50" s="55" t="s">
        <v>1738</v>
      </c>
      <c r="R50" s="55" t="s">
        <v>1781</v>
      </c>
      <c r="S50" s="66" t="s">
        <v>1782</v>
      </c>
      <c r="T50" s="66" t="s">
        <v>1783</v>
      </c>
      <c r="U50" s="66" t="s">
        <v>1784</v>
      </c>
      <c r="V50" s="66" t="s">
        <v>1785</v>
      </c>
      <c r="AA50" s="200">
        <f>IF(OR(J50="Fail",ISBLANK(J50)),INDEX('Issue Code Table'!C:C,MATCH(N:N,'Issue Code Table'!A:A,0)),IF(M50="Critical",6,IF(M50="Significant",5,IF(M50="Moderate",3,2))))</f>
        <v>5</v>
      </c>
    </row>
    <row r="51" spans="1:27" ht="101.25" customHeight="1" x14ac:dyDescent="0.35">
      <c r="A51" s="66" t="s">
        <v>1786</v>
      </c>
      <c r="B51" s="210" t="s">
        <v>584</v>
      </c>
      <c r="C51" s="211" t="s">
        <v>585</v>
      </c>
      <c r="D51" s="66" t="s">
        <v>128</v>
      </c>
      <c r="E51" s="66" t="s">
        <v>1787</v>
      </c>
      <c r="F51" s="66" t="s">
        <v>1788</v>
      </c>
      <c r="G51" s="66" t="s">
        <v>1789</v>
      </c>
      <c r="H51" s="66" t="s">
        <v>1790</v>
      </c>
      <c r="I51" s="55"/>
      <c r="J51" s="60"/>
      <c r="K51" s="66" t="s">
        <v>1791</v>
      </c>
      <c r="L51" s="55"/>
      <c r="M51" s="199" t="s">
        <v>141</v>
      </c>
      <c r="N51" s="194" t="s">
        <v>286</v>
      </c>
      <c r="O51" s="194" t="s">
        <v>287</v>
      </c>
      <c r="P51" s="160"/>
      <c r="Q51" s="55" t="s">
        <v>1738</v>
      </c>
      <c r="R51" s="55" t="s">
        <v>1238</v>
      </c>
      <c r="S51" s="66" t="s">
        <v>1792</v>
      </c>
      <c r="T51" s="66" t="s">
        <v>1793</v>
      </c>
      <c r="U51" s="66" t="s">
        <v>1794</v>
      </c>
      <c r="V51" s="66" t="s">
        <v>1795</v>
      </c>
      <c r="AA51" s="200">
        <f>IF(OR(J51="Fail",ISBLANK(J51)),INDEX('Issue Code Table'!C:C,MATCH(N:N,'Issue Code Table'!A:A,0)),IF(M51="Critical",6,IF(M51="Significant",5,IF(M51="Moderate",3,2))))</f>
        <v>5</v>
      </c>
    </row>
    <row r="52" spans="1:27" ht="101.25" customHeight="1" x14ac:dyDescent="0.35">
      <c r="A52" s="66" t="s">
        <v>1796</v>
      </c>
      <c r="B52" s="210" t="s">
        <v>584</v>
      </c>
      <c r="C52" s="211" t="s">
        <v>585</v>
      </c>
      <c r="D52" s="66" t="s">
        <v>128</v>
      </c>
      <c r="E52" s="66" t="s">
        <v>1797</v>
      </c>
      <c r="F52" s="66" t="s">
        <v>1798</v>
      </c>
      <c r="G52" s="66" t="s">
        <v>1799</v>
      </c>
      <c r="H52" s="66" t="s">
        <v>1800</v>
      </c>
      <c r="I52" s="55"/>
      <c r="J52" s="60"/>
      <c r="K52" s="66" t="s">
        <v>1801</v>
      </c>
      <c r="L52" s="55"/>
      <c r="M52" s="199" t="s">
        <v>188</v>
      </c>
      <c r="N52" s="194" t="s">
        <v>1802</v>
      </c>
      <c r="O52" s="194" t="s">
        <v>1803</v>
      </c>
      <c r="P52" s="160"/>
      <c r="Q52" s="55" t="s">
        <v>1738</v>
      </c>
      <c r="R52" s="55" t="s">
        <v>1804</v>
      </c>
      <c r="S52" s="66" t="s">
        <v>1805</v>
      </c>
      <c r="T52" s="66" t="s">
        <v>1806</v>
      </c>
      <c r="U52" s="66" t="s">
        <v>1807</v>
      </c>
      <c r="V52" s="66"/>
      <c r="AA52" s="200">
        <f>IF(OR(J52="Fail",ISBLANK(J52)),INDEX('Issue Code Table'!C:C,MATCH(N:N,'Issue Code Table'!A:A,0)),IF(M52="Critical",6,IF(M52="Significant",5,IF(M52="Moderate",3,2))))</f>
        <v>4</v>
      </c>
    </row>
    <row r="53" spans="1:27" ht="101.25" customHeight="1" x14ac:dyDescent="0.35">
      <c r="A53" s="66" t="s">
        <v>1808</v>
      </c>
      <c r="B53" s="66" t="s">
        <v>1220</v>
      </c>
      <c r="C53" s="209" t="s">
        <v>1221</v>
      </c>
      <c r="D53" s="66" t="s">
        <v>128</v>
      </c>
      <c r="E53" s="66" t="s">
        <v>1809</v>
      </c>
      <c r="F53" s="66" t="s">
        <v>1810</v>
      </c>
      <c r="G53" s="66" t="s">
        <v>1811</v>
      </c>
      <c r="H53" s="66" t="s">
        <v>1812</v>
      </c>
      <c r="I53" s="55"/>
      <c r="J53" s="60"/>
      <c r="K53" s="66" t="s">
        <v>1813</v>
      </c>
      <c r="L53" s="55"/>
      <c r="M53" s="199" t="s">
        <v>141</v>
      </c>
      <c r="N53" s="194" t="s">
        <v>517</v>
      </c>
      <c r="O53" s="194" t="s">
        <v>518</v>
      </c>
      <c r="P53" s="160"/>
      <c r="Q53" s="55" t="s">
        <v>1738</v>
      </c>
      <c r="R53" s="55" t="s">
        <v>1814</v>
      </c>
      <c r="S53" s="66" t="s">
        <v>1815</v>
      </c>
      <c r="T53" s="66" t="s">
        <v>1816</v>
      </c>
      <c r="U53" s="66" t="s">
        <v>1817</v>
      </c>
      <c r="V53" s="66" t="s">
        <v>1818</v>
      </c>
      <c r="AA53" s="200">
        <f>IF(OR(J53="Fail",ISBLANK(J53)),INDEX('Issue Code Table'!C:C,MATCH(N:N,'Issue Code Table'!A:A,0)),IF(M53="Critical",6,IF(M53="Significant",5,IF(M53="Moderate",3,2))))</f>
        <v>5</v>
      </c>
    </row>
    <row r="54" spans="1:27" ht="101.25" customHeight="1" x14ac:dyDescent="0.35">
      <c r="A54" s="66" t="s">
        <v>1819</v>
      </c>
      <c r="B54" s="66" t="s">
        <v>1820</v>
      </c>
      <c r="C54" s="209" t="s">
        <v>1821</v>
      </c>
      <c r="D54" s="66" t="s">
        <v>128</v>
      </c>
      <c r="E54" s="66" t="s">
        <v>1822</v>
      </c>
      <c r="F54" s="66" t="s">
        <v>1823</v>
      </c>
      <c r="G54" s="66" t="s">
        <v>1824</v>
      </c>
      <c r="H54" s="66" t="s">
        <v>1825</v>
      </c>
      <c r="I54" s="55"/>
      <c r="J54" s="60"/>
      <c r="K54" s="66" t="s">
        <v>1826</v>
      </c>
      <c r="L54" s="55"/>
      <c r="M54" s="199" t="s">
        <v>141</v>
      </c>
      <c r="N54" s="194" t="s">
        <v>1827</v>
      </c>
      <c r="O54" s="194" t="s">
        <v>1828</v>
      </c>
      <c r="P54" s="160"/>
      <c r="Q54" s="55" t="s">
        <v>1738</v>
      </c>
      <c r="R54" s="55" t="s">
        <v>1829</v>
      </c>
      <c r="S54" s="66" t="s">
        <v>1830</v>
      </c>
      <c r="T54" s="66" t="s">
        <v>1831</v>
      </c>
      <c r="U54" s="66" t="s">
        <v>1832</v>
      </c>
      <c r="V54" s="66" t="s">
        <v>1833</v>
      </c>
      <c r="AA54" s="200">
        <f>IF(OR(J54="Fail",ISBLANK(J54)),INDEX('Issue Code Table'!C:C,MATCH(N:N,'Issue Code Table'!A:A,0)),IF(M54="Critical",6,IF(M54="Significant",5,IF(M54="Moderate",3,2))))</f>
        <v>5</v>
      </c>
    </row>
    <row r="55" spans="1:27" ht="101.25" customHeight="1" x14ac:dyDescent="0.35">
      <c r="A55" s="66" t="s">
        <v>1834</v>
      </c>
      <c r="B55" s="66" t="s">
        <v>1820</v>
      </c>
      <c r="C55" s="209" t="s">
        <v>1821</v>
      </c>
      <c r="D55" s="66" t="s">
        <v>128</v>
      </c>
      <c r="E55" s="66" t="s">
        <v>1835</v>
      </c>
      <c r="F55" s="66" t="s">
        <v>1836</v>
      </c>
      <c r="G55" s="66" t="s">
        <v>1837</v>
      </c>
      <c r="H55" s="66" t="s">
        <v>1838</v>
      </c>
      <c r="I55" s="55"/>
      <c r="J55" s="60"/>
      <c r="K55" s="66" t="s">
        <v>1839</v>
      </c>
      <c r="L55" s="55"/>
      <c r="M55" s="199" t="s">
        <v>188</v>
      </c>
      <c r="N55" s="194" t="s">
        <v>982</v>
      </c>
      <c r="O55" s="194" t="s">
        <v>983</v>
      </c>
      <c r="P55" s="160"/>
      <c r="Q55" s="55" t="s">
        <v>1738</v>
      </c>
      <c r="R55" s="55" t="s">
        <v>1840</v>
      </c>
      <c r="S55" s="66" t="s">
        <v>1841</v>
      </c>
      <c r="T55" s="66" t="s">
        <v>1842</v>
      </c>
      <c r="U55" s="66" t="s">
        <v>1843</v>
      </c>
      <c r="V55" s="66"/>
      <c r="AA55" s="200">
        <f>IF(OR(J55="Fail",ISBLANK(J55)),INDEX('Issue Code Table'!C:C,MATCH(N:N,'Issue Code Table'!A:A,0)),IF(M55="Critical",6,IF(M55="Significant",5,IF(M55="Moderate",3,2))))</f>
        <v>4</v>
      </c>
    </row>
    <row r="56" spans="1:27" ht="101.25" customHeight="1" x14ac:dyDescent="0.35">
      <c r="A56" s="66" t="s">
        <v>1844</v>
      </c>
      <c r="B56" s="66" t="s">
        <v>1301</v>
      </c>
      <c r="C56" s="209" t="s">
        <v>1302</v>
      </c>
      <c r="D56" s="66" t="s">
        <v>128</v>
      </c>
      <c r="E56" s="66" t="s">
        <v>1845</v>
      </c>
      <c r="F56" s="66" t="s">
        <v>1846</v>
      </c>
      <c r="G56" s="66" t="s">
        <v>1847</v>
      </c>
      <c r="H56" s="66" t="s">
        <v>1848</v>
      </c>
      <c r="I56" s="55"/>
      <c r="J56" s="60"/>
      <c r="K56" s="66" t="s">
        <v>1849</v>
      </c>
      <c r="L56" s="55"/>
      <c r="M56" s="199" t="s">
        <v>141</v>
      </c>
      <c r="N56" s="194" t="s">
        <v>286</v>
      </c>
      <c r="O56" s="194" t="s">
        <v>287</v>
      </c>
      <c r="P56" s="160"/>
      <c r="Q56" s="55" t="s">
        <v>1738</v>
      </c>
      <c r="R56" s="55" t="s">
        <v>1850</v>
      </c>
      <c r="S56" s="66" t="s">
        <v>1851</v>
      </c>
      <c r="T56" s="66" t="s">
        <v>1852</v>
      </c>
      <c r="U56" s="66" t="s">
        <v>1853</v>
      </c>
      <c r="V56" s="66" t="s">
        <v>1854</v>
      </c>
      <c r="AA56" s="200">
        <f>IF(OR(J56="Fail",ISBLANK(J56)),INDEX('Issue Code Table'!C:C,MATCH(N:N,'Issue Code Table'!A:A,0)),IF(M56="Critical",6,IF(M56="Significant",5,IF(M56="Moderate",3,2))))</f>
        <v>5</v>
      </c>
    </row>
    <row r="57" spans="1:27" ht="101.25" customHeight="1" x14ac:dyDescent="0.35">
      <c r="A57" s="66" t="s">
        <v>1855</v>
      </c>
      <c r="B57" s="66" t="s">
        <v>1856</v>
      </c>
      <c r="C57" s="209" t="s">
        <v>1857</v>
      </c>
      <c r="D57" s="66" t="s">
        <v>128</v>
      </c>
      <c r="E57" s="66" t="s">
        <v>1858</v>
      </c>
      <c r="F57" s="66" t="s">
        <v>1859</v>
      </c>
      <c r="G57" s="66" t="s">
        <v>1860</v>
      </c>
      <c r="H57" s="66" t="s">
        <v>1861</v>
      </c>
      <c r="I57" s="55"/>
      <c r="J57" s="60"/>
      <c r="K57" s="66" t="s">
        <v>1862</v>
      </c>
      <c r="L57" s="55"/>
      <c r="M57" s="199" t="s">
        <v>141</v>
      </c>
      <c r="N57" s="261" t="s">
        <v>286</v>
      </c>
      <c r="O57" s="194" t="s">
        <v>1737</v>
      </c>
      <c r="P57" s="160"/>
      <c r="Q57" s="55" t="s">
        <v>1738</v>
      </c>
      <c r="R57" s="55" t="s">
        <v>1863</v>
      </c>
      <c r="S57" s="66" t="s">
        <v>1864</v>
      </c>
      <c r="T57" s="66" t="s">
        <v>1865</v>
      </c>
      <c r="U57" s="66" t="s">
        <v>1866</v>
      </c>
      <c r="V57" s="66" t="s">
        <v>1867</v>
      </c>
      <c r="AA57" s="200">
        <f>IF(OR(J57="Fail",ISBLANK(J57)),INDEX('Issue Code Table'!C:C,MATCH(N:N,'Issue Code Table'!A:A,0)),IF(M57="Critical",6,IF(M57="Significant",5,IF(M57="Moderate",3,2))))</f>
        <v>5</v>
      </c>
    </row>
    <row r="58" spans="1:27" ht="101.25" customHeight="1" x14ac:dyDescent="0.35">
      <c r="A58" s="66" t="s">
        <v>1868</v>
      </c>
      <c r="B58" s="66" t="s">
        <v>1685</v>
      </c>
      <c r="C58" s="209" t="s">
        <v>1686</v>
      </c>
      <c r="D58" s="66" t="s">
        <v>128</v>
      </c>
      <c r="E58" s="66" t="s">
        <v>1869</v>
      </c>
      <c r="F58" s="66" t="s">
        <v>1870</v>
      </c>
      <c r="G58" s="66" t="s">
        <v>1871</v>
      </c>
      <c r="H58" s="66" t="s">
        <v>1872</v>
      </c>
      <c r="I58" s="55"/>
      <c r="J58" s="60"/>
      <c r="K58" s="66" t="s">
        <v>1873</v>
      </c>
      <c r="L58" s="55"/>
      <c r="M58" s="199" t="s">
        <v>141</v>
      </c>
      <c r="N58" s="194" t="s">
        <v>286</v>
      </c>
      <c r="O58" s="194" t="s">
        <v>287</v>
      </c>
      <c r="P58" s="160"/>
      <c r="Q58" s="55" t="s">
        <v>1738</v>
      </c>
      <c r="R58" s="55" t="s">
        <v>1874</v>
      </c>
      <c r="S58" s="66" t="s">
        <v>1875</v>
      </c>
      <c r="T58" s="66" t="s">
        <v>1876</v>
      </c>
      <c r="U58" s="66" t="s">
        <v>1877</v>
      </c>
      <c r="V58" s="66" t="s">
        <v>1878</v>
      </c>
      <c r="AA58" s="200">
        <f>IF(OR(J58="Fail",ISBLANK(J58)),INDEX('Issue Code Table'!C:C,MATCH(N:N,'Issue Code Table'!A:A,0)),IF(M58="Critical",6,IF(M58="Significant",5,IF(M58="Moderate",3,2))))</f>
        <v>5</v>
      </c>
    </row>
    <row r="59" spans="1:27" ht="101.25" customHeight="1" x14ac:dyDescent="0.35">
      <c r="A59" s="66" t="s">
        <v>1879</v>
      </c>
      <c r="B59" s="66" t="s">
        <v>1820</v>
      </c>
      <c r="C59" s="209" t="s">
        <v>1821</v>
      </c>
      <c r="D59" s="66" t="s">
        <v>128</v>
      </c>
      <c r="E59" s="66" t="s">
        <v>1880</v>
      </c>
      <c r="F59" s="66" t="s">
        <v>1881</v>
      </c>
      <c r="G59" s="66" t="s">
        <v>1882</v>
      </c>
      <c r="H59" s="66" t="s">
        <v>1883</v>
      </c>
      <c r="I59" s="55"/>
      <c r="J59" s="60"/>
      <c r="K59" s="66" t="s">
        <v>1884</v>
      </c>
      <c r="L59" s="55"/>
      <c r="M59" s="199" t="s">
        <v>141</v>
      </c>
      <c r="N59" s="194" t="s">
        <v>517</v>
      </c>
      <c r="O59" s="194" t="s">
        <v>518</v>
      </c>
      <c r="P59" s="160"/>
      <c r="Q59" s="55" t="s">
        <v>1738</v>
      </c>
      <c r="R59" s="55" t="s">
        <v>1885</v>
      </c>
      <c r="S59" s="66" t="s">
        <v>1886</v>
      </c>
      <c r="T59" s="66" t="s">
        <v>1887</v>
      </c>
      <c r="U59" s="66" t="s">
        <v>1888</v>
      </c>
      <c r="V59" s="66" t="s">
        <v>1889</v>
      </c>
      <c r="AA59" s="200">
        <f>IF(OR(J59="Fail",ISBLANK(J59)),INDEX('Issue Code Table'!C:C,MATCH(N:N,'Issue Code Table'!A:A,0)),IF(M59="Critical",6,IF(M59="Significant",5,IF(M59="Moderate",3,2))))</f>
        <v>5</v>
      </c>
    </row>
    <row r="60" spans="1:27" ht="101.25" customHeight="1" x14ac:dyDescent="0.35">
      <c r="A60" s="66" t="s">
        <v>1890</v>
      </c>
      <c r="B60" s="66" t="s">
        <v>1820</v>
      </c>
      <c r="C60" s="209" t="s">
        <v>1821</v>
      </c>
      <c r="D60" s="66" t="s">
        <v>128</v>
      </c>
      <c r="E60" s="66" t="s">
        <v>1891</v>
      </c>
      <c r="F60" s="66" t="s">
        <v>1892</v>
      </c>
      <c r="G60" s="66" t="s">
        <v>1893</v>
      </c>
      <c r="H60" s="66" t="s">
        <v>1894</v>
      </c>
      <c r="I60" s="55"/>
      <c r="J60" s="60"/>
      <c r="K60" s="66" t="s">
        <v>1895</v>
      </c>
      <c r="L60" s="55"/>
      <c r="M60" s="199" t="s">
        <v>141</v>
      </c>
      <c r="N60" s="194" t="s">
        <v>517</v>
      </c>
      <c r="O60" s="194" t="s">
        <v>518</v>
      </c>
      <c r="P60" s="160"/>
      <c r="Q60" s="55" t="s">
        <v>1738</v>
      </c>
      <c r="R60" s="55" t="s">
        <v>1896</v>
      </c>
      <c r="S60" s="66" t="s">
        <v>1897</v>
      </c>
      <c r="T60" s="66" t="s">
        <v>1898</v>
      </c>
      <c r="U60" s="66" t="s">
        <v>1899</v>
      </c>
      <c r="V60" s="66" t="s">
        <v>1900</v>
      </c>
      <c r="AA60" s="200">
        <f>IF(OR(J60="Fail",ISBLANK(J60)),INDEX('Issue Code Table'!C:C,MATCH(N:N,'Issue Code Table'!A:A,0)),IF(M60="Critical",6,IF(M60="Significant",5,IF(M60="Moderate",3,2))))</f>
        <v>5</v>
      </c>
    </row>
    <row r="61" spans="1:27" ht="101.25" customHeight="1" x14ac:dyDescent="0.35">
      <c r="A61" s="66" t="s">
        <v>1901</v>
      </c>
      <c r="B61" s="66" t="s">
        <v>279</v>
      </c>
      <c r="C61" s="209" t="s">
        <v>280</v>
      </c>
      <c r="D61" s="66" t="s">
        <v>128</v>
      </c>
      <c r="E61" s="66" t="s">
        <v>1902</v>
      </c>
      <c r="F61" s="66" t="s">
        <v>1903</v>
      </c>
      <c r="G61" s="66" t="s">
        <v>1904</v>
      </c>
      <c r="H61" s="66" t="s">
        <v>1905</v>
      </c>
      <c r="I61" s="55"/>
      <c r="J61" s="60"/>
      <c r="K61" s="66" t="s">
        <v>1906</v>
      </c>
      <c r="L61" s="55"/>
      <c r="M61" s="199" t="s">
        <v>141</v>
      </c>
      <c r="N61" s="194" t="s">
        <v>286</v>
      </c>
      <c r="O61" s="194" t="s">
        <v>287</v>
      </c>
      <c r="P61" s="160"/>
      <c r="Q61" s="55" t="s">
        <v>1738</v>
      </c>
      <c r="R61" s="55" t="s">
        <v>1907</v>
      </c>
      <c r="S61" s="66" t="s">
        <v>1908</v>
      </c>
      <c r="T61" s="66" t="s">
        <v>1909</v>
      </c>
      <c r="U61" s="66" t="s">
        <v>1910</v>
      </c>
      <c r="V61" s="66" t="s">
        <v>1911</v>
      </c>
      <c r="AA61" s="200">
        <f>IF(OR(J61="Fail",ISBLANK(J61)),INDEX('Issue Code Table'!C:C,MATCH(N:N,'Issue Code Table'!A:A,0)),IF(M61="Critical",6,IF(M61="Significant",5,IF(M61="Moderate",3,2))))</f>
        <v>5</v>
      </c>
    </row>
    <row r="62" spans="1:27" ht="101.25" customHeight="1" x14ac:dyDescent="0.35">
      <c r="A62" s="66" t="s">
        <v>1912</v>
      </c>
      <c r="B62" s="66" t="s">
        <v>1820</v>
      </c>
      <c r="C62" s="209" t="s">
        <v>1821</v>
      </c>
      <c r="D62" s="66" t="s">
        <v>128</v>
      </c>
      <c r="E62" s="66" t="s">
        <v>1913</v>
      </c>
      <c r="F62" s="66" t="s">
        <v>1914</v>
      </c>
      <c r="G62" s="66" t="s">
        <v>1915</v>
      </c>
      <c r="H62" s="66" t="s">
        <v>1916</v>
      </c>
      <c r="I62" s="55"/>
      <c r="J62" s="60"/>
      <c r="K62" s="66" t="s">
        <v>1917</v>
      </c>
      <c r="L62" s="55"/>
      <c r="M62" s="228" t="s">
        <v>141</v>
      </c>
      <c r="N62" s="194" t="s">
        <v>810</v>
      </c>
      <c r="O62" s="226" t="s">
        <v>1692</v>
      </c>
      <c r="P62" s="160"/>
      <c r="Q62" s="55" t="s">
        <v>1738</v>
      </c>
      <c r="R62" s="55" t="s">
        <v>1918</v>
      </c>
      <c r="S62" s="66" t="s">
        <v>1919</v>
      </c>
      <c r="T62" s="66" t="s">
        <v>1920</v>
      </c>
      <c r="U62" s="66" t="s">
        <v>1921</v>
      </c>
      <c r="V62" s="66" t="s">
        <v>1922</v>
      </c>
      <c r="AA62" s="200">
        <f>IF(OR(J62="Fail",ISBLANK(J62)),INDEX('Issue Code Table'!C:C,MATCH(N:N,'Issue Code Table'!A:A,0)),IF(M62="Critical",6,IF(M62="Significant",5,IF(M62="Moderate",3,2))))</f>
        <v>5</v>
      </c>
    </row>
    <row r="63" spans="1:27" ht="101.25" customHeight="1" x14ac:dyDescent="0.35">
      <c r="A63" s="66" t="s">
        <v>1923</v>
      </c>
      <c r="B63" s="66" t="s">
        <v>1301</v>
      </c>
      <c r="C63" s="209" t="s">
        <v>1302</v>
      </c>
      <c r="D63" s="66" t="s">
        <v>128</v>
      </c>
      <c r="E63" s="66" t="s">
        <v>1924</v>
      </c>
      <c r="F63" s="66" t="s">
        <v>1925</v>
      </c>
      <c r="G63" s="66" t="s">
        <v>1926</v>
      </c>
      <c r="H63" s="66" t="s">
        <v>1927</v>
      </c>
      <c r="I63" s="55"/>
      <c r="J63" s="60"/>
      <c r="K63" s="66" t="s">
        <v>1928</v>
      </c>
      <c r="L63" s="161"/>
      <c r="M63" s="199" t="s">
        <v>141</v>
      </c>
      <c r="N63" s="194" t="s">
        <v>517</v>
      </c>
      <c r="O63" s="194" t="s">
        <v>518</v>
      </c>
      <c r="P63" s="160"/>
      <c r="Q63" s="55" t="s">
        <v>1738</v>
      </c>
      <c r="R63" s="55" t="s">
        <v>1929</v>
      </c>
      <c r="S63" s="66" t="s">
        <v>1930</v>
      </c>
      <c r="T63" s="66" t="s">
        <v>1931</v>
      </c>
      <c r="U63" s="66" t="s">
        <v>1932</v>
      </c>
      <c r="V63" s="66" t="s">
        <v>1933</v>
      </c>
      <c r="AA63" s="200">
        <f>IF(OR(J63="Fail",ISBLANK(J63)),INDEX('Issue Code Table'!C:C,MATCH(N:N,'Issue Code Table'!A:A,0)),IF(M63="Critical",6,IF(M63="Significant",5,IF(M63="Moderate",3,2))))</f>
        <v>5</v>
      </c>
    </row>
    <row r="64" spans="1:27" ht="101.25" customHeight="1" x14ac:dyDescent="0.35">
      <c r="A64" s="66" t="s">
        <v>1934</v>
      </c>
      <c r="B64" s="66" t="s">
        <v>1856</v>
      </c>
      <c r="C64" s="209" t="s">
        <v>1857</v>
      </c>
      <c r="D64" s="66" t="s">
        <v>128</v>
      </c>
      <c r="E64" s="66" t="s">
        <v>1935</v>
      </c>
      <c r="F64" s="66" t="s">
        <v>1936</v>
      </c>
      <c r="G64" s="66" t="s">
        <v>1937</v>
      </c>
      <c r="H64" s="66" t="s">
        <v>1938</v>
      </c>
      <c r="I64" s="55"/>
      <c r="J64" s="60"/>
      <c r="K64" s="66" t="s">
        <v>1939</v>
      </c>
      <c r="L64" s="55"/>
      <c r="M64" s="199" t="s">
        <v>141</v>
      </c>
      <c r="N64" s="194" t="s">
        <v>517</v>
      </c>
      <c r="O64" s="194" t="s">
        <v>518</v>
      </c>
      <c r="P64" s="160"/>
      <c r="Q64" s="55" t="s">
        <v>1738</v>
      </c>
      <c r="R64" s="55" t="s">
        <v>1940</v>
      </c>
      <c r="S64" s="66" t="s">
        <v>1941</v>
      </c>
      <c r="T64" s="66" t="s">
        <v>1942</v>
      </c>
      <c r="U64" s="66" t="s">
        <v>1943</v>
      </c>
      <c r="V64" s="66" t="s">
        <v>1944</v>
      </c>
      <c r="AA64" s="200">
        <f>IF(OR(J64="Fail",ISBLANK(J64)),INDEX('Issue Code Table'!C:C,MATCH(N:N,'Issue Code Table'!A:A,0)),IF(M64="Critical",6,IF(M64="Significant",5,IF(M64="Moderate",3,2))))</f>
        <v>5</v>
      </c>
    </row>
    <row r="65" spans="1:27" ht="101.25" customHeight="1" x14ac:dyDescent="0.35">
      <c r="A65" s="66" t="s">
        <v>1945</v>
      </c>
      <c r="B65" s="66" t="s">
        <v>1856</v>
      </c>
      <c r="C65" s="209" t="s">
        <v>1857</v>
      </c>
      <c r="D65" s="66" t="s">
        <v>128</v>
      </c>
      <c r="E65" s="66" t="s">
        <v>1946</v>
      </c>
      <c r="F65" s="66" t="s">
        <v>1947</v>
      </c>
      <c r="G65" s="66" t="s">
        <v>1948</v>
      </c>
      <c r="H65" s="66" t="s">
        <v>1949</v>
      </c>
      <c r="I65" s="55"/>
      <c r="J65" s="60"/>
      <c r="K65" s="66" t="s">
        <v>1950</v>
      </c>
      <c r="L65" s="55"/>
      <c r="M65" s="230" t="s">
        <v>141</v>
      </c>
      <c r="N65" s="231" t="s">
        <v>1951</v>
      </c>
      <c r="O65" s="232" t="s">
        <v>1952</v>
      </c>
      <c r="P65" s="160"/>
      <c r="Q65" s="55" t="s">
        <v>1738</v>
      </c>
      <c r="R65" s="55" t="s">
        <v>1953</v>
      </c>
      <c r="S65" s="66" t="s">
        <v>1954</v>
      </c>
      <c r="T65" s="66" t="s">
        <v>1955</v>
      </c>
      <c r="U65" s="66" t="s">
        <v>1956</v>
      </c>
      <c r="V65" s="66" t="s">
        <v>1957</v>
      </c>
      <c r="AA65" s="200">
        <f>IF(OR(J65="Fail",ISBLANK(J65)),INDEX('Issue Code Table'!C:C,MATCH(N:N,'Issue Code Table'!A:A,0)),IF(M65="Critical",6,IF(M65="Significant",5,IF(M65="Moderate",3,2))))</f>
        <v>5</v>
      </c>
    </row>
    <row r="66" spans="1:27" ht="101.25" customHeight="1" x14ac:dyDescent="0.35">
      <c r="A66" s="66" t="s">
        <v>1958</v>
      </c>
      <c r="B66" s="66" t="s">
        <v>631</v>
      </c>
      <c r="C66" s="209" t="s">
        <v>632</v>
      </c>
      <c r="D66" s="66" t="s">
        <v>128</v>
      </c>
      <c r="E66" s="66" t="s">
        <v>1959</v>
      </c>
      <c r="F66" s="66" t="s">
        <v>1960</v>
      </c>
      <c r="G66" s="66" t="s">
        <v>1961</v>
      </c>
      <c r="H66" s="66" t="s">
        <v>1962</v>
      </c>
      <c r="I66" s="55"/>
      <c r="J66" s="60"/>
      <c r="K66" s="66" t="s">
        <v>1963</v>
      </c>
      <c r="L66" s="55"/>
      <c r="M66" s="199" t="s">
        <v>141</v>
      </c>
      <c r="N66" s="194" t="s">
        <v>286</v>
      </c>
      <c r="O66" s="194" t="s">
        <v>287</v>
      </c>
      <c r="P66" s="160"/>
      <c r="Q66" s="55" t="s">
        <v>1738</v>
      </c>
      <c r="R66" s="55" t="s">
        <v>1964</v>
      </c>
      <c r="S66" s="66" t="s">
        <v>1965</v>
      </c>
      <c r="T66" s="66" t="s">
        <v>1966</v>
      </c>
      <c r="U66" s="66" t="s">
        <v>1967</v>
      </c>
      <c r="V66" s="66" t="s">
        <v>1968</v>
      </c>
      <c r="AA66" s="200">
        <f>IF(OR(J66="Fail",ISBLANK(J66)),INDEX('Issue Code Table'!C:C,MATCH(N:N,'Issue Code Table'!A:A,0)),IF(M66="Critical",6,IF(M66="Significant",5,IF(M66="Moderate",3,2))))</f>
        <v>5</v>
      </c>
    </row>
    <row r="67" spans="1:27" ht="101.25" customHeight="1" x14ac:dyDescent="0.35">
      <c r="A67" s="66" t="s">
        <v>1969</v>
      </c>
      <c r="B67" s="66" t="s">
        <v>279</v>
      </c>
      <c r="C67" s="209" t="s">
        <v>280</v>
      </c>
      <c r="D67" s="66" t="s">
        <v>128</v>
      </c>
      <c r="E67" s="66" t="s">
        <v>1970</v>
      </c>
      <c r="F67" s="66" t="s">
        <v>1971</v>
      </c>
      <c r="G67" s="66" t="s">
        <v>1972</v>
      </c>
      <c r="H67" s="66" t="s">
        <v>1973</v>
      </c>
      <c r="I67" s="55"/>
      <c r="J67" s="60"/>
      <c r="K67" s="66" t="s">
        <v>1974</v>
      </c>
      <c r="L67" s="55"/>
      <c r="M67" s="199" t="s">
        <v>141</v>
      </c>
      <c r="N67" s="194" t="s">
        <v>286</v>
      </c>
      <c r="O67" s="194" t="s">
        <v>287</v>
      </c>
      <c r="P67" s="160"/>
      <c r="Q67" s="55" t="s">
        <v>1738</v>
      </c>
      <c r="R67" s="55" t="s">
        <v>1975</v>
      </c>
      <c r="S67" s="66" t="s">
        <v>1976</v>
      </c>
      <c r="T67" s="66" t="s">
        <v>1977</v>
      </c>
      <c r="U67" s="66" t="s">
        <v>1978</v>
      </c>
      <c r="V67" s="66" t="s">
        <v>1979</v>
      </c>
      <c r="AA67" s="200">
        <f>IF(OR(J67="Fail",ISBLANK(J67)),INDEX('Issue Code Table'!C:C,MATCH(N:N,'Issue Code Table'!A:A,0)),IF(M67="Critical",6,IF(M67="Significant",5,IF(M67="Moderate",3,2))))</f>
        <v>5</v>
      </c>
    </row>
    <row r="68" spans="1:27" ht="101.25" customHeight="1" x14ac:dyDescent="0.35">
      <c r="A68" s="66" t="s">
        <v>1980</v>
      </c>
      <c r="B68" s="66" t="s">
        <v>743</v>
      </c>
      <c r="C68" s="209" t="s">
        <v>744</v>
      </c>
      <c r="D68" s="66" t="s">
        <v>128</v>
      </c>
      <c r="E68" s="66" t="s">
        <v>1981</v>
      </c>
      <c r="F68" s="66" t="s">
        <v>1982</v>
      </c>
      <c r="G68" s="66" t="s">
        <v>1983</v>
      </c>
      <c r="H68" s="66" t="s">
        <v>1984</v>
      </c>
      <c r="I68" s="55"/>
      <c r="J68" s="60"/>
      <c r="K68" s="66" t="s">
        <v>1985</v>
      </c>
      <c r="L68" s="55"/>
      <c r="M68" s="228" t="s">
        <v>141</v>
      </c>
      <c r="N68" s="194" t="s">
        <v>810</v>
      </c>
      <c r="O68" s="226" t="s">
        <v>1692</v>
      </c>
      <c r="P68" s="160"/>
      <c r="Q68" s="55" t="s">
        <v>1738</v>
      </c>
      <c r="R68" s="55" t="s">
        <v>1986</v>
      </c>
      <c r="S68" s="66" t="s">
        <v>1987</v>
      </c>
      <c r="T68" s="66" t="s">
        <v>1988</v>
      </c>
      <c r="U68" s="66" t="s">
        <v>1989</v>
      </c>
      <c r="V68" s="66" t="s">
        <v>1990</v>
      </c>
      <c r="AA68" s="200">
        <f>IF(OR(J68="Fail",ISBLANK(J68)),INDEX('Issue Code Table'!C:C,MATCH(N:N,'Issue Code Table'!A:A,0)),IF(M68="Critical",6,IF(M68="Significant",5,IF(M68="Moderate",3,2))))</f>
        <v>5</v>
      </c>
    </row>
    <row r="69" spans="1:27" ht="101.25" customHeight="1" x14ac:dyDescent="0.35">
      <c r="A69" s="66" t="s">
        <v>1991</v>
      </c>
      <c r="B69" s="66" t="s">
        <v>1685</v>
      </c>
      <c r="C69" s="209" t="s">
        <v>1686</v>
      </c>
      <c r="D69" s="66" t="s">
        <v>128</v>
      </c>
      <c r="E69" s="66" t="s">
        <v>1992</v>
      </c>
      <c r="F69" s="66" t="s">
        <v>1993</v>
      </c>
      <c r="G69" s="66" t="s">
        <v>1994</v>
      </c>
      <c r="H69" s="66" t="s">
        <v>1995</v>
      </c>
      <c r="I69" s="55"/>
      <c r="J69" s="60"/>
      <c r="K69" s="66" t="s">
        <v>1996</v>
      </c>
      <c r="L69" s="55"/>
      <c r="M69" s="199" t="s">
        <v>141</v>
      </c>
      <c r="N69" s="194" t="s">
        <v>517</v>
      </c>
      <c r="O69" s="194" t="s">
        <v>518</v>
      </c>
      <c r="P69" s="160"/>
      <c r="Q69" s="55" t="s">
        <v>1738</v>
      </c>
      <c r="R69" s="55" t="s">
        <v>1997</v>
      </c>
      <c r="S69" s="66" t="s">
        <v>1998</v>
      </c>
      <c r="T69" s="66" t="s">
        <v>1999</v>
      </c>
      <c r="U69" s="66" t="s">
        <v>2000</v>
      </c>
      <c r="V69" s="66" t="s">
        <v>2001</v>
      </c>
      <c r="AA69" s="200">
        <f>IF(OR(J69="Fail",ISBLANK(J69)),INDEX('Issue Code Table'!C:C,MATCH(N:N,'Issue Code Table'!A:A,0)),IF(M69="Critical",6,IF(M69="Significant",5,IF(M69="Moderate",3,2))))</f>
        <v>5</v>
      </c>
    </row>
    <row r="70" spans="1:27" ht="101.25" customHeight="1" x14ac:dyDescent="0.35">
      <c r="A70" s="66" t="s">
        <v>2002</v>
      </c>
      <c r="B70" s="66" t="s">
        <v>1685</v>
      </c>
      <c r="C70" s="209" t="s">
        <v>1686</v>
      </c>
      <c r="D70" s="66" t="s">
        <v>128</v>
      </c>
      <c r="E70" s="66" t="s">
        <v>2003</v>
      </c>
      <c r="F70" s="66" t="s">
        <v>2004</v>
      </c>
      <c r="G70" s="66" t="s">
        <v>2005</v>
      </c>
      <c r="H70" s="66" t="s">
        <v>2006</v>
      </c>
      <c r="I70" s="55"/>
      <c r="J70" s="60"/>
      <c r="K70" s="66" t="s">
        <v>2007</v>
      </c>
      <c r="L70" s="55"/>
      <c r="M70" s="199" t="s">
        <v>188</v>
      </c>
      <c r="N70" s="194" t="s">
        <v>2008</v>
      </c>
      <c r="O70" s="194" t="s">
        <v>2009</v>
      </c>
      <c r="P70" s="160"/>
      <c r="Q70" s="55" t="s">
        <v>1738</v>
      </c>
      <c r="R70" s="55" t="s">
        <v>2010</v>
      </c>
      <c r="S70" s="66" t="s">
        <v>2011</v>
      </c>
      <c r="T70" s="66" t="s">
        <v>2012</v>
      </c>
      <c r="U70" s="66" t="s">
        <v>2013</v>
      </c>
      <c r="V70" s="66"/>
      <c r="AA70" s="200">
        <f>IF(OR(J70="Fail",ISBLANK(J70)),INDEX('Issue Code Table'!C:C,MATCH(N:N,'Issue Code Table'!A:A,0)),IF(M70="Critical",6,IF(M70="Significant",5,IF(M70="Moderate",3,2))))</f>
        <v>3</v>
      </c>
    </row>
    <row r="71" spans="1:27" ht="101.25" customHeight="1" x14ac:dyDescent="0.35">
      <c r="A71" s="66" t="s">
        <v>2014</v>
      </c>
      <c r="B71" s="66" t="s">
        <v>1820</v>
      </c>
      <c r="C71" s="209" t="s">
        <v>1821</v>
      </c>
      <c r="D71" s="66" t="s">
        <v>128</v>
      </c>
      <c r="E71" s="66" t="s">
        <v>2015</v>
      </c>
      <c r="F71" s="66" t="s">
        <v>2016</v>
      </c>
      <c r="G71" s="66" t="s">
        <v>2017</v>
      </c>
      <c r="H71" s="66" t="s">
        <v>2018</v>
      </c>
      <c r="I71" s="55"/>
      <c r="J71" s="60"/>
      <c r="K71" s="66" t="s">
        <v>2019</v>
      </c>
      <c r="L71" s="55"/>
      <c r="M71" s="199" t="s">
        <v>141</v>
      </c>
      <c r="N71" s="194" t="s">
        <v>517</v>
      </c>
      <c r="O71" s="194" t="s">
        <v>518</v>
      </c>
      <c r="P71" s="160"/>
      <c r="Q71" s="55" t="s">
        <v>1738</v>
      </c>
      <c r="R71" s="55" t="s">
        <v>2020</v>
      </c>
      <c r="S71" s="66" t="s">
        <v>2021</v>
      </c>
      <c r="T71" s="66" t="s">
        <v>2022</v>
      </c>
      <c r="U71" s="66" t="s">
        <v>2023</v>
      </c>
      <c r="V71" s="66" t="s">
        <v>2024</v>
      </c>
      <c r="AA71" s="200">
        <f>IF(OR(J71="Fail",ISBLANK(J71)),INDEX('Issue Code Table'!C:C,MATCH(N:N,'Issue Code Table'!A:A,0)),IF(M71="Critical",6,IF(M71="Significant",5,IF(M71="Moderate",3,2))))</f>
        <v>5</v>
      </c>
    </row>
    <row r="72" spans="1:27" ht="101.25" customHeight="1" x14ac:dyDescent="0.35">
      <c r="A72" s="66" t="s">
        <v>2025</v>
      </c>
      <c r="B72" s="66" t="s">
        <v>279</v>
      </c>
      <c r="C72" s="209" t="s">
        <v>280</v>
      </c>
      <c r="D72" s="66" t="s">
        <v>128</v>
      </c>
      <c r="E72" s="66" t="s">
        <v>2026</v>
      </c>
      <c r="F72" s="66" t="s">
        <v>2027</v>
      </c>
      <c r="G72" s="66" t="s">
        <v>2028</v>
      </c>
      <c r="H72" s="66" t="s">
        <v>2029</v>
      </c>
      <c r="I72" s="55"/>
      <c r="J72" s="60"/>
      <c r="K72" s="66" t="s">
        <v>2030</v>
      </c>
      <c r="L72" s="55"/>
      <c r="M72" s="199" t="s">
        <v>141</v>
      </c>
      <c r="N72" s="194" t="s">
        <v>286</v>
      </c>
      <c r="O72" s="194" t="s">
        <v>287</v>
      </c>
      <c r="P72" s="160"/>
      <c r="Q72" s="55" t="s">
        <v>1738</v>
      </c>
      <c r="R72" s="55" t="s">
        <v>2031</v>
      </c>
      <c r="S72" s="66" t="s">
        <v>2032</v>
      </c>
      <c r="T72" s="66" t="s">
        <v>2033</v>
      </c>
      <c r="U72" s="66" t="s">
        <v>2034</v>
      </c>
      <c r="V72" s="66" t="s">
        <v>2035</v>
      </c>
      <c r="AA72" s="200">
        <f>IF(OR(J72="Fail",ISBLANK(J72)),INDEX('Issue Code Table'!C:C,MATCH(N:N,'Issue Code Table'!A:A,0)),IF(M72="Critical",6,IF(M72="Significant",5,IF(M72="Moderate",3,2))))</f>
        <v>5</v>
      </c>
    </row>
    <row r="73" spans="1:27" ht="101.25" customHeight="1" x14ac:dyDescent="0.35">
      <c r="A73" s="66" t="s">
        <v>2036</v>
      </c>
      <c r="B73" s="66" t="s">
        <v>1220</v>
      </c>
      <c r="C73" s="209" t="s">
        <v>1221</v>
      </c>
      <c r="D73" s="66" t="s">
        <v>128</v>
      </c>
      <c r="E73" s="66" t="s">
        <v>2037</v>
      </c>
      <c r="F73" s="66" t="s">
        <v>2038</v>
      </c>
      <c r="G73" s="66" t="s">
        <v>2039</v>
      </c>
      <c r="H73" s="66" t="s">
        <v>2040</v>
      </c>
      <c r="I73" s="55"/>
      <c r="J73" s="60"/>
      <c r="K73" s="66" t="s">
        <v>2041</v>
      </c>
      <c r="L73" s="55"/>
      <c r="M73" s="199" t="s">
        <v>141</v>
      </c>
      <c r="N73" s="194" t="s">
        <v>1951</v>
      </c>
      <c r="O73" s="194" t="s">
        <v>1952</v>
      </c>
      <c r="P73" s="160"/>
      <c r="Q73" s="55" t="s">
        <v>2042</v>
      </c>
      <c r="R73" s="55" t="s">
        <v>2043</v>
      </c>
      <c r="S73" s="66" t="s">
        <v>2044</v>
      </c>
      <c r="T73" s="66" t="s">
        <v>2045</v>
      </c>
      <c r="U73" s="66" t="s">
        <v>2046</v>
      </c>
      <c r="V73" s="66" t="s">
        <v>2047</v>
      </c>
      <c r="AA73" s="200">
        <f>IF(OR(J73="Fail",ISBLANK(J73)),INDEX('Issue Code Table'!C:C,MATCH(N:N,'Issue Code Table'!A:A,0)),IF(M73="Critical",6,IF(M73="Significant",5,IF(M73="Moderate",3,2))))</f>
        <v>5</v>
      </c>
    </row>
    <row r="74" spans="1:27" ht="101.25" customHeight="1" x14ac:dyDescent="0.35">
      <c r="A74" s="66" t="s">
        <v>2048</v>
      </c>
      <c r="B74" s="66" t="s">
        <v>743</v>
      </c>
      <c r="C74" s="209" t="s">
        <v>744</v>
      </c>
      <c r="D74" s="66" t="s">
        <v>128</v>
      </c>
      <c r="E74" s="66" t="s">
        <v>2049</v>
      </c>
      <c r="F74" s="66" t="s">
        <v>2050</v>
      </c>
      <c r="G74" s="66" t="s">
        <v>2051</v>
      </c>
      <c r="H74" s="66" t="s">
        <v>2052</v>
      </c>
      <c r="I74" s="55"/>
      <c r="J74" s="60"/>
      <c r="K74" s="66" t="s">
        <v>2053</v>
      </c>
      <c r="L74" s="55"/>
      <c r="M74" s="199" t="s">
        <v>188</v>
      </c>
      <c r="N74" s="194" t="s">
        <v>2008</v>
      </c>
      <c r="O74" s="194" t="s">
        <v>2054</v>
      </c>
      <c r="P74" s="160"/>
      <c r="Q74" s="55" t="s">
        <v>2042</v>
      </c>
      <c r="R74" s="55" t="s">
        <v>2055</v>
      </c>
      <c r="S74" s="66" t="s">
        <v>2056</v>
      </c>
      <c r="T74" s="66" t="s">
        <v>2057</v>
      </c>
      <c r="U74" s="66" t="s">
        <v>2058</v>
      </c>
      <c r="V74" s="66"/>
      <c r="AA74" s="200">
        <f>IF(OR(J74="Fail",ISBLANK(J74)),INDEX('Issue Code Table'!C:C,MATCH(N:N,'Issue Code Table'!A:A,0)),IF(M74="Critical",6,IF(M74="Significant",5,IF(M74="Moderate",3,2))))</f>
        <v>3</v>
      </c>
    </row>
    <row r="75" spans="1:27" ht="101.25" customHeight="1" x14ac:dyDescent="0.35">
      <c r="A75" s="66" t="s">
        <v>2059</v>
      </c>
      <c r="B75" s="66" t="s">
        <v>1856</v>
      </c>
      <c r="C75" s="209" t="s">
        <v>1857</v>
      </c>
      <c r="D75" s="66" t="s">
        <v>128</v>
      </c>
      <c r="E75" s="66" t="s">
        <v>2060</v>
      </c>
      <c r="F75" s="66" t="s">
        <v>2061</v>
      </c>
      <c r="G75" s="66" t="s">
        <v>2062</v>
      </c>
      <c r="H75" s="66" t="s">
        <v>2063</v>
      </c>
      <c r="I75" s="55"/>
      <c r="J75" s="60"/>
      <c r="K75" s="66" t="s">
        <v>2064</v>
      </c>
      <c r="L75" s="161"/>
      <c r="M75" s="225" t="s">
        <v>141</v>
      </c>
      <c r="N75" s="225" t="s">
        <v>2065</v>
      </c>
      <c r="O75" s="225" t="s">
        <v>2066</v>
      </c>
      <c r="P75" s="160"/>
      <c r="Q75" s="55" t="s">
        <v>2042</v>
      </c>
      <c r="R75" s="55" t="s">
        <v>2067</v>
      </c>
      <c r="S75" s="66" t="s">
        <v>2068</v>
      </c>
      <c r="T75" s="66" t="s">
        <v>2069</v>
      </c>
      <c r="U75" s="66" t="s">
        <v>2070</v>
      </c>
      <c r="V75" s="66" t="s">
        <v>2071</v>
      </c>
      <c r="AA75" s="200">
        <f>IF(OR(J75="Fail",ISBLANK(J75)),INDEX('Issue Code Table'!C:C,MATCH(N:N,'Issue Code Table'!A:A,0)),IF(M75="Critical",6,IF(M75="Significant",5,IF(M75="Moderate",3,2))))</f>
        <v>5</v>
      </c>
    </row>
    <row r="76" spans="1:27" ht="101.25" customHeight="1" x14ac:dyDescent="0.35">
      <c r="A76" s="66" t="s">
        <v>2072</v>
      </c>
      <c r="B76" s="227" t="s">
        <v>549</v>
      </c>
      <c r="C76" s="227" t="s">
        <v>550</v>
      </c>
      <c r="D76" s="66" t="s">
        <v>128</v>
      </c>
      <c r="E76" s="66" t="s">
        <v>2073</v>
      </c>
      <c r="F76" s="66" t="s">
        <v>2074</v>
      </c>
      <c r="G76" s="66" t="s">
        <v>2075</v>
      </c>
      <c r="H76" s="66" t="s">
        <v>2076</v>
      </c>
      <c r="I76" s="55"/>
      <c r="J76" s="60"/>
      <c r="K76" s="66" t="s">
        <v>2077</v>
      </c>
      <c r="L76" s="55"/>
      <c r="M76" s="225" t="s">
        <v>141</v>
      </c>
      <c r="N76" s="225" t="s">
        <v>210</v>
      </c>
      <c r="O76" s="225" t="s">
        <v>211</v>
      </c>
      <c r="P76" s="160"/>
      <c r="Q76" s="55" t="s">
        <v>2042</v>
      </c>
      <c r="R76" s="55" t="s">
        <v>2078</v>
      </c>
      <c r="S76" s="66" t="s">
        <v>2079</v>
      </c>
      <c r="T76" s="66" t="s">
        <v>2080</v>
      </c>
      <c r="U76" s="66" t="s">
        <v>2081</v>
      </c>
      <c r="V76" s="66" t="s">
        <v>2082</v>
      </c>
      <c r="AA76" s="200">
        <f>IF(OR(J76="Fail",ISBLANK(J76)),INDEX('Issue Code Table'!C:C,MATCH(N:N,'Issue Code Table'!A:A,0)),IF(M76="Critical",6,IF(M76="Significant",5,IF(M76="Moderate",3,2))))</f>
        <v>6</v>
      </c>
    </row>
    <row r="77" spans="1:27" ht="101.25" customHeight="1" x14ac:dyDescent="0.35">
      <c r="A77" s="66" t="s">
        <v>2083</v>
      </c>
      <c r="B77" s="227" t="s">
        <v>169</v>
      </c>
      <c r="C77" s="227" t="s">
        <v>170</v>
      </c>
      <c r="D77" s="66" t="s">
        <v>128</v>
      </c>
      <c r="E77" s="66" t="s">
        <v>2084</v>
      </c>
      <c r="F77" s="66" t="s">
        <v>2085</v>
      </c>
      <c r="G77" s="66" t="s">
        <v>2086</v>
      </c>
      <c r="H77" s="66" t="s">
        <v>2087</v>
      </c>
      <c r="I77" s="55"/>
      <c r="J77" s="60"/>
      <c r="K77" s="66" t="s">
        <v>2088</v>
      </c>
      <c r="L77" s="55"/>
      <c r="M77" s="225" t="s">
        <v>188</v>
      </c>
      <c r="N77" s="225" t="s">
        <v>2008</v>
      </c>
      <c r="O77" s="225" t="s">
        <v>2054</v>
      </c>
      <c r="P77" s="160"/>
      <c r="Q77" s="55" t="s">
        <v>2042</v>
      </c>
      <c r="R77" s="55" t="s">
        <v>2089</v>
      </c>
      <c r="S77" s="66" t="s">
        <v>2090</v>
      </c>
      <c r="T77" s="66" t="s">
        <v>2091</v>
      </c>
      <c r="U77" s="66" t="s">
        <v>2092</v>
      </c>
      <c r="V77" s="66"/>
      <c r="AA77" s="200">
        <f>IF(OR(J77="Fail",ISBLANK(J77)),INDEX('Issue Code Table'!C:C,MATCH(N:N,'Issue Code Table'!A:A,0)),IF(M77="Critical",6,IF(M77="Significant",5,IF(M77="Moderate",3,2))))</f>
        <v>3</v>
      </c>
    </row>
    <row r="78" spans="1:27" ht="24.75" customHeight="1" x14ac:dyDescent="0.35">
      <c r="A78" s="108"/>
      <c r="B78" s="108"/>
      <c r="C78" s="108"/>
      <c r="D78" s="108"/>
      <c r="E78" s="108"/>
      <c r="F78" s="108"/>
      <c r="G78" s="108"/>
      <c r="H78" s="108"/>
      <c r="I78" s="108"/>
      <c r="J78" s="108"/>
      <c r="K78" s="108"/>
      <c r="L78" s="108"/>
      <c r="M78" s="108"/>
      <c r="N78" s="108"/>
      <c r="O78" s="108"/>
      <c r="P78" s="108"/>
      <c r="Q78" s="108"/>
      <c r="R78" s="108"/>
      <c r="S78" s="108"/>
      <c r="T78" s="108"/>
      <c r="U78" s="224"/>
      <c r="V78" s="108"/>
      <c r="AA78" s="108"/>
    </row>
    <row r="79" spans="1:27" ht="51.75" hidden="1" customHeight="1" x14ac:dyDescent="0.35">
      <c r="H79" s="61" t="s">
        <v>56</v>
      </c>
    </row>
    <row r="80" spans="1:27" ht="51.75" hidden="1" customHeight="1" x14ac:dyDescent="0.35">
      <c r="H80" s="61" t="s">
        <v>57</v>
      </c>
    </row>
    <row r="81" spans="8:8" ht="51.75" hidden="1" customHeight="1" x14ac:dyDescent="0.35">
      <c r="H81" s="61" t="s">
        <v>45</v>
      </c>
    </row>
    <row r="82" spans="8:8" ht="51.75" hidden="1" customHeight="1" x14ac:dyDescent="0.35">
      <c r="H82" s="61" t="s">
        <v>264</v>
      </c>
    </row>
    <row r="83" spans="8:8" ht="51.75" hidden="1" customHeight="1" x14ac:dyDescent="0.35"/>
    <row r="84" spans="8:8" ht="51.75" hidden="1" customHeight="1" x14ac:dyDescent="0.35">
      <c r="H84" s="61" t="s">
        <v>265</v>
      </c>
    </row>
    <row r="85" spans="8:8" ht="51.75" hidden="1" customHeight="1" x14ac:dyDescent="0.35">
      <c r="H85" s="61" t="s">
        <v>132</v>
      </c>
    </row>
    <row r="86" spans="8:8" ht="51.75" hidden="1" customHeight="1" x14ac:dyDescent="0.35">
      <c r="H86" s="61" t="s">
        <v>141</v>
      </c>
    </row>
    <row r="87" spans="8:8" ht="51.75" hidden="1" customHeight="1" x14ac:dyDescent="0.35">
      <c r="H87" s="61" t="s">
        <v>188</v>
      </c>
    </row>
    <row r="88" spans="8:8" ht="51.75" hidden="1" customHeight="1" x14ac:dyDescent="0.35">
      <c r="H88" s="61" t="s">
        <v>266</v>
      </c>
    </row>
  </sheetData>
  <protectedRanges>
    <protectedRange password="E1A2" sqref="N2:O2 AA2 U2 X2:Y2 Y24:Y29" name="Range1"/>
    <protectedRange password="E1A2" sqref="Y14" name="Range1_2"/>
    <protectedRange password="E1A2" sqref="Y17" name="Range1_3"/>
    <protectedRange password="E1A2" sqref="Y18" name="Range1_4"/>
    <protectedRange password="E1A2" sqref="Y39:Y45 Y75:Y77 Y55:Y69 Y53 Y32 Y34:Y36" name="Range1_6"/>
    <protectedRange password="E1A2" sqref="O78:O109" name="Range1_1_3"/>
    <protectedRange password="E1A2" sqref="L3:L5" name="Range1_1_8_1"/>
    <protectedRange password="E1A2" sqref="N78:N108" name="Range1_12_4_1"/>
    <protectedRange password="E1A2" sqref="N109" name="Range1_12_4_2"/>
    <protectedRange password="E1A2" sqref="O73 O52:O55 O59:O60 O63:O64 O69:O71" name="Range1_1_3_57"/>
    <protectedRange password="E1A2" sqref="O74" name="Range1_1_3_76_5"/>
    <protectedRange password="E1A2" sqref="U7:U16 U18:U20" name="Range1_1_1_1"/>
    <protectedRange password="E1A2" sqref="U24" name="Range1_1_4_7"/>
    <protectedRange password="E1A2" sqref="U25" name="Range1_1_5_3"/>
    <protectedRange password="E1A2" sqref="U26" name="Range1_1_6_2"/>
    <protectedRange password="E1A2" sqref="U30" name="Range1_1_7_2"/>
    <protectedRange password="E1A2" sqref="U31:U32" name="Range1_1_8_4"/>
    <protectedRange password="E1A2" sqref="U33" name="Range1_1_9_1"/>
    <protectedRange password="E1A2" sqref="U35" name="Range1_1_10_1"/>
    <protectedRange password="E1A2" sqref="U36" name="Range1_1_11_1"/>
    <protectedRange password="E1A2" sqref="U34" name="Range1_1_12_1"/>
    <protectedRange password="E1A2" sqref="U37" name="Range1_1_13_1"/>
    <protectedRange password="E1A2" sqref="U39" name="Range1_1_14_1"/>
    <protectedRange password="E1A2" sqref="U38" name="Range1_1_15_1"/>
    <protectedRange password="E1A2" sqref="U40" name="Range1_1_16_1"/>
    <protectedRange password="E1A2" sqref="U41" name="Range1_1_17_1"/>
    <protectedRange password="E1A2" sqref="U42" name="Range1_1_18_1"/>
    <protectedRange password="E1A2" sqref="U43" name="Range1_1_19_1"/>
    <protectedRange password="E1A2" sqref="U44" name="Range1_1_20_1"/>
    <protectedRange password="E1A2" sqref="U45" name="Range1_1_21_1"/>
    <protectedRange password="E1A2" sqref="U46" name="Range1_1_22_1"/>
    <protectedRange password="E1A2" sqref="U47" name="Range1_1_23_1"/>
    <protectedRange password="E1A2" sqref="U48" name="Range1_1_24_1"/>
    <protectedRange password="E1A2" sqref="U49" name="Range1_1_25_1"/>
    <protectedRange password="E1A2" sqref="U50" name="Range1_1_26_1"/>
    <protectedRange password="E1A2" sqref="U51" name="Range1_1_27_1"/>
    <protectedRange password="E1A2" sqref="U52" name="Range1_1_28_1"/>
    <protectedRange password="E1A2" sqref="U53" name="Range1_1_29_1"/>
    <protectedRange password="E1A2" sqref="U54" name="Range1_1_30_1"/>
    <protectedRange password="E1A2" sqref="U55" name="Range1_1_31_1"/>
    <protectedRange password="E1A2" sqref="U56" name="Range1_1_32_1"/>
    <protectedRange password="E1A2" sqref="U57" name="Range1_1_33_1"/>
    <protectedRange password="E1A2" sqref="U58" name="Range1_1_34_1"/>
    <protectedRange password="E1A2" sqref="U59" name="Range1_1_35_1"/>
    <protectedRange password="E1A2" sqref="U60" name="Range1_1_36_1"/>
    <protectedRange password="E1A2" sqref="U61" name="Range1_1_37_1"/>
    <protectedRange password="E1A2" sqref="U62" name="Range1_1_38_1"/>
    <protectedRange password="E1A2" sqref="U63" name="Range1_1_39_1"/>
    <protectedRange password="E1A2" sqref="U64" name="Range1_1_40_1"/>
    <protectedRange password="E1A2" sqref="U65" name="Range1_1_41_1"/>
    <protectedRange password="E1A2" sqref="U66" name="Range1_1_42_1"/>
    <protectedRange password="E1A2" sqref="U67" name="Range1_1_43_1"/>
    <protectedRange password="E1A2" sqref="U68" name="Range1_1_44_1"/>
    <protectedRange password="E1A2" sqref="U69" name="Range1_1_45_1"/>
    <protectedRange password="E1A2" sqref="U70" name="Range1_1_46_1"/>
    <protectedRange password="E1A2" sqref="U71" name="Range1_1_47_1"/>
    <protectedRange password="E1A2" sqref="U72" name="Range1_1_48_1"/>
    <protectedRange password="E1A2" sqref="U73" name="Range1_1_49_1"/>
    <protectedRange password="E1A2" sqref="U74" name="Range1_1_50_1"/>
    <protectedRange password="E1A2" sqref="U75" name="Range1_1_51_1"/>
    <protectedRange password="E1A2" sqref="U76" name="Range1_1_52_1"/>
    <protectedRange password="E1A2" sqref="U77" name="Range1_1_53_1"/>
    <protectedRange password="E1A2" sqref="O38" name="Range1_1_3_80_1"/>
    <protectedRange password="E1A2" sqref="O46:O47" name="Range1_1_3_32"/>
    <protectedRange password="E1A2" sqref="N46:N47" name="Range1_15_1"/>
    <protectedRange password="E1A2" sqref="O57" name="Range1_1_3_71_3_2"/>
    <protectedRange password="E1A2" sqref="N57" name="Range1_6_16_4_2_2"/>
  </protectedRanges>
  <autoFilter ref="A2:AA77" xr:uid="{4A3DD2D9-BEE8-4609-8CB1-7281F1610DDD}"/>
  <phoneticPr fontId="25" type="noConversion"/>
  <conditionalFormatting sqref="L3:L5 O74 O44:O45 O3:O4 O7 O9:O10 O12 O14:O22">
    <cfRule type="expression" dxfId="142" priority="101" stopIfTrue="1">
      <formula>ISERROR(Z3)</formula>
    </cfRule>
  </conditionalFormatting>
  <conditionalFormatting sqref="N39:N41 N50 N62 N68:N70 N73:N77 N3:N4 N7 N9:N10 N12 N44:N45 N52:N55 N65 N14:N22">
    <cfRule type="expression" dxfId="141" priority="96" stopIfTrue="1">
      <formula>ISERROR(AA3)</formula>
    </cfRule>
  </conditionalFormatting>
  <conditionalFormatting sqref="O14:O22">
    <cfRule type="expression" dxfId="140" priority="95" stopIfTrue="1">
      <formula>ISERROR(AC14)</formula>
    </cfRule>
  </conditionalFormatting>
  <conditionalFormatting sqref="O14:O22">
    <cfRule type="expression" dxfId="139" priority="94" stopIfTrue="1">
      <formula>ISERROR(AC14)</formula>
    </cfRule>
  </conditionalFormatting>
  <conditionalFormatting sqref="O73">
    <cfRule type="expression" dxfId="138" priority="91" stopIfTrue="1">
      <formula>ISERROR(AC73)</formula>
    </cfRule>
  </conditionalFormatting>
  <conditionalFormatting sqref="O52:O55">
    <cfRule type="expression" dxfId="137" priority="89" stopIfTrue="1">
      <formula>ISERROR(AC52)</formula>
    </cfRule>
  </conditionalFormatting>
  <conditionalFormatting sqref="O69:O70">
    <cfRule type="expression" dxfId="136" priority="87" stopIfTrue="1">
      <formula>ISERROR(AC69)</formula>
    </cfRule>
  </conditionalFormatting>
  <conditionalFormatting sqref="O72 O67 O61 O48 O36 O34 O32 O30 O26 O24">
    <cfRule type="expression" dxfId="135" priority="86" stopIfTrue="1">
      <formula>ISERROR(AC24)</formula>
    </cfRule>
  </conditionalFormatting>
  <conditionalFormatting sqref="N72 N67 N61 N48 N36 N34 N32 N30 N26 N24">
    <cfRule type="expression" dxfId="134" priority="85" stopIfTrue="1">
      <formula>ISERROR(AA24)</formula>
    </cfRule>
  </conditionalFormatting>
  <conditionalFormatting sqref="O72 O67 O61 O48 O36 O34 O32 O30 O26 O24">
    <cfRule type="expression" dxfId="133" priority="84" stopIfTrue="1">
      <formula>ISERROR(AC24)</formula>
    </cfRule>
  </conditionalFormatting>
  <conditionalFormatting sqref="O72 O67 O61 O48 O36 O34 O32 O30 O26 O24">
    <cfRule type="expression" dxfId="132" priority="83" stopIfTrue="1">
      <formula>ISERROR(AC24)</formula>
    </cfRule>
  </conditionalFormatting>
  <conditionalFormatting sqref="O6">
    <cfRule type="expression" dxfId="131" priority="159" stopIfTrue="1">
      <formula>ISERROR(AC5)</formula>
    </cfRule>
  </conditionalFormatting>
  <conditionalFormatting sqref="N6">
    <cfRule type="expression" dxfId="130" priority="164" stopIfTrue="1">
      <formula>ISERROR(AA5)</formula>
    </cfRule>
  </conditionalFormatting>
  <conditionalFormatting sqref="O8">
    <cfRule type="expression" dxfId="129" priority="81" stopIfTrue="1">
      <formula>ISERROR(AC7)</formula>
    </cfRule>
  </conditionalFormatting>
  <conditionalFormatting sqref="N8">
    <cfRule type="expression" dxfId="128" priority="82" stopIfTrue="1">
      <formula>ISERROR(AA7)</formula>
    </cfRule>
  </conditionalFormatting>
  <conditionalFormatting sqref="O11">
    <cfRule type="expression" dxfId="127" priority="80" stopIfTrue="1">
      <formula>ISERROR(AC11)</formula>
    </cfRule>
  </conditionalFormatting>
  <conditionalFormatting sqref="N11">
    <cfRule type="expression" dxfId="126" priority="79" stopIfTrue="1">
      <formula>ISERROR(AA11)</formula>
    </cfRule>
  </conditionalFormatting>
  <conditionalFormatting sqref="O23">
    <cfRule type="expression" dxfId="125" priority="77" stopIfTrue="1">
      <formula>ISERROR(AC22)</formula>
    </cfRule>
  </conditionalFormatting>
  <conditionalFormatting sqref="N23">
    <cfRule type="expression" dxfId="124" priority="78" stopIfTrue="1">
      <formula>ISERROR(AA22)</formula>
    </cfRule>
  </conditionalFormatting>
  <conditionalFormatting sqref="O25">
    <cfRule type="expression" dxfId="123" priority="76" stopIfTrue="1">
      <formula>ISERROR(AC25)</formula>
    </cfRule>
  </conditionalFormatting>
  <conditionalFormatting sqref="O25">
    <cfRule type="expression" dxfId="122" priority="75" stopIfTrue="1">
      <formula>ISERROR(AC25)</formula>
    </cfRule>
  </conditionalFormatting>
  <conditionalFormatting sqref="N25">
    <cfRule type="expression" dxfId="121" priority="74" stopIfTrue="1">
      <formula>ISERROR(AA25)</formula>
    </cfRule>
  </conditionalFormatting>
  <conditionalFormatting sqref="O27">
    <cfRule type="expression" dxfId="120" priority="73" stopIfTrue="1">
      <formula>ISERROR(AC27)</formula>
    </cfRule>
  </conditionalFormatting>
  <conditionalFormatting sqref="N27">
    <cfRule type="expression" dxfId="119" priority="72" stopIfTrue="1">
      <formula>ISERROR(AA27)</formula>
    </cfRule>
  </conditionalFormatting>
  <conditionalFormatting sqref="O27">
    <cfRule type="expression" dxfId="118" priority="71" stopIfTrue="1">
      <formula>ISERROR(AC27)</formula>
    </cfRule>
  </conditionalFormatting>
  <conditionalFormatting sqref="O27">
    <cfRule type="expression" dxfId="117" priority="70" stopIfTrue="1">
      <formula>ISERROR(AC27)</formula>
    </cfRule>
  </conditionalFormatting>
  <conditionalFormatting sqref="O28">
    <cfRule type="expression" dxfId="116" priority="69" stopIfTrue="1">
      <formula>ISERROR(AC28)</formula>
    </cfRule>
  </conditionalFormatting>
  <conditionalFormatting sqref="N28">
    <cfRule type="expression" dxfId="115" priority="68" stopIfTrue="1">
      <formula>ISERROR(AA28)</formula>
    </cfRule>
  </conditionalFormatting>
  <conditionalFormatting sqref="O28">
    <cfRule type="expression" dxfId="114" priority="67" stopIfTrue="1">
      <formula>ISERROR(AC28)</formula>
    </cfRule>
  </conditionalFormatting>
  <conditionalFormatting sqref="O28">
    <cfRule type="expression" dxfId="113" priority="66" stopIfTrue="1">
      <formula>ISERROR(AC28)</formula>
    </cfRule>
  </conditionalFormatting>
  <conditionalFormatting sqref="O29">
    <cfRule type="expression" dxfId="112" priority="65" stopIfTrue="1">
      <formula>ISERROR(AC29)</formula>
    </cfRule>
  </conditionalFormatting>
  <conditionalFormatting sqref="N29">
    <cfRule type="expression" dxfId="111" priority="64" stopIfTrue="1">
      <formula>ISERROR(AA29)</formula>
    </cfRule>
  </conditionalFormatting>
  <conditionalFormatting sqref="O29">
    <cfRule type="expression" dxfId="110" priority="63" stopIfTrue="1">
      <formula>ISERROR(AC29)</formula>
    </cfRule>
  </conditionalFormatting>
  <conditionalFormatting sqref="O29">
    <cfRule type="expression" dxfId="109" priority="62" stopIfTrue="1">
      <formula>ISERROR(AC29)</formula>
    </cfRule>
  </conditionalFormatting>
  <conditionalFormatting sqref="O31">
    <cfRule type="expression" dxfId="108" priority="61" stopIfTrue="1">
      <formula>ISERROR(AC31)</formula>
    </cfRule>
  </conditionalFormatting>
  <conditionalFormatting sqref="N31">
    <cfRule type="expression" dxfId="107" priority="60" stopIfTrue="1">
      <formula>ISERROR(AA31)</formula>
    </cfRule>
  </conditionalFormatting>
  <conditionalFormatting sqref="O31">
    <cfRule type="expression" dxfId="106" priority="59" stopIfTrue="1">
      <formula>ISERROR(AC31)</formula>
    </cfRule>
  </conditionalFormatting>
  <conditionalFormatting sqref="O31">
    <cfRule type="expression" dxfId="105" priority="58" stopIfTrue="1">
      <formula>ISERROR(AC31)</formula>
    </cfRule>
  </conditionalFormatting>
  <conditionalFormatting sqref="O33">
    <cfRule type="expression" dxfId="104" priority="57" stopIfTrue="1">
      <formula>ISERROR(AC33)</formula>
    </cfRule>
  </conditionalFormatting>
  <conditionalFormatting sqref="N33">
    <cfRule type="expression" dxfId="103" priority="56" stopIfTrue="1">
      <formula>ISERROR(AA33)</formula>
    </cfRule>
  </conditionalFormatting>
  <conditionalFormatting sqref="O33">
    <cfRule type="expression" dxfId="102" priority="55" stopIfTrue="1">
      <formula>ISERROR(AC33)</formula>
    </cfRule>
  </conditionalFormatting>
  <conditionalFormatting sqref="O33">
    <cfRule type="expression" dxfId="101" priority="54" stopIfTrue="1">
      <formula>ISERROR(AC33)</formula>
    </cfRule>
  </conditionalFormatting>
  <conditionalFormatting sqref="O35">
    <cfRule type="expression" dxfId="100" priority="53" stopIfTrue="1">
      <formula>ISERROR(AC35)</formula>
    </cfRule>
  </conditionalFormatting>
  <conditionalFormatting sqref="N35">
    <cfRule type="expression" dxfId="99" priority="52" stopIfTrue="1">
      <formula>ISERROR(AA35)</formula>
    </cfRule>
  </conditionalFormatting>
  <conditionalFormatting sqref="O35">
    <cfRule type="expression" dxfId="98" priority="51" stopIfTrue="1">
      <formula>ISERROR(AC35)</formula>
    </cfRule>
  </conditionalFormatting>
  <conditionalFormatting sqref="O35">
    <cfRule type="expression" dxfId="97" priority="50" stopIfTrue="1">
      <formula>ISERROR(AC35)</formula>
    </cfRule>
  </conditionalFormatting>
  <conditionalFormatting sqref="O37">
    <cfRule type="expression" dxfId="96" priority="49" stopIfTrue="1">
      <formula>ISERROR(AC37)</formula>
    </cfRule>
  </conditionalFormatting>
  <conditionalFormatting sqref="N37">
    <cfRule type="expression" dxfId="95" priority="48" stopIfTrue="1">
      <formula>ISERROR(AA37)</formula>
    </cfRule>
  </conditionalFormatting>
  <conditionalFormatting sqref="O37">
    <cfRule type="expression" dxfId="94" priority="47" stopIfTrue="1">
      <formula>ISERROR(AC37)</formula>
    </cfRule>
  </conditionalFormatting>
  <conditionalFormatting sqref="O37">
    <cfRule type="expression" dxfId="93" priority="46" stopIfTrue="1">
      <formula>ISERROR(AC37)</formula>
    </cfRule>
  </conditionalFormatting>
  <conditionalFormatting sqref="O38">
    <cfRule type="expression" dxfId="92" priority="45" stopIfTrue="1">
      <formula>ISERROR(AC38)</formula>
    </cfRule>
  </conditionalFormatting>
  <conditionalFormatting sqref="N38">
    <cfRule type="expression" dxfId="91" priority="44" stopIfTrue="1">
      <formula>ISERROR(AA38)</formula>
    </cfRule>
  </conditionalFormatting>
  <conditionalFormatting sqref="N42">
    <cfRule type="expression" dxfId="90" priority="43" stopIfTrue="1">
      <formula>ISERROR(AA42)</formula>
    </cfRule>
  </conditionalFormatting>
  <conditionalFormatting sqref="N43:N45">
    <cfRule type="expression" dxfId="89" priority="42" stopIfTrue="1">
      <formula>ISERROR(AA43)</formula>
    </cfRule>
  </conditionalFormatting>
  <conditionalFormatting sqref="N46">
    <cfRule type="expression" dxfId="88" priority="41" stopIfTrue="1">
      <formula>ISERROR(AA46)</formula>
    </cfRule>
  </conditionalFormatting>
  <conditionalFormatting sqref="N47">
    <cfRule type="expression" dxfId="87" priority="40" stopIfTrue="1">
      <formula>ISERROR(AA47)</formula>
    </cfRule>
  </conditionalFormatting>
  <conditionalFormatting sqref="O49">
    <cfRule type="expression" dxfId="86" priority="39" stopIfTrue="1">
      <formula>ISERROR(AC49)</formula>
    </cfRule>
  </conditionalFormatting>
  <conditionalFormatting sqref="N49">
    <cfRule type="expression" dxfId="85" priority="38" stopIfTrue="1">
      <formula>ISERROR(AA49)</formula>
    </cfRule>
  </conditionalFormatting>
  <conditionalFormatting sqref="O49">
    <cfRule type="expression" dxfId="84" priority="37" stopIfTrue="1">
      <formula>ISERROR(AC49)</formula>
    </cfRule>
  </conditionalFormatting>
  <conditionalFormatting sqref="O49">
    <cfRule type="expression" dxfId="83" priority="36" stopIfTrue="1">
      <formula>ISERROR(AC49)</formula>
    </cfRule>
  </conditionalFormatting>
  <conditionalFormatting sqref="O51">
    <cfRule type="expression" dxfId="82" priority="35" stopIfTrue="1">
      <formula>ISERROR(AC51)</formula>
    </cfRule>
  </conditionalFormatting>
  <conditionalFormatting sqref="N51">
    <cfRule type="expression" dxfId="81" priority="34" stopIfTrue="1">
      <formula>ISERROR(AA51)</formula>
    </cfRule>
  </conditionalFormatting>
  <conditionalFormatting sqref="O51">
    <cfRule type="expression" dxfId="80" priority="33" stopIfTrue="1">
      <formula>ISERROR(AC51)</formula>
    </cfRule>
  </conditionalFormatting>
  <conditionalFormatting sqref="O51">
    <cfRule type="expression" dxfId="79" priority="32" stopIfTrue="1">
      <formula>ISERROR(AC51)</formula>
    </cfRule>
  </conditionalFormatting>
  <conditionalFormatting sqref="O56">
    <cfRule type="expression" dxfId="78" priority="31" stopIfTrue="1">
      <formula>ISERROR(AC56)</formula>
    </cfRule>
  </conditionalFormatting>
  <conditionalFormatting sqref="N56">
    <cfRule type="expression" dxfId="77" priority="30" stopIfTrue="1">
      <formula>ISERROR(AA56)</formula>
    </cfRule>
  </conditionalFormatting>
  <conditionalFormatting sqref="O56">
    <cfRule type="expression" dxfId="76" priority="29" stopIfTrue="1">
      <formula>ISERROR(AC56)</formula>
    </cfRule>
  </conditionalFormatting>
  <conditionalFormatting sqref="O56">
    <cfRule type="expression" dxfId="75" priority="28" stopIfTrue="1">
      <formula>ISERROR(AC56)</formula>
    </cfRule>
  </conditionalFormatting>
  <conditionalFormatting sqref="O58">
    <cfRule type="expression" dxfId="74" priority="27" stopIfTrue="1">
      <formula>ISERROR(AC58)</formula>
    </cfRule>
  </conditionalFormatting>
  <conditionalFormatting sqref="N58">
    <cfRule type="expression" dxfId="73" priority="26" stopIfTrue="1">
      <formula>ISERROR(AA58)</formula>
    </cfRule>
  </conditionalFormatting>
  <conditionalFormatting sqref="O58">
    <cfRule type="expression" dxfId="72" priority="25" stopIfTrue="1">
      <formula>ISERROR(AC58)</formula>
    </cfRule>
  </conditionalFormatting>
  <conditionalFormatting sqref="O58">
    <cfRule type="expression" dxfId="71" priority="24" stopIfTrue="1">
      <formula>ISERROR(AC58)</formula>
    </cfRule>
  </conditionalFormatting>
  <conditionalFormatting sqref="N57">
    <cfRule type="expression" dxfId="70" priority="23" stopIfTrue="1">
      <formula>ISERROR(AA57)</formula>
    </cfRule>
  </conditionalFormatting>
  <conditionalFormatting sqref="N59">
    <cfRule type="expression" dxfId="69" priority="22" stopIfTrue="1">
      <formula>ISERROR(AA59)</formula>
    </cfRule>
  </conditionalFormatting>
  <conditionalFormatting sqref="O59">
    <cfRule type="expression" dxfId="68" priority="21" stopIfTrue="1">
      <formula>ISERROR(AC59)</formula>
    </cfRule>
  </conditionalFormatting>
  <conditionalFormatting sqref="N60">
    <cfRule type="expression" dxfId="67" priority="20" stopIfTrue="1">
      <formula>ISERROR(AA60)</formula>
    </cfRule>
  </conditionalFormatting>
  <conditionalFormatting sqref="O60">
    <cfRule type="expression" dxfId="66" priority="19" stopIfTrue="1">
      <formula>ISERROR(AC60)</formula>
    </cfRule>
  </conditionalFormatting>
  <conditionalFormatting sqref="N63">
    <cfRule type="expression" dxfId="65" priority="18" stopIfTrue="1">
      <formula>ISERROR(AA63)</formula>
    </cfRule>
  </conditionalFormatting>
  <conditionalFormatting sqref="O63">
    <cfRule type="expression" dxfId="64" priority="17" stopIfTrue="1">
      <formula>ISERROR(AC63)</formula>
    </cfRule>
  </conditionalFormatting>
  <conditionalFormatting sqref="N64">
    <cfRule type="expression" dxfId="63" priority="16" stopIfTrue="1">
      <formula>ISERROR(AA64)</formula>
    </cfRule>
  </conditionalFormatting>
  <conditionalFormatting sqref="O64">
    <cfRule type="expression" dxfId="62" priority="15" stopIfTrue="1">
      <formula>ISERROR(AC64)</formula>
    </cfRule>
  </conditionalFormatting>
  <conditionalFormatting sqref="O66">
    <cfRule type="expression" dxfId="61" priority="14" stopIfTrue="1">
      <formula>ISERROR(AC66)</formula>
    </cfRule>
  </conditionalFormatting>
  <conditionalFormatting sqref="N66">
    <cfRule type="expression" dxfId="60" priority="13" stopIfTrue="1">
      <formula>ISERROR(AA66)</formula>
    </cfRule>
  </conditionalFormatting>
  <conditionalFormatting sqref="O66">
    <cfRule type="expression" dxfId="59" priority="12" stopIfTrue="1">
      <formula>ISERROR(AC66)</formula>
    </cfRule>
  </conditionalFormatting>
  <conditionalFormatting sqref="O66">
    <cfRule type="expression" dxfId="58" priority="11" stopIfTrue="1">
      <formula>ISERROR(AC66)</formula>
    </cfRule>
  </conditionalFormatting>
  <conditionalFormatting sqref="N71">
    <cfRule type="expression" dxfId="57" priority="10" stopIfTrue="1">
      <formula>ISERROR(AA71)</formula>
    </cfRule>
  </conditionalFormatting>
  <conditionalFormatting sqref="O71">
    <cfRule type="expression" dxfId="56" priority="9" stopIfTrue="1">
      <formula>ISERROR(AC71)</formula>
    </cfRule>
  </conditionalFormatting>
  <conditionalFormatting sqref="O5">
    <cfRule type="expression" dxfId="55" priority="8" stopIfTrue="1">
      <formula>ISERROR(AC5)</formula>
    </cfRule>
  </conditionalFormatting>
  <conditionalFormatting sqref="N5">
    <cfRule type="expression" dxfId="54" priority="7" stopIfTrue="1">
      <formula>ISERROR(AA5)</formula>
    </cfRule>
  </conditionalFormatting>
  <conditionalFormatting sqref="O5">
    <cfRule type="expression" dxfId="53" priority="6" stopIfTrue="1">
      <formula>ISERROR(AC5)</formula>
    </cfRule>
  </conditionalFormatting>
  <conditionalFormatting sqref="O5">
    <cfRule type="expression" dxfId="52" priority="5" stopIfTrue="1">
      <formula>ISERROR(AC5)</formula>
    </cfRule>
  </conditionalFormatting>
  <conditionalFormatting sqref="O13">
    <cfRule type="expression" dxfId="51" priority="4" stopIfTrue="1">
      <formula>ISERROR(AC13)</formula>
    </cfRule>
  </conditionalFormatting>
  <conditionalFormatting sqref="N13">
    <cfRule type="expression" dxfId="50" priority="3" stopIfTrue="1">
      <formula>ISERROR(AA13)</formula>
    </cfRule>
  </conditionalFormatting>
  <conditionalFormatting sqref="O13">
    <cfRule type="expression" dxfId="49" priority="2" stopIfTrue="1">
      <formula>ISERROR(AC13)</formula>
    </cfRule>
  </conditionalFormatting>
  <conditionalFormatting sqref="O13">
    <cfRule type="expression" dxfId="48" priority="1" stopIfTrue="1">
      <formula>ISERROR(AC13)</formula>
    </cfRule>
  </conditionalFormatting>
  <conditionalFormatting sqref="J3:J77">
    <cfRule type="cellIs" dxfId="47" priority="97" stopIfTrue="1" operator="equal">
      <formula>"Fail"</formula>
    </cfRule>
    <cfRule type="cellIs" dxfId="46" priority="98" stopIfTrue="1" operator="equal">
      <formula>"Pass"</formula>
    </cfRule>
    <cfRule type="cellIs" dxfId="45" priority="99" stopIfTrue="1" operator="equal">
      <formula>"Info"</formula>
    </cfRule>
  </conditionalFormatting>
  <dataValidations count="5">
    <dataValidation type="list" allowBlank="1" showInputMessage="1" showErrorMessage="1" sqref="J3:J77" xr:uid="{FF3CF7C5-32A7-4AF5-B17E-C516B42E952B}">
      <formula1>$H$79:$H$82</formula1>
    </dataValidation>
    <dataValidation type="list" allowBlank="1" showInputMessage="1" showErrorMessage="1" sqref="M3:M4 M58:M77 M26:M37 M39:M45 M48:M56 M6:M12 M14:M24" xr:uid="{E342C4DA-481D-4617-9096-566B1961A2D3}">
      <formula1>$H$85:$H$88</formula1>
    </dataValidation>
    <dataValidation type="list" allowBlank="1" showInputMessage="1" showErrorMessage="1" sqref="M25 M38 M5 M13" xr:uid="{E774DE21-5F1C-4723-A9CD-CE95043B5506}">
      <formula1>$H$96:$H$99</formula1>
    </dataValidation>
    <dataValidation type="list" allowBlank="1" showInputMessage="1" showErrorMessage="1" sqref="M46:M47" xr:uid="{E56AC078-0099-480B-9B25-116A9405420B}">
      <formula1>$H$209:$H$212</formula1>
    </dataValidation>
    <dataValidation type="list" allowBlank="1" showInputMessage="1" showErrorMessage="1" sqref="M57" xr:uid="{87BB1E3E-3420-4F4A-A72C-4096C68D5D90}">
      <formula1>$I$194:$I$197</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CF2C4-940A-4B26-B1BA-A63CD7820D54}">
  <dimension ref="A1:AA52"/>
  <sheetViews>
    <sheetView zoomScale="90" zoomScaleNormal="90" workbookViewId="0">
      <pane ySplit="2" topLeftCell="A3" activePane="bottomLeft" state="frozen"/>
      <selection activeCell="H1" sqref="H1"/>
      <selection pane="bottomLeft" activeCell="I6" sqref="I6"/>
    </sheetView>
  </sheetViews>
  <sheetFormatPr defaultColWidth="9.26953125" defaultRowHeight="51.75" customHeight="1" x14ac:dyDescent="0.35"/>
  <cols>
    <col min="1" max="1" width="14.1796875" style="162" customWidth="1"/>
    <col min="2" max="2" width="13.7265625" style="162" customWidth="1"/>
    <col min="3" max="3" width="12.1796875" style="220" customWidth="1"/>
    <col min="4" max="4" width="17.7265625" style="162" customWidth="1"/>
    <col min="5" max="5" width="31.54296875" style="162" customWidth="1"/>
    <col min="6" max="6" width="28" style="162" customWidth="1"/>
    <col min="7" max="7" width="37.54296875" style="162" customWidth="1"/>
    <col min="8" max="8" width="38.26953125" style="162" customWidth="1"/>
    <col min="9" max="9" width="23" style="162" customWidth="1"/>
    <col min="10" max="10" width="21.7265625" style="162" customWidth="1"/>
    <col min="11" max="11" width="29.26953125" style="162" hidden="1" customWidth="1"/>
    <col min="12" max="12" width="23" style="162" customWidth="1"/>
    <col min="13" max="14" width="12.7265625" style="107" customWidth="1"/>
    <col min="15" max="15" width="40" style="164" customWidth="1"/>
    <col min="16" max="16" width="4.26953125" style="162" customWidth="1"/>
    <col min="17" max="17" width="14.7265625" style="162" customWidth="1"/>
    <col min="18" max="18" width="23" style="162" customWidth="1"/>
    <col min="19" max="19" width="43.7265625" style="162" customWidth="1"/>
    <col min="20" max="20" width="16.7265625" style="162" customWidth="1"/>
    <col min="21" max="21" width="37.26953125" style="212" hidden="1" customWidth="1"/>
    <col min="22" max="22" width="32.1796875" style="201" hidden="1" customWidth="1"/>
    <col min="23" max="23" width="16.7265625" style="195" customWidth="1"/>
    <col min="24" max="24" width="33.81640625" style="197" customWidth="1"/>
    <col min="25" max="25" width="9.26953125" customWidth="1"/>
    <col min="26" max="26" width="8.7265625" customWidth="1"/>
    <col min="27" max="27" width="11" style="1" hidden="1" customWidth="1"/>
    <col min="28" max="16384" width="9.26953125" style="162"/>
  </cols>
  <sheetData>
    <row r="1" spans="1:27" s="1" customFormat="1" ht="14.5" x14ac:dyDescent="0.35">
      <c r="A1" s="35" t="s">
        <v>55</v>
      </c>
      <c r="B1" s="36"/>
      <c r="C1" s="36"/>
      <c r="D1" s="36"/>
      <c r="E1" s="36"/>
      <c r="F1" s="36"/>
      <c r="G1" s="36"/>
      <c r="H1" s="36"/>
      <c r="I1" s="36"/>
      <c r="J1" s="36"/>
      <c r="K1" s="145"/>
      <c r="L1" s="146"/>
      <c r="M1" s="146"/>
      <c r="N1" s="146"/>
      <c r="O1" s="163"/>
      <c r="P1" s="146"/>
      <c r="Q1" s="146"/>
      <c r="R1" s="146"/>
      <c r="S1" s="146"/>
      <c r="T1" s="146"/>
      <c r="U1" s="223"/>
      <c r="V1" s="202"/>
      <c r="W1" s="195"/>
      <c r="X1" s="196"/>
      <c r="Z1" s="33"/>
      <c r="AA1" s="36"/>
    </row>
    <row r="2" spans="1:27" ht="39" x14ac:dyDescent="0.35">
      <c r="A2" s="53" t="s">
        <v>111</v>
      </c>
      <c r="B2" s="53" t="s">
        <v>112</v>
      </c>
      <c r="C2" s="59" t="s">
        <v>113</v>
      </c>
      <c r="D2" s="53" t="s">
        <v>114</v>
      </c>
      <c r="E2" s="53" t="s">
        <v>267</v>
      </c>
      <c r="F2" s="53" t="s">
        <v>115</v>
      </c>
      <c r="G2" s="53" t="s">
        <v>116</v>
      </c>
      <c r="H2" s="54" t="s">
        <v>117</v>
      </c>
      <c r="I2" s="54" t="s">
        <v>118</v>
      </c>
      <c r="J2" s="54" t="s">
        <v>119</v>
      </c>
      <c r="K2" s="58" t="s">
        <v>268</v>
      </c>
      <c r="L2" s="54" t="s">
        <v>120</v>
      </c>
      <c r="M2" s="106" t="s">
        <v>269</v>
      </c>
      <c r="N2" s="106" t="s">
        <v>270</v>
      </c>
      <c r="O2" s="106" t="s">
        <v>271</v>
      </c>
      <c r="P2" s="217"/>
      <c r="Q2" s="213" t="s">
        <v>272</v>
      </c>
      <c r="R2" s="213" t="s">
        <v>273</v>
      </c>
      <c r="S2" s="213" t="s">
        <v>274</v>
      </c>
      <c r="T2" s="213" t="s">
        <v>275</v>
      </c>
      <c r="U2" s="198" t="s">
        <v>276</v>
      </c>
      <c r="V2" s="218" t="s">
        <v>277</v>
      </c>
      <c r="AA2" s="106" t="s">
        <v>124</v>
      </c>
    </row>
    <row r="3" spans="1:27" ht="101.25" customHeight="1" x14ac:dyDescent="0.35">
      <c r="A3" s="66" t="s">
        <v>2093</v>
      </c>
      <c r="B3" s="66" t="s">
        <v>279</v>
      </c>
      <c r="C3" s="209" t="s">
        <v>280</v>
      </c>
      <c r="D3" s="66" t="s">
        <v>128</v>
      </c>
      <c r="E3" s="66" t="s">
        <v>2094</v>
      </c>
      <c r="F3" s="167" t="s">
        <v>2095</v>
      </c>
      <c r="G3" s="66" t="s">
        <v>2096</v>
      </c>
      <c r="H3" s="66" t="s">
        <v>2097</v>
      </c>
      <c r="I3" s="55"/>
      <c r="J3" s="60"/>
      <c r="K3" s="66" t="s">
        <v>2098</v>
      </c>
      <c r="L3" s="194"/>
      <c r="M3" s="199" t="s">
        <v>141</v>
      </c>
      <c r="N3" s="194" t="s">
        <v>286</v>
      </c>
      <c r="O3" s="194" t="s">
        <v>287</v>
      </c>
      <c r="P3" s="160"/>
      <c r="Q3" s="55" t="s">
        <v>288</v>
      </c>
      <c r="R3" s="55" t="s">
        <v>289</v>
      </c>
      <c r="S3" s="66" t="s">
        <v>2099</v>
      </c>
      <c r="T3" s="66" t="s">
        <v>2100</v>
      </c>
      <c r="U3" s="66" t="s">
        <v>2101</v>
      </c>
      <c r="V3" s="66" t="s">
        <v>2102</v>
      </c>
      <c r="W3" s="212"/>
      <c r="X3" s="219"/>
      <c r="AA3" s="200">
        <f>IF(OR(J3="Fail",ISBLANK(J3)),INDEX('Issue Code Table'!C:C,MATCH(N:N,'Issue Code Table'!A:A,0)),IF(M3="Critical",6,IF(M3="Significant",5,IF(M3="Moderate",3,2))))</f>
        <v>5</v>
      </c>
    </row>
    <row r="4" spans="1:27" ht="101.25" customHeight="1" x14ac:dyDescent="0.35">
      <c r="A4" s="66" t="s">
        <v>2103</v>
      </c>
      <c r="B4" s="66" t="s">
        <v>279</v>
      </c>
      <c r="C4" s="209" t="s">
        <v>280</v>
      </c>
      <c r="D4" s="66" t="s">
        <v>128</v>
      </c>
      <c r="E4" s="66" t="s">
        <v>2104</v>
      </c>
      <c r="F4" s="167" t="s">
        <v>2105</v>
      </c>
      <c r="G4" s="66" t="s">
        <v>2106</v>
      </c>
      <c r="H4" s="66" t="s">
        <v>2107</v>
      </c>
      <c r="I4" s="55"/>
      <c r="J4" s="60"/>
      <c r="K4" s="66" t="s">
        <v>2108</v>
      </c>
      <c r="L4" s="194"/>
      <c r="M4" s="199" t="s">
        <v>141</v>
      </c>
      <c r="N4" s="194" t="s">
        <v>286</v>
      </c>
      <c r="O4" s="194" t="s">
        <v>287</v>
      </c>
      <c r="P4" s="160"/>
      <c r="Q4" s="55" t="s">
        <v>288</v>
      </c>
      <c r="R4" s="55" t="s">
        <v>311</v>
      </c>
      <c r="S4" s="66" t="s">
        <v>312</v>
      </c>
      <c r="T4" s="66" t="s">
        <v>2109</v>
      </c>
      <c r="U4" s="66" t="s">
        <v>2110</v>
      </c>
      <c r="V4" s="66" t="s">
        <v>2111</v>
      </c>
      <c r="W4" s="212"/>
      <c r="X4" s="219"/>
      <c r="AA4" s="200">
        <f>IF(OR(J4="Fail",ISBLANK(J4)),INDEX('Issue Code Table'!C:C,MATCH(N:N,'Issue Code Table'!A:A,0)),IF(M4="Critical",6,IF(M4="Significant",5,IF(M4="Moderate",3,2))))</f>
        <v>5</v>
      </c>
    </row>
    <row r="5" spans="1:27" ht="101.25" customHeight="1" x14ac:dyDescent="0.35">
      <c r="A5" s="66" t="s">
        <v>2112</v>
      </c>
      <c r="B5" s="66" t="s">
        <v>279</v>
      </c>
      <c r="C5" s="209" t="s">
        <v>280</v>
      </c>
      <c r="D5" s="66" t="s">
        <v>128</v>
      </c>
      <c r="E5" s="66" t="s">
        <v>2113</v>
      </c>
      <c r="F5" s="167" t="s">
        <v>2114</v>
      </c>
      <c r="G5" s="66" t="s">
        <v>2115</v>
      </c>
      <c r="H5" s="66" t="s">
        <v>2116</v>
      </c>
      <c r="I5" s="55"/>
      <c r="J5" s="60"/>
      <c r="K5" s="66" t="s">
        <v>2117</v>
      </c>
      <c r="L5" s="55"/>
      <c r="M5" s="199" t="s">
        <v>141</v>
      </c>
      <c r="N5" s="194" t="s">
        <v>286</v>
      </c>
      <c r="O5" s="194" t="s">
        <v>287</v>
      </c>
      <c r="P5" s="160"/>
      <c r="Q5" s="55" t="s">
        <v>288</v>
      </c>
      <c r="R5" s="55" t="s">
        <v>332</v>
      </c>
      <c r="S5" s="66" t="s">
        <v>333</v>
      </c>
      <c r="T5" s="66" t="s">
        <v>2118</v>
      </c>
      <c r="U5" s="208" t="s">
        <v>2119</v>
      </c>
      <c r="V5" s="66" t="s">
        <v>2120</v>
      </c>
      <c r="AA5" s="200">
        <f>IF(OR(J5="Fail",ISBLANK(J5)),INDEX('Issue Code Table'!C:C,MATCH(N:N,'Issue Code Table'!A:A,0)),IF(M5="Critical",6,IF(M5="Significant",5,IF(M5="Moderate",3,2))))</f>
        <v>5</v>
      </c>
    </row>
    <row r="6" spans="1:27" ht="101.25" customHeight="1" x14ac:dyDescent="0.35">
      <c r="A6" s="66" t="s">
        <v>2121</v>
      </c>
      <c r="B6" s="66" t="s">
        <v>279</v>
      </c>
      <c r="C6" s="209" t="s">
        <v>280</v>
      </c>
      <c r="D6" s="66" t="s">
        <v>128</v>
      </c>
      <c r="E6" s="66" t="s">
        <v>2122</v>
      </c>
      <c r="F6" s="167" t="s">
        <v>2123</v>
      </c>
      <c r="G6" s="66" t="s">
        <v>2124</v>
      </c>
      <c r="H6" s="66" t="s">
        <v>2125</v>
      </c>
      <c r="I6" s="55"/>
      <c r="J6" s="60"/>
      <c r="K6" s="66" t="s">
        <v>2126</v>
      </c>
      <c r="L6" s="55"/>
      <c r="M6" s="199" t="s">
        <v>141</v>
      </c>
      <c r="N6" s="194" t="s">
        <v>286</v>
      </c>
      <c r="O6" s="194" t="s">
        <v>287</v>
      </c>
      <c r="P6" s="160"/>
      <c r="Q6" s="55" t="s">
        <v>288</v>
      </c>
      <c r="R6" s="55" t="s">
        <v>354</v>
      </c>
      <c r="S6" s="66" t="s">
        <v>2127</v>
      </c>
      <c r="T6" s="66" t="s">
        <v>2128</v>
      </c>
      <c r="U6" s="208" t="s">
        <v>2129</v>
      </c>
      <c r="V6" s="66" t="s">
        <v>2130</v>
      </c>
      <c r="AA6" s="200">
        <f>IF(OR(J6="Fail",ISBLANK(J6)),INDEX('Issue Code Table'!C:C,MATCH(N:N,'Issue Code Table'!A:A,0)),IF(M6="Critical",6,IF(M6="Significant",5,IF(M6="Moderate",3,2))))</f>
        <v>5</v>
      </c>
    </row>
    <row r="7" spans="1:27" ht="101.25" customHeight="1" x14ac:dyDescent="0.35">
      <c r="A7" s="66" t="s">
        <v>2131</v>
      </c>
      <c r="B7" s="66" t="s">
        <v>279</v>
      </c>
      <c r="C7" s="209" t="s">
        <v>280</v>
      </c>
      <c r="D7" s="66" t="s">
        <v>128</v>
      </c>
      <c r="E7" s="66" t="s">
        <v>2132</v>
      </c>
      <c r="F7" s="167" t="s">
        <v>2133</v>
      </c>
      <c r="G7" s="66" t="s">
        <v>2134</v>
      </c>
      <c r="H7" s="66" t="s">
        <v>2135</v>
      </c>
      <c r="I7" s="55"/>
      <c r="J7" s="60"/>
      <c r="K7" s="66" t="s">
        <v>2136</v>
      </c>
      <c r="L7" s="55"/>
      <c r="M7" s="199" t="s">
        <v>141</v>
      </c>
      <c r="N7" s="194" t="s">
        <v>286</v>
      </c>
      <c r="O7" s="194" t="s">
        <v>287</v>
      </c>
      <c r="P7" s="160"/>
      <c r="Q7" s="55" t="s">
        <v>288</v>
      </c>
      <c r="R7" s="55" t="s">
        <v>419</v>
      </c>
      <c r="S7" s="66" t="s">
        <v>2137</v>
      </c>
      <c r="T7" s="66" t="s">
        <v>2138</v>
      </c>
      <c r="U7" s="208" t="s">
        <v>2139</v>
      </c>
      <c r="V7" s="66" t="s">
        <v>2140</v>
      </c>
      <c r="AA7" s="200">
        <f>IF(OR(J7="Fail",ISBLANK(J7)),INDEX('Issue Code Table'!C:C,MATCH(N:N,'Issue Code Table'!A:A,0)),IF(M7="Critical",6,IF(M7="Significant",5,IF(M7="Moderate",3,2))))</f>
        <v>5</v>
      </c>
    </row>
    <row r="8" spans="1:27" ht="101.25" customHeight="1" x14ac:dyDescent="0.35">
      <c r="A8" s="66" t="s">
        <v>2141</v>
      </c>
      <c r="B8" s="66" t="s">
        <v>279</v>
      </c>
      <c r="C8" s="209" t="s">
        <v>280</v>
      </c>
      <c r="D8" s="66" t="s">
        <v>128</v>
      </c>
      <c r="E8" s="66" t="s">
        <v>2142</v>
      </c>
      <c r="F8" s="167" t="s">
        <v>437</v>
      </c>
      <c r="G8" s="66" t="s">
        <v>2143</v>
      </c>
      <c r="H8" s="66" t="s">
        <v>2144</v>
      </c>
      <c r="I8" s="55"/>
      <c r="J8" s="60"/>
      <c r="K8" s="66" t="s">
        <v>2145</v>
      </c>
      <c r="L8" s="55"/>
      <c r="M8" s="199" t="s">
        <v>141</v>
      </c>
      <c r="N8" s="194" t="s">
        <v>286</v>
      </c>
      <c r="O8" s="194" t="s">
        <v>287</v>
      </c>
      <c r="P8" s="160"/>
      <c r="Q8" s="55" t="s">
        <v>288</v>
      </c>
      <c r="R8" s="55" t="s">
        <v>441</v>
      </c>
      <c r="S8" s="66" t="s">
        <v>2146</v>
      </c>
      <c r="T8" s="66" t="s">
        <v>2147</v>
      </c>
      <c r="U8" s="66" t="s">
        <v>2148</v>
      </c>
      <c r="V8" s="66" t="s">
        <v>2149</v>
      </c>
      <c r="AA8" s="200">
        <f>IF(OR(J8="Fail",ISBLANK(J8)),INDEX('Issue Code Table'!C:C,MATCH(N:N,'Issue Code Table'!A:A,0)),IF(M8="Critical",6,IF(M8="Significant",5,IF(M8="Moderate",3,2))))</f>
        <v>5</v>
      </c>
    </row>
    <row r="9" spans="1:27" ht="101.25" customHeight="1" x14ac:dyDescent="0.35">
      <c r="A9" s="66" t="s">
        <v>2150</v>
      </c>
      <c r="B9" s="66" t="s">
        <v>279</v>
      </c>
      <c r="C9" s="209" t="s">
        <v>280</v>
      </c>
      <c r="D9" s="66" t="s">
        <v>128</v>
      </c>
      <c r="E9" s="66" t="s">
        <v>2151</v>
      </c>
      <c r="F9" s="167" t="s">
        <v>2152</v>
      </c>
      <c r="G9" s="66" t="s">
        <v>2153</v>
      </c>
      <c r="H9" s="66" t="s">
        <v>2154</v>
      </c>
      <c r="I9" s="55"/>
      <c r="J9" s="60"/>
      <c r="K9" s="66" t="s">
        <v>2155</v>
      </c>
      <c r="L9" s="55"/>
      <c r="M9" s="199" t="s">
        <v>141</v>
      </c>
      <c r="N9" s="194" t="s">
        <v>286</v>
      </c>
      <c r="O9" s="194" t="s">
        <v>287</v>
      </c>
      <c r="P9" s="160"/>
      <c r="Q9" s="55" t="s">
        <v>288</v>
      </c>
      <c r="R9" s="55" t="s">
        <v>462</v>
      </c>
      <c r="S9" s="66" t="s">
        <v>2156</v>
      </c>
      <c r="T9" s="66" t="s">
        <v>2157</v>
      </c>
      <c r="U9" s="208" t="s">
        <v>2158</v>
      </c>
      <c r="V9" s="66" t="s">
        <v>2159</v>
      </c>
      <c r="AA9" s="200">
        <f>IF(OR(J9="Fail",ISBLANK(J9)),INDEX('Issue Code Table'!C:C,MATCH(N:N,'Issue Code Table'!A:A,0)),IF(M9="Critical",6,IF(M9="Significant",5,IF(M9="Moderate",3,2))))</f>
        <v>5</v>
      </c>
    </row>
    <row r="10" spans="1:27" ht="101.25" customHeight="1" x14ac:dyDescent="0.35">
      <c r="A10" s="66" t="s">
        <v>2160</v>
      </c>
      <c r="B10" s="66" t="s">
        <v>2161</v>
      </c>
      <c r="C10" s="209" t="s">
        <v>2162</v>
      </c>
      <c r="D10" s="66" t="s">
        <v>128</v>
      </c>
      <c r="E10" s="66" t="s">
        <v>2163</v>
      </c>
      <c r="F10" s="167" t="s">
        <v>774</v>
      </c>
      <c r="G10" s="66" t="s">
        <v>2164</v>
      </c>
      <c r="H10" s="66" t="s">
        <v>2165</v>
      </c>
      <c r="I10" s="55"/>
      <c r="J10" s="60"/>
      <c r="K10" s="208" t="s">
        <v>2166</v>
      </c>
      <c r="L10" s="55"/>
      <c r="M10" s="199" t="s">
        <v>266</v>
      </c>
      <c r="N10" s="194" t="s">
        <v>262</v>
      </c>
      <c r="O10" s="194" t="s">
        <v>263</v>
      </c>
      <c r="P10" s="160"/>
      <c r="Q10" s="55" t="s">
        <v>519</v>
      </c>
      <c r="R10" s="55" t="s">
        <v>778</v>
      </c>
      <c r="S10" s="66" t="s">
        <v>779</v>
      </c>
      <c r="T10" s="66" t="s">
        <v>2167</v>
      </c>
      <c r="U10" s="66" t="s">
        <v>2168</v>
      </c>
      <c r="V10" s="66"/>
      <c r="AA10" s="200">
        <f>IF(OR(J10="Fail",ISBLANK(J10)),INDEX('Issue Code Table'!C:C,MATCH(N:N,'Issue Code Table'!A:A,0)),IF(M10="Critical",6,IF(M10="Significant",5,IF(M10="Moderate",3,2))))</f>
        <v>2</v>
      </c>
    </row>
    <row r="11" spans="1:27" ht="101.25" customHeight="1" x14ac:dyDescent="0.35">
      <c r="A11" s="66" t="s">
        <v>2169</v>
      </c>
      <c r="B11" s="66" t="s">
        <v>2161</v>
      </c>
      <c r="C11" s="209" t="s">
        <v>2162</v>
      </c>
      <c r="D11" s="66" t="s">
        <v>128</v>
      </c>
      <c r="E11" s="66" t="s">
        <v>2170</v>
      </c>
      <c r="F11" s="167" t="s">
        <v>784</v>
      </c>
      <c r="G11" s="66" t="s">
        <v>2171</v>
      </c>
      <c r="H11" s="66" t="s">
        <v>2172</v>
      </c>
      <c r="I11" s="55"/>
      <c r="J11" s="60"/>
      <c r="K11" s="208" t="s">
        <v>2172</v>
      </c>
      <c r="L11" s="161"/>
      <c r="M11" s="199" t="s">
        <v>266</v>
      </c>
      <c r="N11" s="194" t="s">
        <v>262</v>
      </c>
      <c r="O11" s="194" t="s">
        <v>263</v>
      </c>
      <c r="P11" s="160"/>
      <c r="Q11" s="55" t="s">
        <v>519</v>
      </c>
      <c r="R11" s="55" t="s">
        <v>788</v>
      </c>
      <c r="S11" s="66" t="s">
        <v>2173</v>
      </c>
      <c r="T11" s="66" t="s">
        <v>2174</v>
      </c>
      <c r="U11" s="66" t="s">
        <v>2175</v>
      </c>
      <c r="V11" s="66"/>
      <c r="AA11" s="200">
        <f>IF(OR(J11="Fail",ISBLANK(J11)),INDEX('Issue Code Table'!C:C,MATCH(N:N,'Issue Code Table'!A:A,0)),IF(M11="Critical",6,IF(M11="Significant",5,IF(M11="Moderate",3,2))))</f>
        <v>2</v>
      </c>
    </row>
    <row r="12" spans="1:27" ht="101.25" customHeight="1" x14ac:dyDescent="0.35">
      <c r="A12" s="66" t="s">
        <v>2176</v>
      </c>
      <c r="B12" s="66" t="s">
        <v>2161</v>
      </c>
      <c r="C12" s="209" t="s">
        <v>2162</v>
      </c>
      <c r="D12" s="66" t="s">
        <v>128</v>
      </c>
      <c r="E12" s="66" t="s">
        <v>2177</v>
      </c>
      <c r="F12" s="167" t="s">
        <v>794</v>
      </c>
      <c r="G12" s="66" t="s">
        <v>2178</v>
      </c>
      <c r="H12" s="66" t="s">
        <v>2179</v>
      </c>
      <c r="I12" s="55"/>
      <c r="J12" s="60"/>
      <c r="K12" s="208" t="s">
        <v>2180</v>
      </c>
      <c r="L12" s="55"/>
      <c r="M12" s="199" t="s">
        <v>266</v>
      </c>
      <c r="N12" s="194" t="s">
        <v>262</v>
      </c>
      <c r="O12" s="194" t="s">
        <v>263</v>
      </c>
      <c r="P12" s="160"/>
      <c r="Q12" s="55" t="s">
        <v>519</v>
      </c>
      <c r="R12" s="55" t="s">
        <v>798</v>
      </c>
      <c r="S12" s="66" t="s">
        <v>2181</v>
      </c>
      <c r="T12" s="66" t="s">
        <v>2182</v>
      </c>
      <c r="U12" s="66" t="s">
        <v>2183</v>
      </c>
      <c r="V12" s="66"/>
      <c r="AA12" s="200">
        <f>IF(OR(J12="Fail",ISBLANK(J12)),INDEX('Issue Code Table'!C:C,MATCH(N:N,'Issue Code Table'!A:A,0)),IF(M12="Critical",6,IF(M12="Significant",5,IF(M12="Moderate",3,2))))</f>
        <v>2</v>
      </c>
    </row>
    <row r="13" spans="1:27" ht="101.25" customHeight="1" x14ac:dyDescent="0.35">
      <c r="A13" s="66" t="s">
        <v>2184</v>
      </c>
      <c r="B13" s="66" t="s">
        <v>1301</v>
      </c>
      <c r="C13" s="209" t="s">
        <v>1302</v>
      </c>
      <c r="D13" s="66" t="s">
        <v>128</v>
      </c>
      <c r="E13" s="66" t="s">
        <v>2185</v>
      </c>
      <c r="F13" s="167" t="s">
        <v>2186</v>
      </c>
      <c r="G13" s="66" t="s">
        <v>2187</v>
      </c>
      <c r="H13" s="167" t="s">
        <v>887</v>
      </c>
      <c r="I13" s="55"/>
      <c r="J13" s="60"/>
      <c r="K13" s="167" t="s">
        <v>2188</v>
      </c>
      <c r="L13" s="55"/>
      <c r="M13" s="199" t="s">
        <v>141</v>
      </c>
      <c r="N13" s="194" t="s">
        <v>210</v>
      </c>
      <c r="O13" s="194" t="s">
        <v>211</v>
      </c>
      <c r="P13" s="160"/>
      <c r="Q13" s="55" t="s">
        <v>519</v>
      </c>
      <c r="R13" s="55" t="s">
        <v>891</v>
      </c>
      <c r="S13" s="66" t="s">
        <v>2189</v>
      </c>
      <c r="T13" s="66" t="s">
        <v>2190</v>
      </c>
      <c r="U13" s="66" t="s">
        <v>2191</v>
      </c>
      <c r="V13" s="66" t="s">
        <v>2192</v>
      </c>
      <c r="AA13" s="200">
        <f>IF(OR(J13="Fail",ISBLANK(J13)),INDEX('Issue Code Table'!C:C,MATCH(N:N,'Issue Code Table'!A:A,0)),IF(M13="Critical",6,IF(M13="Significant",5,IF(M13="Moderate",3,2))))</f>
        <v>6</v>
      </c>
    </row>
    <row r="14" spans="1:27" ht="101.25" customHeight="1" x14ac:dyDescent="0.35">
      <c r="A14" s="66" t="s">
        <v>2193</v>
      </c>
      <c r="B14" s="66" t="s">
        <v>1301</v>
      </c>
      <c r="C14" s="209" t="s">
        <v>1302</v>
      </c>
      <c r="D14" s="66" t="s">
        <v>128</v>
      </c>
      <c r="E14" s="66" t="s">
        <v>2194</v>
      </c>
      <c r="F14" s="167" t="s">
        <v>898</v>
      </c>
      <c r="G14" s="66" t="s">
        <v>2195</v>
      </c>
      <c r="H14" s="167" t="s">
        <v>900</v>
      </c>
      <c r="I14" s="55"/>
      <c r="J14" s="60"/>
      <c r="K14" s="167" t="s">
        <v>2196</v>
      </c>
      <c r="L14" s="55"/>
      <c r="M14" s="199" t="s">
        <v>141</v>
      </c>
      <c r="N14" s="194" t="s">
        <v>210</v>
      </c>
      <c r="O14" s="194" t="s">
        <v>211</v>
      </c>
      <c r="P14" s="160"/>
      <c r="Q14" s="55" t="s">
        <v>519</v>
      </c>
      <c r="R14" s="55" t="s">
        <v>902</v>
      </c>
      <c r="S14" s="66" t="s">
        <v>903</v>
      </c>
      <c r="T14" s="66" t="s">
        <v>2190</v>
      </c>
      <c r="U14" s="66" t="s">
        <v>2197</v>
      </c>
      <c r="V14" s="66" t="s">
        <v>2198</v>
      </c>
      <c r="AA14" s="200">
        <f>IF(OR(J14="Fail",ISBLANK(J14)),INDEX('Issue Code Table'!C:C,MATCH(N:N,'Issue Code Table'!A:A,0)),IF(M14="Critical",6,IF(M14="Significant",5,IF(M14="Moderate",3,2))))</f>
        <v>6</v>
      </c>
    </row>
    <row r="15" spans="1:27" ht="101.25" customHeight="1" x14ac:dyDescent="0.35">
      <c r="A15" s="66" t="s">
        <v>2199</v>
      </c>
      <c r="B15" s="66" t="s">
        <v>1301</v>
      </c>
      <c r="C15" s="209" t="s">
        <v>1302</v>
      </c>
      <c r="D15" s="66" t="s">
        <v>128</v>
      </c>
      <c r="E15" s="66" t="s">
        <v>2200</v>
      </c>
      <c r="F15" s="167" t="s">
        <v>909</v>
      </c>
      <c r="G15" s="66" t="s">
        <v>2201</v>
      </c>
      <c r="H15" s="167" t="s">
        <v>2202</v>
      </c>
      <c r="I15" s="55"/>
      <c r="J15" s="60"/>
      <c r="K15" s="167" t="s">
        <v>2203</v>
      </c>
      <c r="L15" s="55" t="s">
        <v>2204</v>
      </c>
      <c r="M15" s="199" t="s">
        <v>141</v>
      </c>
      <c r="N15" s="194" t="s">
        <v>210</v>
      </c>
      <c r="O15" s="194" t="s">
        <v>211</v>
      </c>
      <c r="P15" s="160"/>
      <c r="Q15" s="55" t="s">
        <v>519</v>
      </c>
      <c r="R15" s="55" t="s">
        <v>913</v>
      </c>
      <c r="S15" s="66" t="s">
        <v>914</v>
      </c>
      <c r="T15" s="66" t="s">
        <v>2205</v>
      </c>
      <c r="U15" s="66" t="s">
        <v>2205</v>
      </c>
      <c r="V15" s="66" t="s">
        <v>2206</v>
      </c>
      <c r="AA15" s="200">
        <f>IF(OR(J15="Fail",ISBLANK(J15)),INDEX('Issue Code Table'!C:C,MATCH(N:N,'Issue Code Table'!A:A,0)),IF(M15="Critical",6,IF(M15="Significant",5,IF(M15="Moderate",3,2))))</f>
        <v>6</v>
      </c>
    </row>
    <row r="16" spans="1:27" ht="101.25" customHeight="1" x14ac:dyDescent="0.35">
      <c r="A16" s="66" t="s">
        <v>2207</v>
      </c>
      <c r="B16" s="227" t="s">
        <v>743</v>
      </c>
      <c r="C16" s="227" t="s">
        <v>744</v>
      </c>
      <c r="D16" s="66" t="s">
        <v>128</v>
      </c>
      <c r="E16" s="66" t="s">
        <v>2208</v>
      </c>
      <c r="F16" s="167" t="s">
        <v>920</v>
      </c>
      <c r="G16" s="66" t="s">
        <v>2209</v>
      </c>
      <c r="H16" s="167" t="s">
        <v>2210</v>
      </c>
      <c r="I16" s="55"/>
      <c r="J16" s="60"/>
      <c r="K16" s="167" t="s">
        <v>2211</v>
      </c>
      <c r="L16" s="55"/>
      <c r="M16" s="199" t="s">
        <v>141</v>
      </c>
      <c r="N16" s="194" t="s">
        <v>286</v>
      </c>
      <c r="O16" s="194" t="s">
        <v>287</v>
      </c>
      <c r="P16" s="160"/>
      <c r="Q16" s="55" t="s">
        <v>924</v>
      </c>
      <c r="R16" s="55" t="s">
        <v>925</v>
      </c>
      <c r="S16" s="66" t="s">
        <v>926</v>
      </c>
      <c r="T16" s="66" t="s">
        <v>2212</v>
      </c>
      <c r="U16" s="66" t="s">
        <v>2213</v>
      </c>
      <c r="V16" s="66" t="s">
        <v>2214</v>
      </c>
      <c r="AA16" s="200">
        <f>IF(OR(J16="Fail",ISBLANK(J16)),INDEX('Issue Code Table'!C:C,MATCH(N:N,'Issue Code Table'!A:A,0)),IF(M16="Critical",6,IF(M16="Significant",5,IF(M16="Moderate",3,2))))</f>
        <v>5</v>
      </c>
    </row>
    <row r="17" spans="1:27" ht="101.25" customHeight="1" x14ac:dyDescent="0.35">
      <c r="A17" s="66" t="s">
        <v>2215</v>
      </c>
      <c r="B17" s="227" t="s">
        <v>631</v>
      </c>
      <c r="C17" s="227" t="s">
        <v>632</v>
      </c>
      <c r="D17" s="66" t="s">
        <v>128</v>
      </c>
      <c r="E17" s="66" t="s">
        <v>937</v>
      </c>
      <c r="F17" s="167" t="s">
        <v>938</v>
      </c>
      <c r="G17" s="66" t="s">
        <v>2216</v>
      </c>
      <c r="H17" s="167" t="s">
        <v>940</v>
      </c>
      <c r="I17" s="55"/>
      <c r="J17" s="60"/>
      <c r="K17" s="167" t="s">
        <v>941</v>
      </c>
      <c r="L17" s="55"/>
      <c r="M17" s="225" t="s">
        <v>141</v>
      </c>
      <c r="N17" s="225" t="s">
        <v>517</v>
      </c>
      <c r="O17" s="225" t="s">
        <v>518</v>
      </c>
      <c r="P17" s="160"/>
      <c r="Q17" s="55" t="s">
        <v>924</v>
      </c>
      <c r="R17" s="55" t="s">
        <v>942</v>
      </c>
      <c r="S17" s="66" t="s">
        <v>2217</v>
      </c>
      <c r="T17" s="66" t="s">
        <v>2218</v>
      </c>
      <c r="U17" s="66" t="s">
        <v>2219</v>
      </c>
      <c r="V17" s="66" t="s">
        <v>946</v>
      </c>
      <c r="AA17" s="200">
        <f>IF(OR(J17="Fail",ISBLANK(J17)),INDEX('Issue Code Table'!C:C,MATCH(N:N,'Issue Code Table'!A:A,0)),IF(M17="Critical",6,IF(M17="Significant",5,IF(M17="Moderate",3,2))))</f>
        <v>5</v>
      </c>
    </row>
    <row r="18" spans="1:27" ht="101.25" customHeight="1" x14ac:dyDescent="0.35">
      <c r="A18" s="66" t="s">
        <v>2220</v>
      </c>
      <c r="B18" s="262" t="s">
        <v>2221</v>
      </c>
      <c r="C18" s="262" t="s">
        <v>2222</v>
      </c>
      <c r="D18" s="66" t="s">
        <v>128</v>
      </c>
      <c r="E18" s="66" t="s">
        <v>2223</v>
      </c>
      <c r="F18" s="167" t="s">
        <v>746</v>
      </c>
      <c r="G18" s="66" t="s">
        <v>2224</v>
      </c>
      <c r="H18" s="167" t="s">
        <v>2225</v>
      </c>
      <c r="I18" s="55"/>
      <c r="J18" s="60"/>
      <c r="K18" s="167" t="s">
        <v>2226</v>
      </c>
      <c r="L18" s="55" t="s">
        <v>2227</v>
      </c>
      <c r="M18" s="264" t="s">
        <v>141</v>
      </c>
      <c r="N18" s="265" t="s">
        <v>2228</v>
      </c>
      <c r="O18" s="266" t="s">
        <v>2229</v>
      </c>
      <c r="P18" s="160"/>
      <c r="Q18" s="55" t="s">
        <v>984</v>
      </c>
      <c r="R18" s="55" t="s">
        <v>985</v>
      </c>
      <c r="S18" s="66" t="s">
        <v>751</v>
      </c>
      <c r="T18" s="66" t="s">
        <v>2230</v>
      </c>
      <c r="U18" s="66" t="s">
        <v>2231</v>
      </c>
      <c r="V18" s="66" t="s">
        <v>2232</v>
      </c>
      <c r="AA18" s="200">
        <f>IF(OR(J18="Fail",ISBLANK(J18)),INDEX('Issue Code Table'!C:C,MATCH(N:N,'Issue Code Table'!A:A,0)),IF(M18="Critical",6,IF(M18="Significant",5,IF(M18="Moderate",3,2))))</f>
        <v>4</v>
      </c>
    </row>
    <row r="19" spans="1:27" ht="101.25" customHeight="1" x14ac:dyDescent="0.35">
      <c r="A19" s="66" t="s">
        <v>2233</v>
      </c>
      <c r="B19" s="262" t="s">
        <v>145</v>
      </c>
      <c r="C19" s="262" t="s">
        <v>146</v>
      </c>
      <c r="D19" s="66" t="s">
        <v>128</v>
      </c>
      <c r="E19" s="66" t="s">
        <v>2234</v>
      </c>
      <c r="F19" s="167" t="s">
        <v>989</v>
      </c>
      <c r="G19" s="66" t="s">
        <v>2235</v>
      </c>
      <c r="H19" s="167" t="s">
        <v>2236</v>
      </c>
      <c r="I19" s="55"/>
      <c r="J19" s="60"/>
      <c r="K19" s="167" t="s">
        <v>2237</v>
      </c>
      <c r="L19" s="55" t="s">
        <v>2227</v>
      </c>
      <c r="M19" s="257" t="s">
        <v>141</v>
      </c>
      <c r="N19" s="257" t="s">
        <v>2228</v>
      </c>
      <c r="O19" s="263" t="s">
        <v>2229</v>
      </c>
      <c r="P19" s="160"/>
      <c r="Q19" s="55" t="s">
        <v>984</v>
      </c>
      <c r="R19" s="55" t="s">
        <v>992</v>
      </c>
      <c r="S19" s="66" t="s">
        <v>993</v>
      </c>
      <c r="T19" s="66" t="s">
        <v>2238</v>
      </c>
      <c r="U19" s="66" t="s">
        <v>2239</v>
      </c>
      <c r="V19" s="66" t="s">
        <v>2240</v>
      </c>
      <c r="AA19" s="200">
        <f>IF(OR(J19="Fail",ISBLANK(J19)),INDEX('Issue Code Table'!C:C,MATCH(N:N,'Issue Code Table'!A:A,0)),IF(M19="Critical",6,IF(M19="Significant",5,IF(M19="Moderate",3,2))))</f>
        <v>4</v>
      </c>
    </row>
    <row r="20" spans="1:27" ht="101.25" customHeight="1" x14ac:dyDescent="0.35">
      <c r="A20" s="66" t="s">
        <v>2241</v>
      </c>
      <c r="B20" s="66" t="s">
        <v>279</v>
      </c>
      <c r="C20" s="209" t="s">
        <v>280</v>
      </c>
      <c r="D20" s="66" t="s">
        <v>128</v>
      </c>
      <c r="E20" s="66" t="s">
        <v>2242</v>
      </c>
      <c r="F20" s="167" t="s">
        <v>2243</v>
      </c>
      <c r="G20" s="66" t="s">
        <v>2244</v>
      </c>
      <c r="H20" s="167" t="s">
        <v>2245</v>
      </c>
      <c r="I20" s="55"/>
      <c r="J20" s="60"/>
      <c r="K20" s="167" t="s">
        <v>2246</v>
      </c>
      <c r="L20" s="55"/>
      <c r="M20" s="199" t="s">
        <v>141</v>
      </c>
      <c r="N20" s="194" t="s">
        <v>286</v>
      </c>
      <c r="O20" s="194" t="s">
        <v>287</v>
      </c>
      <c r="P20" s="160"/>
      <c r="Q20" s="55" t="s">
        <v>1641</v>
      </c>
      <c r="R20" s="55" t="s">
        <v>2247</v>
      </c>
      <c r="S20" s="66" t="s">
        <v>2248</v>
      </c>
      <c r="T20" s="66" t="s">
        <v>2249</v>
      </c>
      <c r="U20" s="66" t="s">
        <v>2250</v>
      </c>
      <c r="V20" s="66" t="s">
        <v>2251</v>
      </c>
      <c r="AA20" s="200">
        <f>IF(OR(J20="Fail",ISBLANK(J20)),INDEX('Issue Code Table'!C:C,MATCH(N:N,'Issue Code Table'!A:A,0)),IF(M20="Critical",6,IF(M20="Significant",5,IF(M20="Moderate",3,2))))</f>
        <v>5</v>
      </c>
    </row>
    <row r="21" spans="1:27" ht="101.25" customHeight="1" x14ac:dyDescent="0.35">
      <c r="A21" s="66" t="s">
        <v>2252</v>
      </c>
      <c r="B21" s="66" t="s">
        <v>279</v>
      </c>
      <c r="C21" s="209" t="s">
        <v>280</v>
      </c>
      <c r="D21" s="66" t="s">
        <v>128</v>
      </c>
      <c r="E21" s="66" t="s">
        <v>2253</v>
      </c>
      <c r="F21" s="167" t="s">
        <v>2254</v>
      </c>
      <c r="G21" s="66" t="s">
        <v>2255</v>
      </c>
      <c r="H21" s="167" t="s">
        <v>2256</v>
      </c>
      <c r="I21" s="55"/>
      <c r="J21" s="60"/>
      <c r="K21" s="167" t="s">
        <v>2257</v>
      </c>
      <c r="L21" s="55"/>
      <c r="M21" s="199" t="s">
        <v>141</v>
      </c>
      <c r="N21" s="194" t="s">
        <v>286</v>
      </c>
      <c r="O21" s="194" t="s">
        <v>287</v>
      </c>
      <c r="P21" s="160"/>
      <c r="Q21" s="55" t="s">
        <v>1641</v>
      </c>
      <c r="R21" s="55" t="s">
        <v>2258</v>
      </c>
      <c r="S21" s="66" t="s">
        <v>2259</v>
      </c>
      <c r="T21" s="66" t="s">
        <v>2260</v>
      </c>
      <c r="U21" s="66" t="s">
        <v>2261</v>
      </c>
      <c r="V21" s="66" t="s">
        <v>2262</v>
      </c>
      <c r="AA21" s="200">
        <f>IF(OR(J21="Fail",ISBLANK(J21)),INDEX('Issue Code Table'!C:C,MATCH(N:N,'Issue Code Table'!A:A,0)),IF(M21="Critical",6,IF(M21="Significant",5,IF(M21="Moderate",3,2))))</f>
        <v>5</v>
      </c>
    </row>
    <row r="22" spans="1:27" ht="101.25" customHeight="1" x14ac:dyDescent="0.35">
      <c r="A22" s="66" t="s">
        <v>2263</v>
      </c>
      <c r="B22" s="66" t="s">
        <v>279</v>
      </c>
      <c r="C22" s="209" t="s">
        <v>280</v>
      </c>
      <c r="D22" s="66" t="s">
        <v>128</v>
      </c>
      <c r="E22" s="66" t="s">
        <v>2264</v>
      </c>
      <c r="F22" s="167" t="s">
        <v>2265</v>
      </c>
      <c r="G22" s="66" t="s">
        <v>2266</v>
      </c>
      <c r="H22" s="167" t="s">
        <v>2267</v>
      </c>
      <c r="I22" s="55"/>
      <c r="J22" s="60"/>
      <c r="K22" s="167" t="s">
        <v>2268</v>
      </c>
      <c r="L22" s="55"/>
      <c r="M22" s="199" t="s">
        <v>141</v>
      </c>
      <c r="N22" s="194" t="s">
        <v>286</v>
      </c>
      <c r="O22" s="194" t="s">
        <v>287</v>
      </c>
      <c r="P22" s="160"/>
      <c r="Q22" s="55" t="s">
        <v>1641</v>
      </c>
      <c r="R22" s="55" t="s">
        <v>2269</v>
      </c>
      <c r="S22" s="66" t="s">
        <v>2270</v>
      </c>
      <c r="T22" s="66" t="s">
        <v>2271</v>
      </c>
      <c r="U22" s="66" t="s">
        <v>2272</v>
      </c>
      <c r="V22" s="66" t="s">
        <v>2273</v>
      </c>
      <c r="AA22" s="200">
        <f>IF(OR(J22="Fail",ISBLANK(J22)),INDEX('Issue Code Table'!C:C,MATCH(N:N,'Issue Code Table'!A:A,0)),IF(M22="Critical",6,IF(M22="Significant",5,IF(M22="Moderate",3,2))))</f>
        <v>5</v>
      </c>
    </row>
    <row r="23" spans="1:27" ht="101.25" customHeight="1" x14ac:dyDescent="0.35">
      <c r="A23" s="66" t="s">
        <v>2274</v>
      </c>
      <c r="B23" s="66" t="s">
        <v>279</v>
      </c>
      <c r="C23" s="209" t="s">
        <v>280</v>
      </c>
      <c r="D23" s="66" t="s">
        <v>128</v>
      </c>
      <c r="E23" s="66" t="s">
        <v>2275</v>
      </c>
      <c r="F23" s="167" t="s">
        <v>2276</v>
      </c>
      <c r="G23" s="66" t="s">
        <v>2277</v>
      </c>
      <c r="H23" s="167" t="s">
        <v>2278</v>
      </c>
      <c r="I23" s="55"/>
      <c r="J23" s="60"/>
      <c r="K23" s="167" t="s">
        <v>2279</v>
      </c>
      <c r="L23" s="55"/>
      <c r="M23" s="199" t="s">
        <v>141</v>
      </c>
      <c r="N23" s="194" t="s">
        <v>286</v>
      </c>
      <c r="O23" s="194" t="s">
        <v>287</v>
      </c>
      <c r="P23" s="160"/>
      <c r="Q23" s="55" t="s">
        <v>1641</v>
      </c>
      <c r="R23" s="55" t="s">
        <v>2280</v>
      </c>
      <c r="S23" s="66" t="s">
        <v>2281</v>
      </c>
      <c r="T23" s="66" t="s">
        <v>2282</v>
      </c>
      <c r="U23" s="66" t="s">
        <v>2283</v>
      </c>
      <c r="V23" s="66" t="s">
        <v>2284</v>
      </c>
      <c r="AA23" s="200">
        <f>IF(OR(J23="Fail",ISBLANK(J23)),INDEX('Issue Code Table'!C:C,MATCH(N:N,'Issue Code Table'!A:A,0)),IF(M23="Critical",6,IF(M23="Significant",5,IF(M23="Moderate",3,2))))</f>
        <v>5</v>
      </c>
    </row>
    <row r="24" spans="1:27" ht="101.25" customHeight="1" x14ac:dyDescent="0.35">
      <c r="A24" s="66" t="s">
        <v>2285</v>
      </c>
      <c r="B24" s="221" t="s">
        <v>153</v>
      </c>
      <c r="C24" s="222" t="s">
        <v>511</v>
      </c>
      <c r="D24" s="66" t="s">
        <v>128</v>
      </c>
      <c r="E24" s="66" t="s">
        <v>512</v>
      </c>
      <c r="F24" s="167" t="s">
        <v>2286</v>
      </c>
      <c r="G24" s="66" t="s">
        <v>2287</v>
      </c>
      <c r="H24" s="167" t="s">
        <v>515</v>
      </c>
      <c r="I24" s="55"/>
      <c r="J24" s="60"/>
      <c r="K24" s="167" t="s">
        <v>516</v>
      </c>
      <c r="M24" s="225" t="s">
        <v>141</v>
      </c>
      <c r="N24" s="225" t="s">
        <v>517</v>
      </c>
      <c r="O24" s="225" t="s">
        <v>518</v>
      </c>
      <c r="P24" s="160"/>
      <c r="Q24" s="55" t="s">
        <v>1654</v>
      </c>
      <c r="R24" s="55" t="s">
        <v>2288</v>
      </c>
      <c r="S24" s="66" t="s">
        <v>2289</v>
      </c>
      <c r="T24" s="66" t="s">
        <v>2290</v>
      </c>
      <c r="U24" s="66" t="s">
        <v>2291</v>
      </c>
      <c r="V24" s="66" t="s">
        <v>524</v>
      </c>
      <c r="AA24" s="200">
        <f>IF(OR(J24="Fail",ISBLANK(J24)),INDEX('Issue Code Table'!C:C,MATCH(N:N,'Issue Code Table'!A:A,0)),IF(M24="Critical",6,IF(M24="Significant",5,IF(M24="Moderate",3,2))))</f>
        <v>5</v>
      </c>
    </row>
    <row r="25" spans="1:27" ht="101.25" customHeight="1" x14ac:dyDescent="0.35">
      <c r="A25" s="66" t="s">
        <v>2292</v>
      </c>
      <c r="B25" s="210" t="s">
        <v>584</v>
      </c>
      <c r="C25" s="211" t="s">
        <v>585</v>
      </c>
      <c r="D25" s="66" t="s">
        <v>128</v>
      </c>
      <c r="E25" s="66" t="s">
        <v>2293</v>
      </c>
      <c r="F25" s="167" t="s">
        <v>2294</v>
      </c>
      <c r="G25" s="66" t="s">
        <v>2295</v>
      </c>
      <c r="H25" s="167" t="s">
        <v>2296</v>
      </c>
      <c r="I25" s="55"/>
      <c r="J25" s="60"/>
      <c r="K25" s="208" t="s">
        <v>2297</v>
      </c>
      <c r="L25" s="55"/>
      <c r="M25" s="199" t="s">
        <v>141</v>
      </c>
      <c r="N25" s="194" t="s">
        <v>286</v>
      </c>
      <c r="O25" s="194" t="s">
        <v>287</v>
      </c>
      <c r="P25" s="160"/>
      <c r="Q25" s="55" t="s">
        <v>1654</v>
      </c>
      <c r="R25" s="55" t="s">
        <v>2298</v>
      </c>
      <c r="S25" s="66" t="s">
        <v>2299</v>
      </c>
      <c r="T25" s="66" t="s">
        <v>2300</v>
      </c>
      <c r="U25" s="66" t="s">
        <v>2301</v>
      </c>
      <c r="V25" s="66" t="s">
        <v>2302</v>
      </c>
      <c r="AA25" s="200">
        <f>IF(OR(J25="Fail",ISBLANK(J25)),INDEX('Issue Code Table'!C:C,MATCH(N:N,'Issue Code Table'!A:A,0)),IF(M25="Critical",6,IF(M25="Significant",5,IF(M25="Moderate",3,2))))</f>
        <v>5</v>
      </c>
    </row>
    <row r="26" spans="1:27" ht="101.25" customHeight="1" x14ac:dyDescent="0.35">
      <c r="A26" s="66" t="s">
        <v>2303</v>
      </c>
      <c r="B26" s="227" t="s">
        <v>743</v>
      </c>
      <c r="C26" s="227" t="s">
        <v>744</v>
      </c>
      <c r="D26" s="66" t="s">
        <v>128</v>
      </c>
      <c r="E26" s="66" t="s">
        <v>2304</v>
      </c>
      <c r="F26" s="167" t="s">
        <v>2305</v>
      </c>
      <c r="G26" s="66" t="s">
        <v>2306</v>
      </c>
      <c r="H26" s="167" t="s">
        <v>2307</v>
      </c>
      <c r="I26" s="55"/>
      <c r="J26" s="60"/>
      <c r="K26" s="208" t="s">
        <v>2308</v>
      </c>
      <c r="L26" s="55"/>
      <c r="M26" s="258" t="s">
        <v>141</v>
      </c>
      <c r="N26" s="225" t="s">
        <v>517</v>
      </c>
      <c r="O26" s="225" t="s">
        <v>518</v>
      </c>
      <c r="P26" s="160"/>
      <c r="Q26" s="55" t="s">
        <v>1654</v>
      </c>
      <c r="R26" s="55" t="s">
        <v>2309</v>
      </c>
      <c r="S26" s="66" t="s">
        <v>2310</v>
      </c>
      <c r="T26" s="66" t="s">
        <v>2311</v>
      </c>
      <c r="U26" s="66" t="s">
        <v>2312</v>
      </c>
      <c r="V26" s="66" t="s">
        <v>2313</v>
      </c>
      <c r="AA26" s="200">
        <f>IF(OR(J26="Fail",ISBLANK(J26)),INDEX('Issue Code Table'!C:C,MATCH(N:N,'Issue Code Table'!A:A,0)),IF(M26="Critical",6,IF(M26="Significant",5,IF(M26="Moderate",3,2))))</f>
        <v>5</v>
      </c>
    </row>
    <row r="27" spans="1:27" ht="101.25" customHeight="1" x14ac:dyDescent="0.35">
      <c r="A27" s="66" t="s">
        <v>2314</v>
      </c>
      <c r="B27" s="221" t="s">
        <v>153</v>
      </c>
      <c r="C27" s="222" t="s">
        <v>511</v>
      </c>
      <c r="D27" s="66" t="s">
        <v>128</v>
      </c>
      <c r="E27" s="66" t="s">
        <v>2315</v>
      </c>
      <c r="F27" s="167" t="s">
        <v>2316</v>
      </c>
      <c r="G27" s="66" t="s">
        <v>2317</v>
      </c>
      <c r="H27" s="167" t="s">
        <v>2318</v>
      </c>
      <c r="I27" s="55"/>
      <c r="J27" s="60"/>
      <c r="K27" s="208" t="s">
        <v>2319</v>
      </c>
      <c r="L27" s="55" t="s">
        <v>2204</v>
      </c>
      <c r="M27" s="225" t="s">
        <v>141</v>
      </c>
      <c r="N27" s="194" t="s">
        <v>210</v>
      </c>
      <c r="O27" s="226" t="s">
        <v>211</v>
      </c>
      <c r="P27" s="160"/>
      <c r="Q27" s="55" t="s">
        <v>1654</v>
      </c>
      <c r="R27" s="55" t="s">
        <v>2320</v>
      </c>
      <c r="S27" s="66" t="s">
        <v>914</v>
      </c>
      <c r="T27" s="66" t="s">
        <v>2321</v>
      </c>
      <c r="U27" s="66" t="s">
        <v>2322</v>
      </c>
      <c r="V27" s="66" t="s">
        <v>917</v>
      </c>
      <c r="AA27" s="200">
        <f>IF(OR(J27="Fail",ISBLANK(J27)),INDEX('Issue Code Table'!C:C,MATCH(N:N,'Issue Code Table'!A:A,0)),IF(M27="Critical",6,IF(M27="Significant",5,IF(M27="Moderate",3,2))))</f>
        <v>6</v>
      </c>
    </row>
    <row r="28" spans="1:27" ht="101.25" customHeight="1" x14ac:dyDescent="0.35">
      <c r="A28" s="66" t="s">
        <v>2323</v>
      </c>
      <c r="B28" s="227" t="s">
        <v>743</v>
      </c>
      <c r="C28" s="227" t="s">
        <v>744</v>
      </c>
      <c r="D28" s="66" t="s">
        <v>128</v>
      </c>
      <c r="E28" s="66" t="s">
        <v>1088</v>
      </c>
      <c r="F28" s="167" t="s">
        <v>1089</v>
      </c>
      <c r="G28" s="66" t="s">
        <v>2324</v>
      </c>
      <c r="H28" s="167" t="s">
        <v>1091</v>
      </c>
      <c r="I28" s="55"/>
      <c r="J28" s="60"/>
      <c r="K28" s="208" t="s">
        <v>2325</v>
      </c>
      <c r="L28" s="55"/>
      <c r="M28" s="225" t="s">
        <v>141</v>
      </c>
      <c r="N28" s="225" t="s">
        <v>623</v>
      </c>
      <c r="O28" s="225" t="s">
        <v>624</v>
      </c>
      <c r="P28" s="160"/>
      <c r="Q28" s="55" t="s">
        <v>1093</v>
      </c>
      <c r="R28" s="55" t="s">
        <v>1094</v>
      </c>
      <c r="S28" s="66" t="s">
        <v>1095</v>
      </c>
      <c r="T28" s="66" t="s">
        <v>2326</v>
      </c>
      <c r="U28" s="66" t="s">
        <v>2327</v>
      </c>
      <c r="V28" s="66" t="s">
        <v>1097</v>
      </c>
      <c r="AA28" s="200">
        <f>IF(OR(J28="Fail",ISBLANK(J28)),INDEX('Issue Code Table'!C:C,MATCH(N:N,'Issue Code Table'!A:A,0)),IF(M28="Critical",6,IF(M28="Significant",5,IF(M28="Moderate",3,2))))</f>
        <v>5</v>
      </c>
    </row>
    <row r="29" spans="1:27" ht="101.25" customHeight="1" x14ac:dyDescent="0.35">
      <c r="A29" s="66" t="s">
        <v>2328</v>
      </c>
      <c r="B29" s="227" t="s">
        <v>743</v>
      </c>
      <c r="C29" s="227" t="s">
        <v>744</v>
      </c>
      <c r="D29" s="66" t="s">
        <v>128</v>
      </c>
      <c r="E29" s="66" t="s">
        <v>1099</v>
      </c>
      <c r="F29" s="167" t="s">
        <v>1100</v>
      </c>
      <c r="G29" s="66" t="s">
        <v>2329</v>
      </c>
      <c r="H29" s="167" t="s">
        <v>2330</v>
      </c>
      <c r="I29" s="55"/>
      <c r="J29" s="60"/>
      <c r="K29" s="167" t="s">
        <v>1103</v>
      </c>
      <c r="L29" s="55"/>
      <c r="M29" s="225" t="s">
        <v>141</v>
      </c>
      <c r="N29" s="225" t="s">
        <v>623</v>
      </c>
      <c r="O29" s="225" t="s">
        <v>624</v>
      </c>
      <c r="P29" s="160"/>
      <c r="Q29" s="55" t="s">
        <v>1093</v>
      </c>
      <c r="R29" s="55" t="s">
        <v>1104</v>
      </c>
      <c r="S29" s="66" t="s">
        <v>1105</v>
      </c>
      <c r="T29" s="66" t="s">
        <v>2331</v>
      </c>
      <c r="U29" s="66" t="s">
        <v>2332</v>
      </c>
      <c r="V29" s="66" t="s">
        <v>1108</v>
      </c>
      <c r="AA29" s="200">
        <f>IF(OR(J29="Fail",ISBLANK(J29)),INDEX('Issue Code Table'!C:C,MATCH(N:N,'Issue Code Table'!A:A,0)),IF(M29="Critical",6,IF(M29="Significant",5,IF(M29="Moderate",3,2))))</f>
        <v>5</v>
      </c>
    </row>
    <row r="30" spans="1:27" ht="101.25" customHeight="1" x14ac:dyDescent="0.35">
      <c r="A30" s="66" t="s">
        <v>2333</v>
      </c>
      <c r="B30" s="227" t="s">
        <v>743</v>
      </c>
      <c r="C30" s="227" t="s">
        <v>744</v>
      </c>
      <c r="D30" s="66" t="s">
        <v>128</v>
      </c>
      <c r="E30" s="66" t="s">
        <v>2334</v>
      </c>
      <c r="F30" s="167" t="s">
        <v>2335</v>
      </c>
      <c r="G30" s="66" t="s">
        <v>2336</v>
      </c>
      <c r="H30" s="167" t="s">
        <v>2337</v>
      </c>
      <c r="I30" s="55"/>
      <c r="J30" s="60"/>
      <c r="K30" s="167" t="s">
        <v>2338</v>
      </c>
      <c r="L30" s="55"/>
      <c r="M30" s="225" t="s">
        <v>141</v>
      </c>
      <c r="N30" s="225" t="s">
        <v>623</v>
      </c>
      <c r="O30" s="225" t="s">
        <v>624</v>
      </c>
      <c r="P30" s="160"/>
      <c r="Q30" s="55" t="s">
        <v>1093</v>
      </c>
      <c r="R30" s="55" t="s">
        <v>2339</v>
      </c>
      <c r="S30" s="66" t="s">
        <v>2340</v>
      </c>
      <c r="T30" s="66" t="s">
        <v>2341</v>
      </c>
      <c r="U30" s="66" t="s">
        <v>2342</v>
      </c>
      <c r="V30" s="66" t="s">
        <v>2343</v>
      </c>
      <c r="AA30" s="200">
        <f>IF(OR(J30="Fail",ISBLANK(J30)),INDEX('Issue Code Table'!C:C,MATCH(N:N,'Issue Code Table'!A:A,0)),IF(M30="Critical",6,IF(M30="Significant",5,IF(M30="Moderate",3,2))))</f>
        <v>5</v>
      </c>
    </row>
    <row r="31" spans="1:27" ht="101.25" customHeight="1" x14ac:dyDescent="0.35">
      <c r="A31" s="66" t="s">
        <v>2344</v>
      </c>
      <c r="B31" s="227" t="s">
        <v>743</v>
      </c>
      <c r="C31" s="227" t="s">
        <v>744</v>
      </c>
      <c r="D31" s="66" t="s">
        <v>128</v>
      </c>
      <c r="E31" s="66" t="s">
        <v>1110</v>
      </c>
      <c r="F31" s="167" t="s">
        <v>1111</v>
      </c>
      <c r="G31" s="66" t="s">
        <v>1112</v>
      </c>
      <c r="H31" s="167" t="s">
        <v>2345</v>
      </c>
      <c r="I31" s="55"/>
      <c r="J31" s="60"/>
      <c r="K31" s="167" t="s">
        <v>2346</v>
      </c>
      <c r="L31" s="55"/>
      <c r="M31" s="225" t="s">
        <v>141</v>
      </c>
      <c r="N31" s="225" t="s">
        <v>623</v>
      </c>
      <c r="O31" s="225" t="s">
        <v>624</v>
      </c>
      <c r="P31" s="160"/>
      <c r="Q31" s="55" t="s">
        <v>1093</v>
      </c>
      <c r="R31" s="55" t="s">
        <v>1115</v>
      </c>
      <c r="S31" s="66" t="s">
        <v>1116</v>
      </c>
      <c r="T31" s="66" t="s">
        <v>2347</v>
      </c>
      <c r="U31" s="66" t="s">
        <v>2348</v>
      </c>
      <c r="V31" s="66" t="s">
        <v>1119</v>
      </c>
      <c r="AA31" s="200">
        <f>IF(OR(J31="Fail",ISBLANK(J31)),INDEX('Issue Code Table'!C:C,MATCH(N:N,'Issue Code Table'!A:A,0)),IF(M31="Critical",6,IF(M31="Significant",5,IF(M31="Moderate",3,2))))</f>
        <v>5</v>
      </c>
    </row>
    <row r="32" spans="1:27" ht="101.25" customHeight="1" x14ac:dyDescent="0.35">
      <c r="A32" s="66" t="s">
        <v>2349</v>
      </c>
      <c r="B32" s="227" t="s">
        <v>279</v>
      </c>
      <c r="C32" s="227" t="s">
        <v>280</v>
      </c>
      <c r="D32" s="66" t="s">
        <v>128</v>
      </c>
      <c r="E32" s="66" t="s">
        <v>1131</v>
      </c>
      <c r="F32" s="167" t="s">
        <v>1132</v>
      </c>
      <c r="G32" s="66" t="s">
        <v>2350</v>
      </c>
      <c r="H32" s="167" t="s">
        <v>2351</v>
      </c>
      <c r="I32" s="55"/>
      <c r="J32" s="60"/>
      <c r="K32" s="208" t="s">
        <v>2352</v>
      </c>
      <c r="L32" s="55"/>
      <c r="M32" s="199" t="s">
        <v>141</v>
      </c>
      <c r="N32" s="225" t="s">
        <v>517</v>
      </c>
      <c r="O32" s="225" t="s">
        <v>518</v>
      </c>
      <c r="P32" s="160"/>
      <c r="Q32" s="55" t="s">
        <v>1093</v>
      </c>
      <c r="R32" s="55" t="s">
        <v>1136</v>
      </c>
      <c r="S32" s="66" t="s">
        <v>1137</v>
      </c>
      <c r="T32" s="66" t="s">
        <v>1138</v>
      </c>
      <c r="U32" s="66" t="s">
        <v>1139</v>
      </c>
      <c r="V32" s="66" t="s">
        <v>1140</v>
      </c>
      <c r="AA32" s="200">
        <f>IF(OR(J32="Fail",ISBLANK(J32)),INDEX('Issue Code Table'!C:C,MATCH(N:N,'Issue Code Table'!A:A,0)),IF(M32="Critical",6,IF(M32="Significant",5,IF(M32="Moderate",3,2))))</f>
        <v>5</v>
      </c>
    </row>
    <row r="33" spans="1:27" ht="101.25" customHeight="1" x14ac:dyDescent="0.35">
      <c r="A33" s="66" t="s">
        <v>2353</v>
      </c>
      <c r="B33" s="227" t="s">
        <v>743</v>
      </c>
      <c r="C33" s="227" t="s">
        <v>744</v>
      </c>
      <c r="D33" s="66" t="s">
        <v>128</v>
      </c>
      <c r="E33" s="66" t="s">
        <v>1142</v>
      </c>
      <c r="F33" s="167" t="s">
        <v>1143</v>
      </c>
      <c r="G33" s="66" t="s">
        <v>2354</v>
      </c>
      <c r="H33" s="167" t="s">
        <v>2355</v>
      </c>
      <c r="I33" s="55"/>
      <c r="J33" s="60"/>
      <c r="K33" s="208" t="s">
        <v>1146</v>
      </c>
      <c r="L33" s="55"/>
      <c r="M33" s="225" t="s">
        <v>141</v>
      </c>
      <c r="N33" s="225" t="s">
        <v>623</v>
      </c>
      <c r="O33" s="225" t="s">
        <v>624</v>
      </c>
      <c r="P33" s="160"/>
      <c r="Q33" s="55" t="s">
        <v>1147</v>
      </c>
      <c r="R33" s="55" t="s">
        <v>1148</v>
      </c>
      <c r="S33" s="66" t="s">
        <v>2356</v>
      </c>
      <c r="T33" s="66" t="s">
        <v>2357</v>
      </c>
      <c r="U33" s="66" t="s">
        <v>2358</v>
      </c>
      <c r="V33" s="66" t="s">
        <v>1152</v>
      </c>
      <c r="AA33" s="200">
        <f>IF(OR(J33="Fail",ISBLANK(J33)),INDEX('Issue Code Table'!C:C,MATCH(N:N,'Issue Code Table'!A:A,0)),IF(M33="Critical",6,IF(M33="Significant",5,IF(M33="Moderate",3,2))))</f>
        <v>5</v>
      </c>
    </row>
    <row r="34" spans="1:27" ht="101.25" customHeight="1" x14ac:dyDescent="0.35">
      <c r="A34" s="66" t="s">
        <v>2359</v>
      </c>
      <c r="B34" s="227" t="s">
        <v>743</v>
      </c>
      <c r="C34" s="227" t="s">
        <v>744</v>
      </c>
      <c r="D34" s="66" t="s">
        <v>128</v>
      </c>
      <c r="E34" s="66" t="s">
        <v>1154</v>
      </c>
      <c r="F34" s="167" t="s">
        <v>1155</v>
      </c>
      <c r="G34" s="66" t="s">
        <v>2360</v>
      </c>
      <c r="H34" s="167" t="s">
        <v>1157</v>
      </c>
      <c r="I34" s="55"/>
      <c r="J34" s="60"/>
      <c r="K34" s="167" t="s">
        <v>1158</v>
      </c>
      <c r="L34" s="55"/>
      <c r="M34" s="225" t="s">
        <v>141</v>
      </c>
      <c r="N34" s="225" t="s">
        <v>623</v>
      </c>
      <c r="O34" s="225" t="s">
        <v>624</v>
      </c>
      <c r="P34" s="160"/>
      <c r="Q34" s="55" t="s">
        <v>1147</v>
      </c>
      <c r="R34" s="55" t="s">
        <v>1159</v>
      </c>
      <c r="S34" s="66" t="s">
        <v>2361</v>
      </c>
      <c r="T34" s="66" t="s">
        <v>2362</v>
      </c>
      <c r="U34" s="66" t="s">
        <v>2363</v>
      </c>
      <c r="V34" s="66" t="s">
        <v>1163</v>
      </c>
      <c r="AA34" s="200">
        <f>IF(OR(J34="Fail",ISBLANK(J34)),INDEX('Issue Code Table'!C:C,MATCH(N:N,'Issue Code Table'!A:A,0)),IF(M34="Critical",6,IF(M34="Significant",5,IF(M34="Moderate",3,2))))</f>
        <v>5</v>
      </c>
    </row>
    <row r="35" spans="1:27" ht="101.25" customHeight="1" x14ac:dyDescent="0.35">
      <c r="A35" s="66" t="s">
        <v>2364</v>
      </c>
      <c r="B35" s="227" t="s">
        <v>743</v>
      </c>
      <c r="C35" s="227" t="s">
        <v>744</v>
      </c>
      <c r="D35" s="66" t="s">
        <v>128</v>
      </c>
      <c r="E35" s="66" t="s">
        <v>1165</v>
      </c>
      <c r="F35" s="167" t="s">
        <v>1166</v>
      </c>
      <c r="G35" s="66" t="s">
        <v>2365</v>
      </c>
      <c r="H35" s="167" t="s">
        <v>1168</v>
      </c>
      <c r="I35" s="55"/>
      <c r="J35" s="60"/>
      <c r="K35" s="167" t="s">
        <v>2366</v>
      </c>
      <c r="L35" s="55"/>
      <c r="M35" s="225" t="s">
        <v>141</v>
      </c>
      <c r="N35" s="225" t="s">
        <v>623</v>
      </c>
      <c r="O35" s="225" t="s">
        <v>624</v>
      </c>
      <c r="P35" s="160"/>
      <c r="Q35" s="55" t="s">
        <v>1147</v>
      </c>
      <c r="R35" s="55" t="s">
        <v>1170</v>
      </c>
      <c r="S35" s="66" t="s">
        <v>2367</v>
      </c>
      <c r="T35" s="66" t="s">
        <v>2368</v>
      </c>
      <c r="U35" s="66" t="s">
        <v>2369</v>
      </c>
      <c r="V35" s="66" t="s">
        <v>1163</v>
      </c>
      <c r="AA35" s="200">
        <f>IF(OR(J35="Fail",ISBLANK(J35)),INDEX('Issue Code Table'!C:C,MATCH(N:N,'Issue Code Table'!A:A,0)),IF(M35="Critical",6,IF(M35="Significant",5,IF(M35="Moderate",3,2))))</f>
        <v>5</v>
      </c>
    </row>
    <row r="36" spans="1:27" ht="101.25" customHeight="1" x14ac:dyDescent="0.35">
      <c r="A36" s="66" t="s">
        <v>2370</v>
      </c>
      <c r="B36" s="227" t="s">
        <v>743</v>
      </c>
      <c r="C36" s="227" t="s">
        <v>744</v>
      </c>
      <c r="D36" s="66" t="s">
        <v>128</v>
      </c>
      <c r="E36" s="66" t="s">
        <v>1176</v>
      </c>
      <c r="F36" s="167" t="s">
        <v>1177</v>
      </c>
      <c r="G36" s="66" t="s">
        <v>2371</v>
      </c>
      <c r="H36" s="167" t="s">
        <v>1179</v>
      </c>
      <c r="I36" s="55"/>
      <c r="J36" s="60"/>
      <c r="K36" s="167" t="s">
        <v>1180</v>
      </c>
      <c r="L36" s="55"/>
      <c r="M36" s="225" t="s">
        <v>141</v>
      </c>
      <c r="N36" s="225" t="s">
        <v>623</v>
      </c>
      <c r="O36" s="225" t="s">
        <v>624</v>
      </c>
      <c r="P36" s="160"/>
      <c r="Q36" s="55" t="s">
        <v>1147</v>
      </c>
      <c r="R36" s="55" t="s">
        <v>1181</v>
      </c>
      <c r="S36" s="66" t="s">
        <v>2372</v>
      </c>
      <c r="T36" s="66" t="s">
        <v>2373</v>
      </c>
      <c r="U36" s="66" t="s">
        <v>2374</v>
      </c>
      <c r="V36" s="66" t="s">
        <v>1174</v>
      </c>
      <c r="AA36" s="200">
        <f>IF(OR(J36="Fail",ISBLANK(J36)),INDEX('Issue Code Table'!C:C,MATCH(N:N,'Issue Code Table'!A:A,0)),IF(M36="Critical",6,IF(M36="Significant",5,IF(M36="Moderate",3,2))))</f>
        <v>5</v>
      </c>
    </row>
    <row r="37" spans="1:27" ht="101.25" customHeight="1" x14ac:dyDescent="0.35">
      <c r="A37" s="66" t="s">
        <v>2375</v>
      </c>
      <c r="B37" s="227" t="s">
        <v>743</v>
      </c>
      <c r="C37" s="227" t="s">
        <v>744</v>
      </c>
      <c r="D37" s="66" t="s">
        <v>128</v>
      </c>
      <c r="E37" s="66" t="s">
        <v>1187</v>
      </c>
      <c r="F37" s="167" t="s">
        <v>2376</v>
      </c>
      <c r="G37" s="66" t="s">
        <v>2377</v>
      </c>
      <c r="H37" s="167" t="s">
        <v>1190</v>
      </c>
      <c r="I37" s="55"/>
      <c r="J37" s="60"/>
      <c r="K37" s="167" t="s">
        <v>1191</v>
      </c>
      <c r="L37" s="55"/>
      <c r="M37" s="225" t="s">
        <v>141</v>
      </c>
      <c r="N37" s="225" t="s">
        <v>623</v>
      </c>
      <c r="O37" s="225" t="s">
        <v>624</v>
      </c>
      <c r="P37" s="160"/>
      <c r="Q37" s="55" t="s">
        <v>1147</v>
      </c>
      <c r="R37" s="55" t="s">
        <v>1192</v>
      </c>
      <c r="S37" s="66" t="s">
        <v>2378</v>
      </c>
      <c r="T37" s="66" t="s">
        <v>2379</v>
      </c>
      <c r="U37" s="66" t="s">
        <v>2380</v>
      </c>
      <c r="V37" s="66" t="s">
        <v>1196</v>
      </c>
      <c r="AA37" s="200">
        <f>IF(OR(J37="Fail",ISBLANK(J37)),INDEX('Issue Code Table'!C:C,MATCH(N:N,'Issue Code Table'!A:A,0)),IF(M37="Critical",6,IF(M37="Significant",5,IF(M37="Moderate",3,2))))</f>
        <v>5</v>
      </c>
    </row>
    <row r="38" spans="1:27" ht="101.25" customHeight="1" x14ac:dyDescent="0.35">
      <c r="A38" s="66" t="s">
        <v>2381</v>
      </c>
      <c r="B38" s="227" t="s">
        <v>743</v>
      </c>
      <c r="C38" s="227" t="s">
        <v>744</v>
      </c>
      <c r="D38" s="66" t="s">
        <v>128</v>
      </c>
      <c r="E38" s="66" t="s">
        <v>1198</v>
      </c>
      <c r="F38" s="167" t="s">
        <v>1199</v>
      </c>
      <c r="G38" s="66" t="s">
        <v>2382</v>
      </c>
      <c r="H38" s="167" t="s">
        <v>2383</v>
      </c>
      <c r="I38" s="55"/>
      <c r="J38" s="60"/>
      <c r="K38" s="167" t="s">
        <v>1202</v>
      </c>
      <c r="L38" s="55"/>
      <c r="M38" s="225" t="s">
        <v>141</v>
      </c>
      <c r="N38" s="225" t="s">
        <v>623</v>
      </c>
      <c r="O38" s="225" t="s">
        <v>624</v>
      </c>
      <c r="P38" s="160"/>
      <c r="Q38" s="55" t="s">
        <v>1147</v>
      </c>
      <c r="R38" s="55" t="s">
        <v>1203</v>
      </c>
      <c r="S38" s="66" t="s">
        <v>2384</v>
      </c>
      <c r="T38" s="66" t="s">
        <v>2385</v>
      </c>
      <c r="U38" s="66" t="s">
        <v>2386</v>
      </c>
      <c r="V38" s="66" t="s">
        <v>1207</v>
      </c>
      <c r="AA38" s="200">
        <f>IF(OR(J38="Fail",ISBLANK(J38)),INDEX('Issue Code Table'!C:C,MATCH(N:N,'Issue Code Table'!A:A,0)),IF(M38="Critical",6,IF(M38="Significant",5,IF(M38="Moderate",3,2))))</f>
        <v>5</v>
      </c>
    </row>
    <row r="39" spans="1:27" ht="101.25" customHeight="1" x14ac:dyDescent="0.35">
      <c r="A39" s="66" t="s">
        <v>2387</v>
      </c>
      <c r="B39" s="227" t="s">
        <v>743</v>
      </c>
      <c r="C39" s="227" t="s">
        <v>744</v>
      </c>
      <c r="D39" s="66" t="s">
        <v>128</v>
      </c>
      <c r="E39" s="66" t="s">
        <v>1209</v>
      </c>
      <c r="F39" s="167" t="s">
        <v>1210</v>
      </c>
      <c r="G39" s="66" t="s">
        <v>2388</v>
      </c>
      <c r="H39" s="167" t="s">
        <v>1212</v>
      </c>
      <c r="I39" s="55"/>
      <c r="J39" s="60"/>
      <c r="K39" s="167" t="s">
        <v>2389</v>
      </c>
      <c r="L39" s="55"/>
      <c r="M39" s="225" t="s">
        <v>141</v>
      </c>
      <c r="N39" s="225" t="s">
        <v>623</v>
      </c>
      <c r="O39" s="225" t="s">
        <v>624</v>
      </c>
      <c r="P39" s="160"/>
      <c r="Q39" s="55" t="s">
        <v>1147</v>
      </c>
      <c r="R39" s="55" t="s">
        <v>1214</v>
      </c>
      <c r="S39" s="66" t="s">
        <v>2390</v>
      </c>
      <c r="T39" s="66" t="s">
        <v>2391</v>
      </c>
      <c r="U39" s="66" t="s">
        <v>2392</v>
      </c>
      <c r="V39" s="66" t="s">
        <v>1218</v>
      </c>
      <c r="AA39" s="200">
        <f>IF(OR(J39="Fail",ISBLANK(J39)),INDEX('Issue Code Table'!C:C,MATCH(N:N,'Issue Code Table'!A:A,0)),IF(M39="Critical",6,IF(M39="Significant",5,IF(M39="Moderate",3,2))))</f>
        <v>5</v>
      </c>
    </row>
    <row r="40" spans="1:27" ht="101.25" customHeight="1" x14ac:dyDescent="0.35">
      <c r="A40" s="66" t="s">
        <v>2393</v>
      </c>
      <c r="B40" s="227" t="s">
        <v>743</v>
      </c>
      <c r="C40" s="227" t="s">
        <v>744</v>
      </c>
      <c r="D40" s="66" t="s">
        <v>128</v>
      </c>
      <c r="E40" s="66" t="s">
        <v>2394</v>
      </c>
      <c r="F40" s="167" t="s">
        <v>2395</v>
      </c>
      <c r="G40" s="66" t="s">
        <v>2396</v>
      </c>
      <c r="H40" s="167" t="s">
        <v>2397</v>
      </c>
      <c r="I40" s="55"/>
      <c r="J40" s="60"/>
      <c r="K40" s="167" t="s">
        <v>2398</v>
      </c>
      <c r="L40" s="55"/>
      <c r="M40" s="225" t="s">
        <v>141</v>
      </c>
      <c r="N40" s="225" t="s">
        <v>623</v>
      </c>
      <c r="O40" s="225" t="s">
        <v>624</v>
      </c>
      <c r="P40" s="160"/>
      <c r="Q40" s="55" t="s">
        <v>1759</v>
      </c>
      <c r="R40" s="55" t="s">
        <v>2399</v>
      </c>
      <c r="S40" s="66" t="s">
        <v>2400</v>
      </c>
      <c r="T40" s="66" t="s">
        <v>2401</v>
      </c>
      <c r="U40" s="66" t="s">
        <v>2402</v>
      </c>
      <c r="V40" s="66" t="s">
        <v>2403</v>
      </c>
      <c r="AA40" s="200">
        <f>IF(OR(J40="Fail",ISBLANK(J40)),INDEX('Issue Code Table'!C:C,MATCH(N:N,'Issue Code Table'!A:A,0)),IF(M40="Critical",6,IF(M40="Significant",5,IF(M40="Moderate",3,2))))</f>
        <v>5</v>
      </c>
    </row>
    <row r="41" spans="1:27" ht="101.25" customHeight="1" x14ac:dyDescent="0.35">
      <c r="A41" s="66" t="s">
        <v>2404</v>
      </c>
      <c r="B41" s="227" t="s">
        <v>743</v>
      </c>
      <c r="C41" s="227" t="s">
        <v>744</v>
      </c>
      <c r="D41" s="66" t="s">
        <v>128</v>
      </c>
      <c r="E41" s="66" t="s">
        <v>1233</v>
      </c>
      <c r="F41" s="167" t="s">
        <v>1234</v>
      </c>
      <c r="G41" s="66" t="s">
        <v>2405</v>
      </c>
      <c r="H41" s="167" t="s">
        <v>2406</v>
      </c>
      <c r="I41" s="55"/>
      <c r="J41" s="60"/>
      <c r="K41" s="208" t="s">
        <v>2407</v>
      </c>
      <c r="L41" s="56"/>
      <c r="M41" s="225" t="s">
        <v>141</v>
      </c>
      <c r="N41" s="225" t="s">
        <v>623</v>
      </c>
      <c r="O41" s="225" t="s">
        <v>624</v>
      </c>
      <c r="P41" s="160"/>
      <c r="Q41" s="55" t="s">
        <v>1238</v>
      </c>
      <c r="R41" s="55" t="s">
        <v>1239</v>
      </c>
      <c r="S41" s="66" t="s">
        <v>1240</v>
      </c>
      <c r="T41" s="66" t="s">
        <v>1241</v>
      </c>
      <c r="U41" s="66" t="s">
        <v>2408</v>
      </c>
      <c r="V41" s="66" t="s">
        <v>2409</v>
      </c>
      <c r="AA41" s="200">
        <f>IF(OR(J41="Fail",ISBLANK(J41)),INDEX('Issue Code Table'!C:C,MATCH(N:N,'Issue Code Table'!A:A,0)),IF(M41="Critical",6,IF(M41="Significant",5,IF(M41="Moderate",3,2))))</f>
        <v>5</v>
      </c>
    </row>
    <row r="42" spans="1:27" ht="24.75" customHeight="1" x14ac:dyDescent="0.35">
      <c r="A42" s="108"/>
      <c r="B42" s="108"/>
      <c r="C42" s="108"/>
      <c r="D42" s="108"/>
      <c r="E42" s="108"/>
      <c r="F42" s="108"/>
      <c r="G42" s="108"/>
      <c r="H42" s="108"/>
      <c r="I42" s="108"/>
      <c r="J42" s="108"/>
      <c r="K42" s="108"/>
      <c r="L42" s="108"/>
      <c r="M42" s="108"/>
      <c r="N42" s="108"/>
      <c r="O42" s="108"/>
      <c r="P42" s="108"/>
      <c r="Q42" s="108"/>
      <c r="R42" s="108"/>
      <c r="S42" s="108"/>
      <c r="T42" s="108"/>
      <c r="U42" s="224"/>
      <c r="V42" s="108"/>
      <c r="AA42" s="108"/>
    </row>
    <row r="43" spans="1:27" ht="51.75" hidden="1" customHeight="1" x14ac:dyDescent="0.35">
      <c r="H43" s="61" t="s">
        <v>56</v>
      </c>
    </row>
    <row r="44" spans="1:27" ht="51.75" hidden="1" customHeight="1" x14ac:dyDescent="0.35">
      <c r="H44" s="61" t="s">
        <v>57</v>
      </c>
    </row>
    <row r="45" spans="1:27" ht="51.75" hidden="1" customHeight="1" x14ac:dyDescent="0.35">
      <c r="H45" s="61" t="s">
        <v>45</v>
      </c>
    </row>
    <row r="46" spans="1:27" ht="51.75" hidden="1" customHeight="1" x14ac:dyDescent="0.35">
      <c r="H46" s="61" t="s">
        <v>264</v>
      </c>
    </row>
    <row r="47" spans="1:27" ht="51.75" hidden="1" customHeight="1" x14ac:dyDescent="0.35"/>
    <row r="48" spans="1:27" ht="51.75" hidden="1" customHeight="1" x14ac:dyDescent="0.35">
      <c r="H48" s="61" t="s">
        <v>265</v>
      </c>
    </row>
    <row r="49" spans="8:8" ht="51.75" hidden="1" customHeight="1" x14ac:dyDescent="0.35">
      <c r="H49" s="61" t="s">
        <v>132</v>
      </c>
    </row>
    <row r="50" spans="8:8" ht="51.75" hidden="1" customHeight="1" x14ac:dyDescent="0.35">
      <c r="H50" s="61" t="s">
        <v>141</v>
      </c>
    </row>
    <row r="51" spans="8:8" ht="51.75" hidden="1" customHeight="1" x14ac:dyDescent="0.35">
      <c r="H51" s="61" t="s">
        <v>188</v>
      </c>
    </row>
    <row r="52" spans="8:8" ht="51.75" hidden="1" customHeight="1" x14ac:dyDescent="0.35">
      <c r="H52" s="61" t="s">
        <v>266</v>
      </c>
    </row>
  </sheetData>
  <protectedRanges>
    <protectedRange password="E1A2" sqref="N2:O2 AA2 U2 X2:Y2" name="Range1"/>
    <protectedRange password="E1A2" sqref="Y8" name="Range1_3"/>
    <protectedRange password="E1A2" sqref="Y21 Y24 Y13:Y19" name="Range1_6"/>
    <protectedRange password="E1A2" sqref="O42:O73" name="Range1_1_3"/>
    <protectedRange password="E1A2" sqref="L3:L4" name="Range1_1_8_1"/>
    <protectedRange password="E1A2" sqref="O11:O12" name="Range1_1_3_53"/>
    <protectedRange password="E1A2" sqref="N42:N72" name="Range1_12_4_1"/>
    <protectedRange password="E1A2" sqref="N73" name="Range1_12_4_2"/>
    <protectedRange password="E1A2" sqref="U9 U5:U7" name="Range1_1_1_1"/>
    <protectedRange password="E1A2" sqref="U10" name="Range1_1_22_1"/>
    <protectedRange password="E1A2" sqref="U11" name="Range1_1_23_1"/>
    <protectedRange password="E1A2" sqref="U12" name="Range1_1_24_1"/>
    <protectedRange password="E1A2" sqref="U13" name="Range1_1_32_1"/>
    <protectedRange password="E1A2" sqref="U14" name="Range1_1_33_1"/>
    <protectedRange password="E1A2" sqref="U16" name="Range1_1_35_1"/>
    <protectedRange password="E1A2" sqref="U17" name="Range1_1_37_1"/>
    <protectedRange password="E1A2" sqref="U18" name="Range1_1_41_1"/>
    <protectedRange password="E1A2" sqref="U19" name="Range1_1_42_1"/>
    <protectedRange password="E1A2" sqref="U20" name="Range1_1_50_1"/>
    <protectedRange password="E1A2" sqref="U21" name="Range1_1_52_1"/>
    <protectedRange password="E1A2" sqref="U22" name="Range1_1_53_1"/>
    <protectedRange password="E1A2" sqref="N19" name="Range1_5"/>
  </protectedRanges>
  <autoFilter ref="A2:AA2" xr:uid="{E0ECF2C4-940A-4B26-B1BA-A63CD7820D54}"/>
  <phoneticPr fontId="25" type="noConversion"/>
  <conditionalFormatting sqref="J3:J41">
    <cfRule type="cellIs" dxfId="44" priority="63" stopIfTrue="1" operator="equal">
      <formula>"Fail"</formula>
    </cfRule>
    <cfRule type="cellIs" dxfId="43" priority="64" stopIfTrue="1" operator="equal">
      <formula>"Pass"</formula>
    </cfRule>
    <cfRule type="cellIs" dxfId="42" priority="65" stopIfTrue="1" operator="equal">
      <formula>"Info"</formula>
    </cfRule>
  </conditionalFormatting>
  <conditionalFormatting sqref="O11 O26 L3:L4 O13:O15 O3:O9">
    <cfRule type="expression" dxfId="41" priority="62" stopIfTrue="1">
      <formula>ISERROR(Z3)</formula>
    </cfRule>
  </conditionalFormatting>
  <conditionalFormatting sqref="N22:N23 N26 N3:N9 N17 N11:N15">
    <cfRule type="expression" dxfId="40" priority="57" stopIfTrue="1">
      <formula>ISERROR(AA3)</formula>
    </cfRule>
  </conditionalFormatting>
  <conditionalFormatting sqref="O12">
    <cfRule type="expression" dxfId="39" priority="54" stopIfTrue="1">
      <formula>ISERROR(AC12)</formula>
    </cfRule>
  </conditionalFormatting>
  <conditionalFormatting sqref="O4:O6">
    <cfRule type="expression" dxfId="38" priority="47" stopIfTrue="1">
      <formula>ISERROR(AC4)</formula>
    </cfRule>
  </conditionalFormatting>
  <conditionalFormatting sqref="N4:N6">
    <cfRule type="expression" dxfId="37" priority="46" stopIfTrue="1">
      <formula>ISERROR(AA4)</formula>
    </cfRule>
  </conditionalFormatting>
  <conditionalFormatting sqref="O20">
    <cfRule type="expression" dxfId="36" priority="41" stopIfTrue="1">
      <formula>ISERROR(AC20)</formula>
    </cfRule>
  </conditionalFormatting>
  <conditionalFormatting sqref="O20">
    <cfRule type="expression" dxfId="35" priority="40" stopIfTrue="1">
      <formula>ISERROR(AC20)</formula>
    </cfRule>
  </conditionalFormatting>
  <conditionalFormatting sqref="N20">
    <cfRule type="expression" dxfId="34" priority="39" stopIfTrue="1">
      <formula>ISERROR(AA20)</formula>
    </cfRule>
  </conditionalFormatting>
  <conditionalFormatting sqref="O21:O23">
    <cfRule type="expression" dxfId="33" priority="35" stopIfTrue="1">
      <formula>ISERROR(AC21)</formula>
    </cfRule>
  </conditionalFormatting>
  <conditionalFormatting sqref="O21:O23">
    <cfRule type="expression" dxfId="32" priority="34" stopIfTrue="1">
      <formula>ISERROR(AC21)</formula>
    </cfRule>
  </conditionalFormatting>
  <conditionalFormatting sqref="N21:N23">
    <cfRule type="expression" dxfId="31" priority="33" stopIfTrue="1">
      <formula>ISERROR(AA21)</formula>
    </cfRule>
  </conditionalFormatting>
  <conditionalFormatting sqref="N24">
    <cfRule type="expression" dxfId="30" priority="32" stopIfTrue="1">
      <formula>ISERROR(AA24)</formula>
    </cfRule>
  </conditionalFormatting>
  <conditionalFormatting sqref="N29">
    <cfRule type="expression" dxfId="29" priority="31" stopIfTrue="1">
      <formula>ISERROR(AA29)</formula>
    </cfRule>
  </conditionalFormatting>
  <conditionalFormatting sqref="N28">
    <cfRule type="expression" dxfId="28" priority="30" stopIfTrue="1">
      <formula>ISERROR(AA28)</formula>
    </cfRule>
  </conditionalFormatting>
  <conditionalFormatting sqref="N30">
    <cfRule type="expression" dxfId="27" priority="29" stopIfTrue="1">
      <formula>ISERROR(AA30)</formula>
    </cfRule>
  </conditionalFormatting>
  <conditionalFormatting sqref="N34">
    <cfRule type="expression" dxfId="26" priority="28" stopIfTrue="1">
      <formula>ISERROR(AA34)</formula>
    </cfRule>
  </conditionalFormatting>
  <conditionalFormatting sqref="N35">
    <cfRule type="expression" dxfId="25" priority="27" stopIfTrue="1">
      <formula>ISERROR(AA35)</formula>
    </cfRule>
  </conditionalFormatting>
  <conditionalFormatting sqref="N36">
    <cfRule type="expression" dxfId="24" priority="26" stopIfTrue="1">
      <formula>ISERROR(AA36)</formula>
    </cfRule>
  </conditionalFormatting>
  <conditionalFormatting sqref="N37">
    <cfRule type="expression" dxfId="23" priority="25" stopIfTrue="1">
      <formula>ISERROR(AA37)</formula>
    </cfRule>
  </conditionalFormatting>
  <conditionalFormatting sqref="O38">
    <cfRule type="expression" dxfId="22" priority="24" stopIfTrue="1">
      <formula>ISERROR(AC38)</formula>
    </cfRule>
  </conditionalFormatting>
  <conditionalFormatting sqref="N38">
    <cfRule type="expression" dxfId="21" priority="23" stopIfTrue="1">
      <formula>ISERROR(AA38)</formula>
    </cfRule>
  </conditionalFormatting>
  <conditionalFormatting sqref="O39">
    <cfRule type="expression" dxfId="20" priority="22" stopIfTrue="1">
      <formula>ISERROR(AC39)</formula>
    </cfRule>
  </conditionalFormatting>
  <conditionalFormatting sqref="N39">
    <cfRule type="expression" dxfId="19" priority="21" stopIfTrue="1">
      <formula>ISERROR(AA39)</formula>
    </cfRule>
  </conditionalFormatting>
  <conditionalFormatting sqref="O40">
    <cfRule type="expression" dxfId="18" priority="20" stopIfTrue="1">
      <formula>ISERROR(AC40)</formula>
    </cfRule>
  </conditionalFormatting>
  <conditionalFormatting sqref="N40">
    <cfRule type="expression" dxfId="17" priority="19" stopIfTrue="1">
      <formula>ISERROR(AA40)</formula>
    </cfRule>
  </conditionalFormatting>
  <conditionalFormatting sqref="O41">
    <cfRule type="expression" dxfId="16" priority="18" stopIfTrue="1">
      <formula>ISERROR(AC41)</formula>
    </cfRule>
  </conditionalFormatting>
  <conditionalFormatting sqref="N41">
    <cfRule type="expression" dxfId="15" priority="17" stopIfTrue="1">
      <formula>ISERROR(AA41)</formula>
    </cfRule>
  </conditionalFormatting>
  <conditionalFormatting sqref="N32:N33">
    <cfRule type="expression" dxfId="14" priority="16" stopIfTrue="1">
      <formula>ISERROR(AA32)</formula>
    </cfRule>
  </conditionalFormatting>
  <conditionalFormatting sqref="N31">
    <cfRule type="expression" dxfId="13" priority="15" stopIfTrue="1">
      <formula>ISERROR(AA31)</formula>
    </cfRule>
  </conditionalFormatting>
  <conditionalFormatting sqref="N27">
    <cfRule type="expression" dxfId="12" priority="14" stopIfTrue="1">
      <formula>ISERROR(AA27)</formula>
    </cfRule>
  </conditionalFormatting>
  <conditionalFormatting sqref="O25">
    <cfRule type="expression" dxfId="11" priority="13" stopIfTrue="1">
      <formula>ISERROR(AC25)</formula>
    </cfRule>
  </conditionalFormatting>
  <conditionalFormatting sqref="N25">
    <cfRule type="expression" dxfId="10" priority="12" stopIfTrue="1">
      <formula>ISERROR(AA25)</formula>
    </cfRule>
  </conditionalFormatting>
  <conditionalFormatting sqref="O25">
    <cfRule type="expression" dxfId="9" priority="11" stopIfTrue="1">
      <formula>ISERROR(AC25)</formula>
    </cfRule>
  </conditionalFormatting>
  <conditionalFormatting sqref="O25">
    <cfRule type="expression" dxfId="8" priority="10" stopIfTrue="1">
      <formula>ISERROR(AC25)</formula>
    </cfRule>
  </conditionalFormatting>
  <conditionalFormatting sqref="M19">
    <cfRule type="expression" dxfId="7" priority="9" stopIfTrue="1">
      <formula>ISERROR(Y19)</formula>
    </cfRule>
  </conditionalFormatting>
  <conditionalFormatting sqref="N19">
    <cfRule type="expression" dxfId="6" priority="8" stopIfTrue="1">
      <formula>ISERROR(AA19)</formula>
    </cfRule>
  </conditionalFormatting>
  <conditionalFormatting sqref="O16">
    <cfRule type="expression" dxfId="5" priority="7" stopIfTrue="1">
      <formula>ISERROR(AC16)</formula>
    </cfRule>
  </conditionalFormatting>
  <conditionalFormatting sqref="O16">
    <cfRule type="expression" dxfId="4" priority="6" stopIfTrue="1">
      <formula>ISERROR(AC16)</formula>
    </cfRule>
  </conditionalFormatting>
  <conditionalFormatting sqref="N16">
    <cfRule type="expression" dxfId="3" priority="5" stopIfTrue="1">
      <formula>ISERROR(AA16)</formula>
    </cfRule>
  </conditionalFormatting>
  <conditionalFormatting sqref="N10">
    <cfRule type="expression" dxfId="2" priority="3" stopIfTrue="1">
      <formula>ISERROR(AA10)</formula>
    </cfRule>
  </conditionalFormatting>
  <conditionalFormatting sqref="O10">
    <cfRule type="expression" dxfId="1" priority="2" stopIfTrue="1">
      <formula>ISERROR(AC10)</formula>
    </cfRule>
  </conditionalFormatting>
  <conditionalFormatting sqref="N18">
    <cfRule type="expression" dxfId="0" priority="1" stopIfTrue="1">
      <formula>ISERROR(AA18)</formula>
    </cfRule>
  </conditionalFormatting>
  <dataValidations count="7">
    <dataValidation type="list" allowBlank="1" showInputMessage="1" showErrorMessage="1" sqref="M26 M11:M15 M3:M9 M17" xr:uid="{E923957F-EBB6-48DA-B000-B33DE26BE119}">
      <formula1>$H$49:$H$52</formula1>
    </dataValidation>
    <dataValidation type="list" allowBlank="1" showInputMessage="1" showErrorMessage="1" sqref="M27:M41 M20:M24" xr:uid="{53E914AD-9D2A-443D-A048-D7580E457E0F}">
      <formula1>$H$86:$H$89</formula1>
    </dataValidation>
    <dataValidation type="list" allowBlank="1" showInputMessage="1" showErrorMessage="1" sqref="J3:J41" xr:uid="{DE455713-401F-461C-8C6C-7DEC44D2F8FE}">
      <formula1>$H$43:$H$46</formula1>
    </dataValidation>
    <dataValidation type="list" allowBlank="1" showInputMessage="1" showErrorMessage="1" sqref="M25" xr:uid="{EE65E6B6-FE27-49E0-8317-C8E7FA82B67A}">
      <formula1>$H$85:$H$88</formula1>
    </dataValidation>
    <dataValidation type="list" allowBlank="1" showInputMessage="1" showErrorMessage="1" sqref="M19" xr:uid="{B75CFE26-9B00-4B1F-BD6D-AC5EC2627CA3}">
      <formula1>$I$81:$I$84</formula1>
    </dataValidation>
    <dataValidation type="list" allowBlank="1" showInputMessage="1" showErrorMessage="1" sqref="M16" xr:uid="{32672920-D539-4AE2-B4CF-28D2505C023F}">
      <formula1>$H$96:$H$99</formula1>
    </dataValidation>
    <dataValidation type="list" allowBlank="1" showInputMessage="1" showErrorMessage="1" sqref="M10 M18" xr:uid="{A73DF0C5-5942-468F-8566-57C8610C9FDD}">
      <formula1>$J$109:$J$112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D14"/>
  <sheetViews>
    <sheetView zoomScale="90" zoomScaleNormal="90" workbookViewId="0">
      <selection activeCell="A5" sqref="A5"/>
    </sheetView>
  </sheetViews>
  <sheetFormatPr defaultColWidth="9.26953125" defaultRowHeight="12.75" customHeight="1" x14ac:dyDescent="0.35"/>
  <cols>
    <col min="1" max="1" width="9.26953125" style="67"/>
    <col min="2" max="2" width="13.26953125" style="67" customWidth="1"/>
    <col min="3" max="3" width="84.26953125" style="193" customWidth="1"/>
    <col min="4" max="4" width="42" style="67" customWidth="1"/>
    <col min="5" max="16384" width="9.26953125" style="67"/>
  </cols>
  <sheetData>
    <row r="1" spans="1:4" ht="14.5" x14ac:dyDescent="0.35">
      <c r="A1" s="151" t="s">
        <v>2410</v>
      </c>
      <c r="B1" s="151"/>
      <c r="C1" s="152"/>
      <c r="D1" s="151"/>
    </row>
    <row r="2" spans="1:4" ht="12.75" customHeight="1" x14ac:dyDescent="0.35">
      <c r="A2" s="153" t="s">
        <v>2411</v>
      </c>
      <c r="B2" s="153" t="s">
        <v>2412</v>
      </c>
      <c r="C2" s="154" t="s">
        <v>2413</v>
      </c>
      <c r="D2" s="153" t="s">
        <v>2414</v>
      </c>
    </row>
    <row r="3" spans="1:4" ht="25" x14ac:dyDescent="0.35">
      <c r="A3" s="147">
        <v>1</v>
      </c>
      <c r="B3" s="148">
        <v>44824</v>
      </c>
      <c r="C3" s="149" t="s">
        <v>2415</v>
      </c>
      <c r="D3" s="150" t="s">
        <v>3446</v>
      </c>
    </row>
    <row r="4" spans="1:4" ht="14.5" x14ac:dyDescent="0.35">
      <c r="A4" s="147">
        <v>1.1000000000000001</v>
      </c>
      <c r="B4" s="148">
        <v>45174</v>
      </c>
      <c r="C4" s="149" t="s">
        <v>3447</v>
      </c>
      <c r="D4" s="150" t="s">
        <v>3446</v>
      </c>
    </row>
    <row r="5" spans="1:4" ht="21" customHeight="1" x14ac:dyDescent="0.35">
      <c r="A5" s="147">
        <v>1.2</v>
      </c>
      <c r="B5" s="278">
        <v>45199</v>
      </c>
      <c r="C5" s="279" t="s">
        <v>3469</v>
      </c>
      <c r="D5" s="279" t="s">
        <v>3446</v>
      </c>
    </row>
    <row r="6" spans="1:4" ht="16.399999999999999" customHeight="1" x14ac:dyDescent="0.35">
      <c r="A6" s="147"/>
      <c r="B6" s="148"/>
      <c r="C6" s="155"/>
      <c r="D6" s="156"/>
    </row>
    <row r="7" spans="1:4" ht="12.75" customHeight="1" x14ac:dyDescent="0.35">
      <c r="A7" s="165"/>
      <c r="B7" s="166"/>
      <c r="C7" s="167"/>
      <c r="D7" s="150"/>
    </row>
    <row r="8" spans="1:4" ht="12.75" customHeight="1" x14ac:dyDescent="0.35">
      <c r="A8" s="165"/>
      <c r="B8" s="166"/>
      <c r="C8" s="167"/>
      <c r="D8" s="150"/>
    </row>
    <row r="9" spans="1:4" ht="12.75" customHeight="1" x14ac:dyDescent="0.35">
      <c r="A9" s="147"/>
      <c r="B9" s="148"/>
      <c r="C9" s="155"/>
      <c r="D9" s="150"/>
    </row>
    <row r="10" spans="1:4" ht="12.75" customHeight="1" x14ac:dyDescent="0.35">
      <c r="A10" s="147"/>
      <c r="B10" s="148"/>
      <c r="C10" s="155"/>
      <c r="D10" s="150"/>
    </row>
    <row r="11" spans="1:4" ht="12.75" customHeight="1" x14ac:dyDescent="0.35">
      <c r="A11" s="147"/>
      <c r="B11" s="148"/>
      <c r="C11" s="155"/>
      <c r="D11" s="150"/>
    </row>
    <row r="12" spans="1:4" ht="12.75" customHeight="1" x14ac:dyDescent="0.35">
      <c r="A12" s="147"/>
      <c r="B12" s="148"/>
      <c r="C12" s="155"/>
      <c r="D12" s="150"/>
    </row>
    <row r="13" spans="1:4" ht="12.75" customHeight="1" x14ac:dyDescent="0.35">
      <c r="A13" s="147"/>
      <c r="B13" s="148"/>
      <c r="C13" s="155"/>
      <c r="D13" s="150"/>
    </row>
    <row r="14" spans="1:4" ht="25.5" customHeight="1" x14ac:dyDescent="0.35">
      <c r="A14" s="147"/>
      <c r="B14" s="148"/>
      <c r="C14" s="155"/>
      <c r="D14" s="15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C05FF-5EAB-4AF6-B3E0-3141E1ECCC7A}">
  <sheetPr>
    <pageSetUpPr fitToPage="1"/>
  </sheetPr>
  <dimension ref="A1:D4"/>
  <sheetViews>
    <sheetView showGridLines="0" zoomScale="80" zoomScaleNormal="80" workbookViewId="0">
      <pane ySplit="1" topLeftCell="A2" activePane="bottomLeft" state="frozen"/>
      <selection pane="bottomLeft" activeCell="C36" sqref="C36"/>
    </sheetView>
  </sheetViews>
  <sheetFormatPr defaultColWidth="8.7265625" defaultRowHeight="12.5" x14ac:dyDescent="0.25"/>
  <cols>
    <col min="1" max="1" width="8.81640625" style="269" customWidth="1"/>
    <col min="2" max="2" width="18.54296875" style="269" customWidth="1"/>
    <col min="3" max="3" width="103.453125" style="269" customWidth="1"/>
    <col min="4" max="4" width="22.453125" style="269" customWidth="1"/>
    <col min="5" max="16384" width="8.7265625" style="269"/>
  </cols>
  <sheetData>
    <row r="1" spans="1:4" ht="13" x14ac:dyDescent="0.3">
      <c r="A1" s="267" t="s">
        <v>2410</v>
      </c>
      <c r="B1" s="268"/>
      <c r="C1" s="268"/>
      <c r="D1" s="268"/>
    </row>
    <row r="2" spans="1:4" ht="12.65" customHeight="1" x14ac:dyDescent="0.25">
      <c r="A2" s="270" t="s">
        <v>2411</v>
      </c>
      <c r="B2" s="270" t="s">
        <v>2416</v>
      </c>
      <c r="C2" s="270" t="s">
        <v>2413</v>
      </c>
      <c r="D2" s="270" t="s">
        <v>2417</v>
      </c>
    </row>
    <row r="3" spans="1:4" ht="54.65" customHeight="1" x14ac:dyDescent="0.25">
      <c r="A3" s="271">
        <v>1</v>
      </c>
      <c r="B3" s="272" t="s">
        <v>45</v>
      </c>
      <c r="C3" s="273" t="s">
        <v>2415</v>
      </c>
      <c r="D3" s="274">
        <v>44834</v>
      </c>
    </row>
    <row r="4" spans="1:4" x14ac:dyDescent="0.25">
      <c r="A4" s="271">
        <v>1</v>
      </c>
      <c r="B4" s="272" t="s">
        <v>2418</v>
      </c>
      <c r="C4" s="273" t="s">
        <v>2419</v>
      </c>
      <c r="D4" s="274">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434F95-2A21-4E7D-8E83-B62CDE3807AE}">
  <ds:schemaRefs>
    <ds:schemaRef ds:uri="http://www.w3.org/XML/1998/namespace"/>
    <ds:schemaRef ds:uri="http://purl.org/dc/terms/"/>
    <ds:schemaRef ds:uri="http://schemas.microsoft.com/office/2006/documentManagement/types"/>
    <ds:schemaRef ds:uri="http://purl.org/dc/dcmitype/"/>
    <ds:schemaRef ds:uri="http://purl.org/dc/elements/1.1/"/>
    <ds:schemaRef ds:uri="2c75e67c-ed2d-4c91-baba-8aa4949e551e"/>
    <ds:schemaRef ds:uri="http://schemas.openxmlformats.org/package/2006/metadata/core-properties"/>
    <ds:schemaRef ds:uri="http://schemas.microsoft.com/office/infopath/2007/PartnerControls"/>
    <ds:schemaRef ds:uri="33874043-1092-46f2-b7ed-3863b0441e79"/>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6E6C685E-1A59-4EC2-B777-600E381A0C2D}">
  <ds:schemaRefs>
    <ds:schemaRef ds:uri="http://schemas.microsoft.com/sharepoint/v3/contenttype/forms"/>
  </ds:schemaRefs>
</ds:datastoreItem>
</file>

<file path=customXml/itemProps3.xml><?xml version="1.0" encoding="utf-8"?>
<ds:datastoreItem xmlns:ds="http://schemas.openxmlformats.org/officeDocument/2006/customXml" ds:itemID="{4DFDE074-BAAA-4A54-A0A4-692322784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Dashboard</vt:lpstr>
      <vt:lpstr>Results</vt:lpstr>
      <vt:lpstr>Instructions</vt:lpstr>
      <vt:lpstr>Gen Test Cases</vt:lpstr>
      <vt:lpstr>Kubernetes</vt:lpstr>
      <vt:lpstr>Docker</vt:lpstr>
      <vt:lpstr>RedHat OpenShift</vt:lpstr>
      <vt:lpstr>Change Log</vt:lpstr>
      <vt:lpstr>New Release Changes</vt:lpstr>
      <vt:lpstr>Issue Code Table</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Booz Allen Hamilton</dc:creator>
  <cp:keywords/>
  <dc:description/>
  <cp:lastModifiedBy>McFadden Shanee</cp:lastModifiedBy>
  <cp:revision/>
  <dcterms:created xsi:type="dcterms:W3CDTF">2014-11-17T05:09:03Z</dcterms:created>
  <dcterms:modified xsi:type="dcterms:W3CDTF">2023-11-20T18:16:18Z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