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P8RMB\Documents\SBU Data\Disclosure\DETAIL Data Services\1 PPS NEW JOB 2024-2025\IRS.gov\2025\Mike- 01-13 SCSEM 1\"/>
    </mc:Choice>
  </mc:AlternateContent>
  <xr:revisionPtr revIDLastSave="0" documentId="8_{09EC305D-38A1-47B2-AAB7-BC1AF1050AE0}" xr6:coauthVersionLast="47" xr6:coauthVersionMax="47" xr10:uidLastSave="{00000000-0000-0000-0000-000000000000}"/>
  <bookViews>
    <workbookView xWindow="28680" yWindow="-10920" windowWidth="29040" windowHeight="17520" tabRatio="696" firstSheet="1" activeTab="2" xr2:uid="{00000000-000D-0000-FFFF-FFFF00000000}"/>
  </bookViews>
  <sheets>
    <sheet name="Dashboard" sheetId="1" r:id="rId1"/>
    <sheet name="Results" sheetId="8" r:id="rId2"/>
    <sheet name="Instructions" sheetId="9" r:id="rId3"/>
    <sheet name="Gen Test Cases" sheetId="26" r:id="rId4"/>
    <sheet name="AWS Foundations" sheetId="24" r:id="rId5"/>
    <sheet name="Office 365" sheetId="28" r:id="rId6"/>
    <sheet name="Azure" sheetId="29" r:id="rId7"/>
    <sheet name="Google" sheetId="30" r:id="rId8"/>
    <sheet name="Change Log" sheetId="11" r:id="rId9"/>
    <sheet name="New Release Changes" sheetId="23" r:id="rId10"/>
    <sheet name="Issue Code Table" sheetId="15" r:id="rId11"/>
  </sheets>
  <definedNames>
    <definedName name="_xlnm._FilterDatabase" localSheetId="4" hidden="1">'AWS Foundations'!$A$2:$AA$42</definedName>
    <definedName name="_xlnm._FilterDatabase" localSheetId="6" hidden="1">Azure!$A$2:$O$93</definedName>
    <definedName name="_xlnm._FilterDatabase" localSheetId="3" hidden="1">'Gen Test Cases'!$A$2:$R$42</definedName>
    <definedName name="_xlnm._FilterDatabase" localSheetId="7" hidden="1">Google!$A$2:$AA$51</definedName>
    <definedName name="_xlnm._FilterDatabase" localSheetId="10" hidden="1">'Issue Code Table'!$A$1:$D$548</definedName>
    <definedName name="_xlnm._FilterDatabase" localSheetId="9" hidden="1">'New Release Changes'!$A$2:$D$2</definedName>
    <definedName name="_xlnm._FilterDatabase" localSheetId="5" hidden="1">'Office 365'!$A$2:$AA$77</definedName>
    <definedName name="_xlnm.Print_Area" localSheetId="8">'Change Log'!$A$1:$D$13</definedName>
    <definedName name="_xlnm.Print_Area" localSheetId="0">Dashboard!$A$1:$C$41</definedName>
    <definedName name="_xlnm.Print_Area" localSheetId="3">'Gen Test Cases'!$A$1:$K$40</definedName>
    <definedName name="_xlnm.Print_Area" localSheetId="2">Instructions!$A$1:$N$70</definedName>
    <definedName name="_xlnm.Print_Area" localSheetId="9">'New Release Changes'!$A$1:$D$2</definedName>
    <definedName name="_xlnm.Print_Area" localSheetId="1">Results!$A$1:$N$16</definedName>
    <definedName name="_xlnm.Print_Titles" localSheetId="3">'Gen Test Cases'!$2:$2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26" l="1"/>
  <c r="AA6" i="26"/>
  <c r="M89" i="8" l="1"/>
  <c r="C89" i="8"/>
  <c r="D89" i="8"/>
  <c r="O70" i="8"/>
  <c r="M70" i="8"/>
  <c r="E70" i="8"/>
  <c r="D70" i="8"/>
  <c r="C70" i="8"/>
  <c r="O51" i="8"/>
  <c r="M51" i="8"/>
  <c r="E51" i="8"/>
  <c r="D51" i="8"/>
  <c r="C51" i="8"/>
  <c r="B51" i="8"/>
  <c r="B89" i="8"/>
  <c r="B70" i="8"/>
  <c r="O32" i="8"/>
  <c r="M32" i="8"/>
  <c r="D32" i="8"/>
  <c r="C32" i="8"/>
  <c r="B32" i="8"/>
  <c r="O13" i="8"/>
  <c r="E13" i="8"/>
  <c r="D13" i="8"/>
  <c r="C13" i="8"/>
  <c r="B13" i="8"/>
  <c r="M13" i="8"/>
  <c r="AA7" i="26" l="1"/>
  <c r="AA8" i="26"/>
  <c r="AA9" i="26"/>
  <c r="AA10" i="26"/>
  <c r="AA11" i="26"/>
  <c r="AA12" i="26"/>
  <c r="AA13" i="26"/>
  <c r="AA14" i="26"/>
  <c r="AA15" i="26"/>
  <c r="AA16" i="26"/>
  <c r="AA17" i="26"/>
  <c r="AA19" i="26"/>
  <c r="AA20" i="26"/>
  <c r="AA21" i="26"/>
  <c r="AA22" i="26"/>
  <c r="AA23" i="26"/>
  <c r="AA24" i="26"/>
  <c r="AA25" i="26"/>
  <c r="AA26" i="26"/>
  <c r="AA27" i="26"/>
  <c r="AA28" i="26"/>
  <c r="AA29" i="26"/>
  <c r="AA30" i="26"/>
  <c r="AA31" i="26"/>
  <c r="AA32" i="26"/>
  <c r="AA33" i="26"/>
  <c r="AA34" i="26"/>
  <c r="AA35" i="26"/>
  <c r="AA36" i="26"/>
  <c r="AA37" i="26"/>
  <c r="AA38" i="26"/>
  <c r="AA39" i="26"/>
  <c r="AA40" i="26"/>
  <c r="AA41" i="26"/>
  <c r="AA42" i="26"/>
  <c r="AA4" i="26"/>
  <c r="AA3" i="26"/>
  <c r="E89" i="8" l="1"/>
  <c r="AA51" i="30" l="1"/>
  <c r="AA50" i="30"/>
  <c r="AA49" i="30"/>
  <c r="AA48" i="30"/>
  <c r="AA47" i="30"/>
  <c r="AA46" i="30"/>
  <c r="AA45" i="30"/>
  <c r="AA44" i="30"/>
  <c r="AA43" i="30"/>
  <c r="AA42" i="30"/>
  <c r="AA41" i="30"/>
  <c r="AA40" i="30"/>
  <c r="AA39" i="30"/>
  <c r="AA38" i="30"/>
  <c r="AA37" i="30"/>
  <c r="AA36" i="30"/>
  <c r="AA35" i="30"/>
  <c r="AA34" i="30"/>
  <c r="AA33" i="30"/>
  <c r="AA32" i="30"/>
  <c r="AA31" i="30"/>
  <c r="AA30" i="30"/>
  <c r="AA29" i="30"/>
  <c r="AA28" i="30"/>
  <c r="AA27" i="30"/>
  <c r="AA26" i="30"/>
  <c r="AA25" i="30"/>
  <c r="AA24" i="30"/>
  <c r="AA23" i="30"/>
  <c r="AA22" i="30"/>
  <c r="AA21" i="30"/>
  <c r="AA20" i="30"/>
  <c r="AA19" i="30"/>
  <c r="AA18" i="30"/>
  <c r="AA17" i="30"/>
  <c r="AA16" i="30"/>
  <c r="AA15" i="30"/>
  <c r="AA14" i="30"/>
  <c r="AA13" i="30"/>
  <c r="AA12" i="30"/>
  <c r="AA11" i="30"/>
  <c r="AA10" i="30"/>
  <c r="AA9" i="30"/>
  <c r="AA8" i="30"/>
  <c r="AA7" i="30"/>
  <c r="AA6" i="30"/>
  <c r="AA5" i="30"/>
  <c r="AA4" i="30"/>
  <c r="AA3" i="30"/>
  <c r="AA77" i="28"/>
  <c r="AA76" i="28"/>
  <c r="AA75" i="28"/>
  <c r="AA74" i="28"/>
  <c r="AA73" i="28"/>
  <c r="AA72" i="28"/>
  <c r="AA71" i="28"/>
  <c r="AA70" i="28"/>
  <c r="AA69" i="28"/>
  <c r="AA68" i="28"/>
  <c r="AA67" i="28"/>
  <c r="AA66" i="28"/>
  <c r="AA65" i="28"/>
  <c r="AA64" i="28"/>
  <c r="AA63" i="28"/>
  <c r="AA62" i="28"/>
  <c r="AA61" i="28"/>
  <c r="AA60" i="28"/>
  <c r="AA59" i="28"/>
  <c r="AA58" i="28"/>
  <c r="AA57" i="28"/>
  <c r="AA56" i="28"/>
  <c r="AA55" i="28"/>
  <c r="AA54" i="28"/>
  <c r="AA53" i="28"/>
  <c r="AA52" i="28"/>
  <c r="AA51" i="28"/>
  <c r="AA50" i="28"/>
  <c r="AA49" i="28"/>
  <c r="AA48" i="28"/>
  <c r="AA47" i="28"/>
  <c r="AA46" i="28"/>
  <c r="AA45" i="28"/>
  <c r="AA44" i="28"/>
  <c r="AA43" i="28"/>
  <c r="AA42" i="28"/>
  <c r="AA41" i="28"/>
  <c r="AA40" i="28"/>
  <c r="AA39" i="28"/>
  <c r="AA38" i="28"/>
  <c r="AA37" i="28"/>
  <c r="AA36" i="28"/>
  <c r="AA35" i="28"/>
  <c r="AA34" i="28"/>
  <c r="AA33" i="28"/>
  <c r="AA32" i="28"/>
  <c r="AA31" i="28"/>
  <c r="AA30" i="28"/>
  <c r="AA29" i="28"/>
  <c r="AA28" i="28"/>
  <c r="AA27" i="28"/>
  <c r="AA26" i="28"/>
  <c r="AA25" i="28"/>
  <c r="AA24" i="28"/>
  <c r="AA23" i="28"/>
  <c r="AA22" i="28"/>
  <c r="AA21" i="28"/>
  <c r="AA20" i="28"/>
  <c r="AA19" i="28"/>
  <c r="AA18" i="28"/>
  <c r="AA17" i="28"/>
  <c r="AA16" i="28"/>
  <c r="AA15" i="28"/>
  <c r="AA14" i="28"/>
  <c r="AA13" i="28"/>
  <c r="AA12" i="28"/>
  <c r="AA11" i="28"/>
  <c r="AA10" i="28"/>
  <c r="AA9" i="28"/>
  <c r="AA8" i="28"/>
  <c r="AA7" i="28"/>
  <c r="AA6" i="28"/>
  <c r="AA5" i="28"/>
  <c r="AA4" i="28"/>
  <c r="AA3" i="28"/>
  <c r="AA93" i="29"/>
  <c r="AA92" i="29"/>
  <c r="AA91" i="29"/>
  <c r="AA90" i="29"/>
  <c r="AA89" i="29"/>
  <c r="AA88" i="29"/>
  <c r="AA87" i="29"/>
  <c r="AA86" i="29"/>
  <c r="AA85" i="29"/>
  <c r="AA84" i="29"/>
  <c r="AA83" i="29"/>
  <c r="AA82" i="29"/>
  <c r="AA81" i="29"/>
  <c r="AA80" i="29"/>
  <c r="AA79" i="29"/>
  <c r="AA78" i="29"/>
  <c r="AA77" i="29"/>
  <c r="AA76" i="29"/>
  <c r="AA75" i="29"/>
  <c r="AA74" i="29"/>
  <c r="AA73" i="29"/>
  <c r="AA72" i="29"/>
  <c r="AA71" i="29"/>
  <c r="AA70" i="29"/>
  <c r="AA69" i="29"/>
  <c r="AA68" i="29"/>
  <c r="AA67" i="29"/>
  <c r="AA66" i="29"/>
  <c r="AA65" i="29"/>
  <c r="AA64" i="29"/>
  <c r="AA63" i="29"/>
  <c r="AA62" i="29"/>
  <c r="AA61" i="29"/>
  <c r="AA60" i="29"/>
  <c r="AA59" i="29"/>
  <c r="AA58" i="29"/>
  <c r="AA57" i="29"/>
  <c r="AA56" i="29"/>
  <c r="AA55" i="29"/>
  <c r="AA54" i="29"/>
  <c r="AA53" i="29"/>
  <c r="AA52" i="29"/>
  <c r="AA51" i="29"/>
  <c r="AA50" i="29"/>
  <c r="AA49" i="29"/>
  <c r="AA48" i="29"/>
  <c r="AA47" i="29"/>
  <c r="AA46" i="29"/>
  <c r="AA45" i="29"/>
  <c r="AA44" i="29"/>
  <c r="AA43" i="29"/>
  <c r="AA42" i="29"/>
  <c r="AA41" i="29"/>
  <c r="AA40" i="29"/>
  <c r="AA39" i="29"/>
  <c r="AA38" i="29"/>
  <c r="AA37" i="29"/>
  <c r="AA36" i="29"/>
  <c r="AA35" i="29"/>
  <c r="AA34" i="29"/>
  <c r="AA33" i="29"/>
  <c r="AA32" i="29"/>
  <c r="AA31" i="29"/>
  <c r="AA30" i="29"/>
  <c r="AA29" i="29"/>
  <c r="AA28" i="29"/>
  <c r="AA27" i="29"/>
  <c r="AA26" i="29"/>
  <c r="AA25" i="29"/>
  <c r="AA24" i="29"/>
  <c r="AA23" i="29"/>
  <c r="AA22" i="29"/>
  <c r="AA21" i="29"/>
  <c r="AA20" i="29"/>
  <c r="AA19" i="29"/>
  <c r="AA18" i="29"/>
  <c r="AA17" i="29"/>
  <c r="AA16" i="29"/>
  <c r="AA15" i="29"/>
  <c r="AA14" i="29"/>
  <c r="AA13" i="29"/>
  <c r="AA12" i="29"/>
  <c r="AA11" i="29"/>
  <c r="AA10" i="29"/>
  <c r="AA9" i="29"/>
  <c r="AA8" i="29"/>
  <c r="AA7" i="29"/>
  <c r="AA6" i="29"/>
  <c r="AA5" i="29"/>
  <c r="AA4" i="29"/>
  <c r="AA3" i="29"/>
  <c r="N70" i="8"/>
  <c r="F89" i="8"/>
  <c r="F70" i="8"/>
  <c r="E32"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N89" i="8"/>
  <c r="N32" i="8"/>
  <c r="F32" i="8"/>
  <c r="F13" i="8" l="1"/>
  <c r="N51" i="8"/>
  <c r="E100" i="8"/>
  <c r="F98" i="8"/>
  <c r="E93" i="8"/>
  <c r="F96" i="8"/>
  <c r="C93" i="8"/>
  <c r="E95" i="8"/>
  <c r="F95" i="8"/>
  <c r="D100" i="8"/>
  <c r="C95" i="8"/>
  <c r="E97" i="8"/>
  <c r="C94" i="8"/>
  <c r="F94" i="8"/>
  <c r="C100" i="8"/>
  <c r="E98" i="8"/>
  <c r="D96" i="8"/>
  <c r="C97" i="8"/>
  <c r="E99" i="8"/>
  <c r="C96" i="8"/>
  <c r="E94" i="8"/>
  <c r="D94" i="8"/>
  <c r="C99" i="8"/>
  <c r="D93" i="8"/>
  <c r="C98" i="8"/>
  <c r="E96" i="8"/>
  <c r="F99" i="8"/>
  <c r="D95" i="8"/>
  <c r="F93" i="8"/>
  <c r="F100" i="8"/>
  <c r="D98" i="8"/>
  <c r="D97" i="8"/>
  <c r="F97" i="8"/>
  <c r="D99" i="8"/>
  <c r="F51" i="8"/>
  <c r="F62" i="8" l="1"/>
  <c r="D62" i="8"/>
  <c r="D56" i="8"/>
  <c r="C62" i="8"/>
  <c r="C60" i="8"/>
  <c r="C58" i="8"/>
  <c r="C56" i="8"/>
  <c r="F61" i="8"/>
  <c r="F57" i="8"/>
  <c r="E59" i="8"/>
  <c r="D57" i="8"/>
  <c r="F59" i="8"/>
  <c r="F55" i="8"/>
  <c r="E57" i="8"/>
  <c r="D55" i="8"/>
  <c r="E61" i="8"/>
  <c r="E55" i="8"/>
  <c r="D61" i="8"/>
  <c r="D59" i="8"/>
  <c r="C61" i="8"/>
  <c r="C59" i="8"/>
  <c r="C57" i="8"/>
  <c r="C55" i="8"/>
  <c r="F60" i="8"/>
  <c r="F56" i="8"/>
  <c r="E58" i="8"/>
  <c r="D58" i="8"/>
  <c r="F58" i="8"/>
  <c r="E60" i="8"/>
  <c r="D60" i="8"/>
  <c r="E62" i="8"/>
  <c r="E56" i="8"/>
  <c r="D80" i="8"/>
  <c r="D78" i="8"/>
  <c r="D76" i="8"/>
  <c r="D74" i="8"/>
  <c r="C80" i="8"/>
  <c r="C78" i="8"/>
  <c r="C76" i="8"/>
  <c r="C74" i="8"/>
  <c r="F81" i="8"/>
  <c r="F77" i="8"/>
  <c r="F79" i="8"/>
  <c r="F75" i="8"/>
  <c r="E81" i="8"/>
  <c r="E79" i="8"/>
  <c r="E77" i="8"/>
  <c r="E75" i="8"/>
  <c r="D81" i="8"/>
  <c r="D79" i="8"/>
  <c r="D77" i="8"/>
  <c r="D75" i="8"/>
  <c r="C81" i="8"/>
  <c r="C79" i="8"/>
  <c r="C77" i="8"/>
  <c r="C75" i="8"/>
  <c r="F80" i="8"/>
  <c r="F76" i="8"/>
  <c r="F78" i="8"/>
  <c r="F74" i="8"/>
  <c r="E80" i="8"/>
  <c r="E78" i="8"/>
  <c r="E76" i="8"/>
  <c r="E74" i="8"/>
  <c r="AA40" i="24" l="1"/>
  <c r="AA41" i="24"/>
  <c r="AA42" i="24"/>
  <c r="AA38" i="24"/>
  <c r="AA39" i="24"/>
  <c r="AA4" i="24" l="1"/>
  <c r="AA5" i="24"/>
  <c r="AA6" i="24"/>
  <c r="AA7" i="24"/>
  <c r="AA8" i="24"/>
  <c r="AA9" i="24"/>
  <c r="AA10" i="24"/>
  <c r="AA11" i="24"/>
  <c r="AA12" i="24"/>
  <c r="AA13" i="24"/>
  <c r="AA14" i="24"/>
  <c r="AA15" i="24"/>
  <c r="AA16" i="24"/>
  <c r="AA17" i="24"/>
  <c r="AA18" i="24"/>
  <c r="AA19" i="24"/>
  <c r="AA20" i="24"/>
  <c r="AA21" i="24"/>
  <c r="AA22" i="24"/>
  <c r="AA23" i="24"/>
  <c r="AA24" i="24"/>
  <c r="AA25" i="24"/>
  <c r="AA26" i="24"/>
  <c r="AA27" i="24"/>
  <c r="AA28" i="24"/>
  <c r="AA29" i="24"/>
  <c r="AA30" i="24"/>
  <c r="AA31" i="24"/>
  <c r="AA32" i="24"/>
  <c r="AA33" i="24"/>
  <c r="AA34" i="24"/>
  <c r="AA35" i="24"/>
  <c r="AA36" i="24"/>
  <c r="AA37" i="24"/>
  <c r="AA3" i="24" l="1"/>
  <c r="F42" i="8" l="1"/>
  <c r="F40" i="8"/>
  <c r="F38" i="8"/>
  <c r="F36" i="8"/>
  <c r="E42" i="8"/>
  <c r="E40" i="8"/>
  <c r="E38" i="8"/>
  <c r="D42" i="8"/>
  <c r="D40" i="8"/>
  <c r="D38" i="8"/>
  <c r="D36" i="8"/>
  <c r="C42" i="8"/>
  <c r="C40" i="8"/>
  <c r="C38" i="8"/>
  <c r="C36" i="8"/>
  <c r="F41" i="8"/>
  <c r="F37" i="8"/>
  <c r="D37" i="8"/>
  <c r="F43" i="8"/>
  <c r="F39" i="8"/>
  <c r="E37" i="8"/>
  <c r="E43" i="8"/>
  <c r="E41" i="8"/>
  <c r="E39" i="8"/>
  <c r="C41" i="8"/>
  <c r="C39" i="8"/>
  <c r="C37" i="8"/>
  <c r="E36" i="8"/>
  <c r="D43" i="8"/>
  <c r="D41" i="8"/>
  <c r="D39" i="8"/>
  <c r="C43" i="8"/>
  <c r="K98" i="8"/>
  <c r="K97" i="8"/>
  <c r="K94" i="8"/>
  <c r="K93" i="8"/>
  <c r="K79" i="8"/>
  <c r="K78" i="8"/>
  <c r="K75" i="8"/>
  <c r="K74" i="8"/>
  <c r="K60" i="8"/>
  <c r="K59" i="8"/>
  <c r="K56" i="8"/>
  <c r="K55" i="8"/>
  <c r="K17" i="8"/>
  <c r="K18" i="8"/>
  <c r="K21" i="8"/>
  <c r="K22" i="8"/>
  <c r="K36" i="8"/>
  <c r="K37" i="8"/>
  <c r="K40" i="8"/>
  <c r="K41" i="8"/>
  <c r="I56" i="8" l="1"/>
  <c r="I57" i="8"/>
  <c r="I58" i="8"/>
  <c r="I59" i="8"/>
  <c r="I60" i="8"/>
  <c r="I61" i="8"/>
  <c r="I62" i="8"/>
  <c r="I55" i="8"/>
  <c r="I94" i="8"/>
  <c r="I95" i="8"/>
  <c r="I96" i="8"/>
  <c r="I97" i="8"/>
  <c r="I98" i="8"/>
  <c r="I99" i="8"/>
  <c r="I100" i="8"/>
  <c r="I93" i="8"/>
  <c r="I75" i="8"/>
  <c r="I76" i="8"/>
  <c r="I77" i="8"/>
  <c r="I78" i="8"/>
  <c r="I79" i="8"/>
  <c r="I80" i="8"/>
  <c r="I81" i="8"/>
  <c r="I74" i="8"/>
  <c r="I37" i="8"/>
  <c r="I38" i="8"/>
  <c r="I39" i="8"/>
  <c r="I40" i="8"/>
  <c r="I41" i="8"/>
  <c r="I42" i="8"/>
  <c r="I43" i="8"/>
  <c r="I36" i="8"/>
  <c r="J36" i="8"/>
  <c r="N13" i="8"/>
  <c r="J17" i="8" s="1"/>
  <c r="J93" i="8"/>
  <c r="J40" i="8"/>
  <c r="I21" i="8"/>
  <c r="J97" i="8"/>
  <c r="J59" i="8"/>
  <c r="I20" i="8"/>
  <c r="I24" i="8"/>
  <c r="J78" i="8"/>
  <c r="I22" i="8"/>
  <c r="I18" i="8"/>
  <c r="I19" i="8"/>
  <c r="I17" i="8"/>
  <c r="J21" i="8"/>
  <c r="I23" i="8"/>
  <c r="J74" i="8"/>
  <c r="J55" i="8"/>
  <c r="H76" i="8" l="1"/>
  <c r="H43" i="8"/>
  <c r="H42" i="8"/>
  <c r="H61" i="8"/>
  <c r="H39" i="8"/>
  <c r="H96" i="8"/>
  <c r="H60" i="8"/>
  <c r="H55" i="8"/>
  <c r="H37" i="8"/>
  <c r="H95" i="8"/>
  <c r="H40" i="8"/>
  <c r="H62" i="8"/>
  <c r="H19" i="8"/>
  <c r="H20" i="8"/>
  <c r="H77" i="8"/>
  <c r="H80" i="8"/>
  <c r="H94" i="8"/>
  <c r="H41" i="8"/>
  <c r="H81" i="8"/>
  <c r="H24" i="8"/>
  <c r="H79" i="8"/>
  <c r="H97" i="8"/>
  <c r="H57" i="8"/>
  <c r="H99" i="8"/>
  <c r="H21" i="8"/>
  <c r="H23" i="8"/>
  <c r="H59" i="8"/>
  <c r="H74" i="8"/>
  <c r="H22" i="8"/>
  <c r="H98" i="8"/>
  <c r="H18" i="8"/>
  <c r="H75" i="8"/>
  <c r="H100" i="8"/>
  <c r="H56" i="8"/>
  <c r="H78" i="8"/>
  <c r="H17" i="8"/>
  <c r="H58" i="8"/>
  <c r="H38" i="8"/>
  <c r="H93" i="8"/>
  <c r="H36" i="8"/>
  <c r="D101" i="8" l="1"/>
  <c r="G89" i="8" s="1"/>
  <c r="D82" i="8"/>
  <c r="G70" i="8" s="1"/>
  <c r="D25" i="8"/>
  <c r="G13" i="8" s="1"/>
  <c r="D44" i="8"/>
  <c r="G32" i="8" s="1"/>
  <c r="D63" i="8"/>
  <c r="G51" i="8" s="1"/>
</calcChain>
</file>

<file path=xl/sharedStrings.xml><?xml version="1.0" encoding="utf-8"?>
<sst xmlns="http://schemas.openxmlformats.org/spreadsheetml/2006/main" count="7522" uniqueCount="4585">
  <si>
    <t>Internal Revenue Service</t>
  </si>
  <si>
    <t>Office of Safeguards</t>
  </si>
  <si>
    <t>Safeguard Computer Security Evaluation Matrix (SCSEM)</t>
  </si>
  <si>
    <t xml:space="preserve"> ▪ Cloud Computing</t>
  </si>
  <si>
    <t xml:space="preserve">    (Applicability of Test Cases will be determined by the Reviewer based on the Cloud service and deployment models)</t>
  </si>
  <si>
    <t xml:space="preserve"> ▪ SCSEM Version: 7.0</t>
  </si>
  <si>
    <t xml:space="preserve"> ▪ SCSEM Release Date: October 25, 2024</t>
  </si>
  <si>
    <t>NOTICE:</t>
  </si>
  <si>
    <t>The IRS strongly recommends agencies test all SCSEM settings in a development or test environment prior to deployment in production. In some</t>
  </si>
  <si>
    <t>cases a security setting may impact a system’s functionality and usability. Consequently, it is important to perform testing to determine the impact</t>
  </si>
  <si>
    <t>on system security, functionality, and usability. Ideally, the test system configuration should match the production system configuration. Prior to</t>
  </si>
  <si>
    <t>making changes to the production system, agencies should back up all critical data files on the system and if possible, make a full backup</t>
  </si>
  <si>
    <t>of the system to ensure it can be restored to its pre-SCSEM state if necessary.</t>
  </si>
  <si>
    <t>General Testing Information</t>
  </si>
  <si>
    <t>Agency Name:</t>
  </si>
  <si>
    <t>Agency Code:</t>
  </si>
  <si>
    <t>Test Location:</t>
  </si>
  <si>
    <t>Test Date:</t>
  </si>
  <si>
    <t>Closing Date:</t>
  </si>
  <si>
    <t>Shared Agencies:</t>
  </si>
  <si>
    <t>Name of Tester:</t>
  </si>
  <si>
    <t>Device Identifier:</t>
  </si>
  <si>
    <t>Description of Service:</t>
  </si>
  <si>
    <t>Agency Representatives and Contact Information</t>
  </si>
  <si>
    <t>Name:</t>
  </si>
  <si>
    <t>Organization:</t>
  </si>
  <si>
    <t>Title:</t>
  </si>
  <si>
    <t>Office Phone:</t>
  </si>
  <si>
    <t>E-mail Address:</t>
  </si>
  <si>
    <t>This SCSEM was designed to comply with Section 508 of the Rehabilitation Act</t>
  </si>
  <si>
    <t>Please submit SCSEM feedback and suggestions to SafeguardReports@IRS.gov.</t>
  </si>
  <si>
    <t>Obtain SCSEM updates online at http://www.irs.gov/uac/Safeguards-Program.</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</si>
  <si>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</si>
  <si>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</si>
  <si>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</si>
  <si>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</si>
  <si>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</si>
  <si>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1.  Gen Test Cases</t>
  </si>
  <si>
    <t xml:space="preserve">       Use this box for general test cases</t>
  </si>
  <si>
    <t>This table calculates all tests in the Gen Test Cases tab.</t>
  </si>
  <si>
    <t>Final Test Results</t>
  </si>
  <si>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</si>
  <si>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</si>
  <si>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</si>
  <si>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</si>
  <si>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</si>
  <si>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</si>
  <si>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</si>
  <si>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</si>
  <si>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</si>
  <si>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</si>
  <si>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</si>
  <si>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</si>
  <si>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</si>
  <si>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</si>
  <si>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</si>
  <si>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</si>
  <si>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</si>
  <si>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</si>
  <si>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</si>
  <si>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</si>
  <si>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Device Weighted Score:</t>
  </si>
  <si>
    <t>2.  Amazon Web Services (AWS) Foundations</t>
  </si>
  <si>
    <t xml:space="preserve">       Use this box for AWS Foundations assessments</t>
  </si>
  <si>
    <t>This table calculates all tests in the Gen Test Cases + AWS Foundations Tests Cases tabs.</t>
  </si>
  <si>
    <t>3. Office 365 Test Cases</t>
  </si>
  <si>
    <t xml:space="preserve">       Use this box for Office 365 assessments.</t>
  </si>
  <si>
    <t>This table calculates all tests in the Gen Test Cases + Office 365 Tests Cases tabs.</t>
  </si>
  <si>
    <t>4. Google</t>
  </si>
  <si>
    <t>This table calculates all tests in the Gen Test Cases + Google Tests Cases tabs.</t>
  </si>
  <si>
    <t>5. Azure</t>
  </si>
  <si>
    <t>This table calculates all tests in the Gen Test Cases + Azure Tests Cases tabs.</t>
  </si>
  <si>
    <t>Instructions</t>
  </si>
  <si>
    <t>Introduction and Purpose:</t>
  </si>
  <si>
    <t>This SCSEM is used by the IRS Office of Safeguards to evaluate compliance with IRS Publication 1075 for agencies that have implemented a cloud</t>
  </si>
  <si>
    <t>computing environment that receives, stores, processes or transmits Federal Tax Information (FTI).  The first release of this SCSEM focuses on</t>
  </si>
  <si>
    <t>the Software as a Service (SaaS) cloud service model.  Future releases will include guidance for agencies implementing a Platform as a Service (PaaS),</t>
  </si>
  <si>
    <t>and Infrastructure as a Service (IaaS) cloud service model.</t>
  </si>
  <si>
    <t xml:space="preserve">Security Responsibility </t>
  </si>
  <si>
    <t xml:space="preserve">The service and deployment model used in a cloud computing environment </t>
  </si>
  <si>
    <t xml:space="preserve">will determine the responsibility for security controls implementation between </t>
  </si>
  <si>
    <t>the agency and the cloud provider for the protection of FTI that is stored or</t>
  </si>
  <si>
    <t xml:space="preserve">processed cloud environment. The delineation of security control responsibility </t>
  </si>
  <si>
    <t>is heavily dependent on the service and deployment models of the solution</t>
  </si>
  <si>
    <t>the agency is adopting.  For example, if the solution is a SaaS e-mail solution,</t>
  </si>
  <si>
    <t xml:space="preserve">the agency may be responsible for a small subset of security control </t>
  </si>
  <si>
    <t xml:space="preserve">responsibilities.  If the agency is deploying their own applications to a PaaS </t>
  </si>
  <si>
    <t xml:space="preserve">or IaaS solution, they will have greater responsibility for securing the </t>
  </si>
  <si>
    <t xml:space="preserve">application layer, and potentially the platform and middleware; and may have </t>
  </si>
  <si>
    <t xml:space="preserve">responsibilities in almost all of the Publication 1075 (NIST 800-53) control </t>
  </si>
  <si>
    <t xml:space="preserve">families with the exception of possibly the personnel and physical security </t>
  </si>
  <si>
    <t xml:space="preserve">requirements. Figure 1 is a notional illustration of the differences in scope </t>
  </si>
  <si>
    <t xml:space="preserve">between the cloud consumer (agency) and cloud provider for each of the </t>
  </si>
  <si>
    <t>service models discussed above.</t>
  </si>
  <si>
    <t xml:space="preserve">NOTE: When executing this SCSEM, the applicable test cases will be determined based on the service and deployment model of </t>
  </si>
  <si>
    <t>the agency's cloud environment.</t>
  </si>
  <si>
    <t xml:space="preserve">Agencies should use this SCSEM to prepare for an upcoming Safeguards review. It is also an effective tool for agency use as part of internal periodic </t>
  </si>
  <si>
    <t xml:space="preserve">security assessments or internal inspections to ensure continued compliance in the years when a Safeguards review is not scheduled.  The agency </t>
  </si>
  <si>
    <t>can also use the SCSEM to identify the types of policies and procedures required to ensure continued compliance with IRS Publication 1075.</t>
  </si>
  <si>
    <t>This SCSEM was created for the IRS Office of Safeguards based on the following resources.</t>
  </si>
  <si>
    <t xml:space="preserve">▪ IRS Publication 1075, Tax Information Security Guidelines for Federal, State and Local Agencies (Rev. 11-2021) </t>
  </si>
  <si>
    <t>▪ NIST SP 800-53 Rev. 5, Recommended Security Controls for Federal Information Systems and Organizations</t>
  </si>
  <si>
    <t>▪ IRS Safeguards Cloud Computing Security Technical Memo Revision 3/14/13 Draft</t>
  </si>
  <si>
    <t xml:space="preserve">▪ Federal Risk and Authorization Management Program (FedRAMP) (http://www.gsa.gov/portal/category/102371) </t>
  </si>
  <si>
    <t>▪ NIST SP 800-125, Guide to Security for Full Virtualization Technologies, January 2011</t>
  </si>
  <si>
    <t xml:space="preserve">▪ NIST SP 800-145, The NIST Definition of Cloud Computing, September 2011 </t>
  </si>
  <si>
    <t xml:space="preserve">▪ NIST SP 800-146, Cloud Computing Synopsis and Recommendations, May 2012 </t>
  </si>
  <si>
    <t xml:space="preserve">▪ NIST SP 800-144, Guidelines on Security and Privacy in Public Cloud Computing </t>
  </si>
  <si>
    <t xml:space="preserve">▪ Cloud Security Alliance, Security Guidance for Critical Areas of Focus in Cloud Computing v3.0, 11/14/2011 </t>
  </si>
  <si>
    <t>▪ Latest CIS Benchmark associated with each technology (reference Change Log Tab for more details)</t>
  </si>
  <si>
    <t>Test Cases Legend:</t>
  </si>
  <si>
    <t>▪ Test ID</t>
  </si>
  <si>
    <t xml:space="preserve">Pre-populated number to uniquely identify SCSEM test cases.  The ID format  includes the platform, platform version </t>
  </si>
  <si>
    <t>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</si>
  <si>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</si>
  <si>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</si>
  <si>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</si>
  <si>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</si>
  <si>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</si>
  <si>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 xml:space="preserve">The test case is executed by Interview, Examine or Test methods in accordance with the test methodology specified </t>
  </si>
  <si>
    <t xml:space="preserve">in NIST SP 800-53A.  In test plans where SCAP testing is available, Automated and Manual indicators are added to </t>
  </si>
  <si>
    <t>the Test method to indicate whether the test can be accomplished through the SCAP tool.</t>
  </si>
  <si>
    <t>▪ Platform</t>
  </si>
  <si>
    <t>If the SCSEM covers multiple platforms, this field will indicate applicability to all platforms or a specific platform.</t>
  </si>
  <si>
    <t>If the test applies only to a specific platform, other platforms should result in a test status of "N/A".</t>
  </si>
  <si>
    <t>▪ Test Objective</t>
  </si>
  <si>
    <t xml:space="preserve">Description of specifically what the test is designed to accomplish.  The objective should be a summary of the </t>
  </si>
  <si>
    <t>test case and expected results.</t>
  </si>
  <si>
    <t>▪ Test Procedures</t>
  </si>
  <si>
    <t xml:space="preserve">A detailed description of the step-by-step instructions to be followed by the tester.  The test procedures should be </t>
  </si>
  <si>
    <t>executed using the applicable NIST 800-53A test method (Interview, Examine, Test).</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</si>
  <si>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</si>
  <si>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</si>
  <si>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</si>
  <si>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t>
  </si>
  <si>
    <t>Interviewees and Evidence to validate the results in this field or the separate Notes/Evidence field.</t>
  </si>
  <si>
    <t>▪ Status</t>
  </si>
  <si>
    <t xml:space="preserve">The tester indicates the status for the test results (Pass, Fail, Info, N/A).  "Pass" indicates that the expected results </t>
  </si>
  <si>
    <t>were met.  "Fail" indicates the expected results were not met.  "Info" is temporary and indicates that the test execution</t>
  </si>
  <si>
    <t xml:space="preserve">is not completed and additional information is required to determine a Pass/Fail status. "N/A" indicates that the </t>
  </si>
  <si>
    <t xml:space="preserve">test subject is not capable of implementing the expected results and doing so does not impact security.  The tester </t>
  </si>
  <si>
    <t>must determine the appropriateness of the "N/A" status.</t>
  </si>
  <si>
    <t>▪ Notes/Evidence</t>
  </si>
  <si>
    <t xml:space="preserve">As determined appropriate to the tester or as required by the test method, procedures or expected results, the tester </t>
  </si>
  <si>
    <t>may need to provide additional information pertaining to the test execution (Interviewee, Documentation, etc.)</t>
  </si>
  <si>
    <t>▪ Reference (Ref.)</t>
  </si>
  <si>
    <t>Reference to the authority which the test case was derived.</t>
  </si>
  <si>
    <t>▪ Criticality</t>
  </si>
  <si>
    <t>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t>
  </si>
  <si>
    <t>Test ID</t>
  </si>
  <si>
    <t>NIST ID</t>
  </si>
  <si>
    <t>NIST Control Name</t>
  </si>
  <si>
    <t>Test Method</t>
  </si>
  <si>
    <t>Platform</t>
  </si>
  <si>
    <t>Test Objective</t>
  </si>
  <si>
    <t>Test Procedures</t>
  </si>
  <si>
    <t>Expected Results</t>
  </si>
  <si>
    <t>Actual Results</t>
  </si>
  <si>
    <t>Status</t>
  </si>
  <si>
    <t>Notes/Evidence</t>
  </si>
  <si>
    <t>Finding Statement (Internal Use Only)</t>
  </si>
  <si>
    <t>Reference</t>
  </si>
  <si>
    <t>Criticality</t>
  </si>
  <si>
    <t>Issue Code Mapping</t>
  </si>
  <si>
    <r>
      <t xml:space="preserve">Issue Code Mapping (Select </t>
    </r>
    <r>
      <rPr>
        <b/>
        <u/>
        <sz val="10"/>
        <color theme="0"/>
        <rFont val="Arial"/>
        <family val="2"/>
      </rPr>
      <t>one</t>
    </r>
    <r>
      <rPr>
        <b/>
        <sz val="10"/>
        <color theme="0"/>
        <rFont val="Arial"/>
        <family val="2"/>
      </rPr>
      <t xml:space="preserve"> to enter in column N)</t>
    </r>
  </si>
  <si>
    <t xml:space="preserve">Remediation Statement (Internal Use Only)         </t>
  </si>
  <si>
    <t>CAP Request Statement (Internal Use Only)</t>
  </si>
  <si>
    <t>Criticality Rating (Do Not Edit)</t>
  </si>
  <si>
    <t>CLD-01</t>
  </si>
  <si>
    <t>SA-4</t>
  </si>
  <si>
    <t>Acquisition Process</t>
  </si>
  <si>
    <t>Examine, Interview</t>
  </si>
  <si>
    <t>All</t>
  </si>
  <si>
    <t>The agency is using a FedRAMP authorized environment that matches the FedRAMP offering (e.g. SaaS, PaaS, IaaS) that the federal tax information (FTI) resides in.</t>
  </si>
  <si>
    <t xml:space="preserve">1. Check the FedRAMP market place website and ensure the service used by the agency is listed on the site. 
https://marketplace.fedramp.gov/#!/products
2. Review agency contractor and/or vendor documentation for cloud environment and validate that agency is using FedRAMP-certified environment.
</t>
  </si>
  <si>
    <t>All cloud offerings (e.g., SaaS, PaaS, IaaS) used by the agency have undergone FedRAMP authorization.</t>
  </si>
  <si>
    <t xml:space="preserve">Each cloud service offering (e.g. SaaS, PaaS, IaaS) must be FedRAMP authorized. </t>
  </si>
  <si>
    <t>The cloud environment the agency is using has not received FedRAMP certification.</t>
  </si>
  <si>
    <t>Critical</t>
  </si>
  <si>
    <t>HSA18</t>
  </si>
  <si>
    <t>HSA18: Cloud vendor is not FedRAMP certified</t>
  </si>
  <si>
    <t xml:space="preserve">Obtain FedRAMP certification for the agency's cloud environment or move to a cloud provider that is FedRAMP compliant. </t>
  </si>
  <si>
    <t>To close this finding, please provide documented certification that the agency's cloud provider received FedRAMP certification with the agency's CAP.</t>
  </si>
  <si>
    <t>CLD-02</t>
  </si>
  <si>
    <t>AC-17</t>
  </si>
  <si>
    <t>Remote Access</t>
  </si>
  <si>
    <t>Interview</t>
  </si>
  <si>
    <t>1. Interview agency personnel to determine if the cloud provider maintains FTI or systems that process FTI offshore.</t>
  </si>
  <si>
    <t>1. Review the location of the cloud vendor's data center(s). Determine if FTI resides in offshore locations. 2. If the service has offshore location capability, determine whether or not geo-fencing has been employed to ensure that FTI cannot be stored, processed, or transmitted at non-US locations.
NOTE: Study which cloud offering is being used and the agreement with the provider regarding off shore access.  FEDRAMP allows off shore access which conflicts with IRS Publication 1075.</t>
  </si>
  <si>
    <t xml:space="preserve">1. FTI may not reside on systems or be processed by systems located offshore, outside of the United States territories, embassies or military installations. FTI may not be received, stored, processed or disposed via information technology systems located offshore.
</t>
  </si>
  <si>
    <t>Additional discussions are warranted if users can access FTI offshore and criticality may be decreased to Significant</t>
  </si>
  <si>
    <t>The SLA between the agency and the cloud provider does not guarantee that the agency's FTI data will only reside in data centers within  continental United States.</t>
  </si>
  <si>
    <t>HRM4</t>
  </si>
  <si>
    <t>HRM4: FTI access from offshore</t>
  </si>
  <si>
    <t>Restrict the presence of FTI to systems inside of the United States territories, embassies or military installations. FTI may not be received, stored, processed or disposed via information technology systems located offshore.</t>
  </si>
  <si>
    <t>To close this finding, please provide a copy of the cloud agreement addressing offshore access with the agency's CAP.</t>
  </si>
  <si>
    <t>CLD-40</t>
  </si>
  <si>
    <t>SA-9</t>
  </si>
  <si>
    <t>External System Services</t>
  </si>
  <si>
    <t>Agency prevents cloud service provider access to FTI with organization-controlled cryptographic keys.</t>
  </si>
  <si>
    <t>Interview the administrator to determine if the agency controls cryptographic keys to prevent cloud service providers from accessing FTI. This may be done by utilizing customer managed keys (CMK) with a FIPS 140 validate key management service (KMS) depending on the services utilized by the customer. 
If the agency cannot demonstrate compliance with this control notify the IRS disclosure enforcement specialist (DES) that the contracted cloud service provider (CSP) may have access to FTI and that the CSP (or agency) should provide a list of employees with access to FTI per IRS Publication 1075 Exhibit 7 (I) (2).</t>
  </si>
  <si>
    <t>The agency can demonstrate that they have cryptographic protections in place preventing cloud service provider employee from accessing FTI.</t>
  </si>
  <si>
    <t>Note: FedRAMP requires government community cloud deployments to properly background check their employees. This finding may be downgraded if the agency is authorized to (re)disclose FTI to contractors and the cloud service offering is in a government community cloud.
This finding can be N/A if the agency has reviewed the list of cloud service provider employees with access to FTI, their FTI training, and background check status within the last year.</t>
  </si>
  <si>
    <t>The agency does not have sole control over its cryptographic keys, limiting their ability to control access to FTI.</t>
  </si>
  <si>
    <t>HAC1</t>
  </si>
  <si>
    <t>HAC1: Contractors with unauthorized access to FTI</t>
  </si>
  <si>
    <t>Implement cryptographic controls to prohibit unauthorized access from cloud service provider employees. This may be done by limiting the use of FTI with certain cloud services and the implementation of key management services (KMS) with customer-managed or customer-provided keys.</t>
  </si>
  <si>
    <t>To close this finding, please provide evidence that the agency has implemented cryptographic protections to prevent cloud service provider access to FTI with the agency's CAP.</t>
  </si>
  <si>
    <t>CLD-39</t>
  </si>
  <si>
    <t>Access to the system/cloud service offering is limited to users that reside within the US's legal jurisdiction ("on shore").</t>
  </si>
  <si>
    <t>Interview the administrator to determine if access restrictions are in place to limit privileged access to the FTI system and FTI to those within  to users that reside within the US's legal jurisdiction ("on shore") (e.g., within the United States, its territories, military bases, and embassies). 
This includes systems hosted in the cloud environment and the cloud management console. 
Blocking access to the system for non-US based IP addresses  or only permitting US-based IPs to access the system can meet the requirement(s) for this control.</t>
  </si>
  <si>
    <t>System access / access to FTI is only permitted from "on shore."</t>
  </si>
  <si>
    <t>Access to the system from "off shore" / non-US locations is not restricted.</t>
  </si>
  <si>
    <t>Implement technical controls to restrict access to the system/cloud service offering to users within the United States' legal jurisdiction ("on shore"). 
This can be done by prohibiting access from non-US IP addresses or only permitting access from US IP addresses.</t>
  </si>
  <si>
    <t>To close this finding, please provide evidence that show access restrictions are in place that prevent access from "off shore."</t>
  </si>
  <si>
    <t>CLD-03</t>
  </si>
  <si>
    <t>PL-2</t>
  </si>
  <si>
    <t>System Security Plan</t>
  </si>
  <si>
    <t>The agency has submitted a Cloud Computing Notification Form to the IRS Office of Safeguards (see Publication 1075 Section 2.E.6.1 Cloud Computing) and a valid Safeguard Security Report (SSR) is in place which reflects the cloud environment.</t>
  </si>
  <si>
    <t>Examine agency-provided documentation and validate the following requirements have been satisfied:
1. The agency has a valid SSR on file which documents the security procedures for transmitting and storing FTI with the cloud provider.
2. The agency has submitted a Cloud Notification Form to Safeguards.
Ensure the reviewer has a copy for further review and consideration with this SCSEM.</t>
  </si>
  <si>
    <t>1. The SSR is valid and describes the cloud environment.
2. The Cloud Notification Form has been submitted and was either approved or currently under review by Safeguards.</t>
  </si>
  <si>
    <t>The most recent SSR does not identify the O365 cloud environment and a 45-day notification has not been submitted to Safeguards.</t>
  </si>
  <si>
    <t>Moderate</t>
  </si>
  <si>
    <t>HMT16</t>
  </si>
  <si>
    <t>HMT16: Documentation does not exist</t>
  </si>
  <si>
    <t>Submit a Cloud Computing Notification Form to the IRS Office of Safeguards  (see Publication 1075 Section 9.4.1) and ensure a valid SSR is in place which reflects the cloud environment.</t>
  </si>
  <si>
    <t>CLD-04</t>
  </si>
  <si>
    <t>AC-3</t>
  </si>
  <si>
    <t>Access Enforcement</t>
  </si>
  <si>
    <t>FTI is labeled prior to introducing the data to the cloud.</t>
  </si>
  <si>
    <t>1. Interview the agency and examine system documentation to determine how FTI is labeled prior to introducing the data to the cloud.  The agency must be able to verify with the cloud provider, at all times, where the FTI has traveled in the cloud and where it currently resides.
2. Examine system documentation and validate that technical processes are in place to label FTI prior to introducing the data to the cloud provider's network.
Note: IRS Publication 1075 recommends separating FTI from other information to the maximum extent possible. Organizing data in this manner will reduce the likelihood of unauthorized data access and disclosure. If complete separation is not possible, the agency must label FTI down to the data element level. Labeling must occur prior to introducing the data to the cloud.</t>
  </si>
  <si>
    <t>1. System documentation demonstrates that FTI is labeled prior to introduction into the cloud.
If FTI data is comingled with non-FTI data ensure the FTI data meets IRS requirements on comingling data. (All FTI is clearly identified and auditing must be turned on.) Comingled FTI is identified at the data element level in the back-end of the cloud provider's service.
2. The cloud solution provides a technical process to ensure FTI is labeled appropriately.</t>
  </si>
  <si>
    <t>FTI is not labeled prior to introduction into the cloud.</t>
  </si>
  <si>
    <t>Significant</t>
  </si>
  <si>
    <t>HAC54</t>
  </si>
  <si>
    <t>HAC54: FTI is not properly labeled in the cloud environment</t>
  </si>
  <si>
    <t>Develop and implement system documentation that demonstrates FTI is labeled prior to introduction into the cloud.</t>
  </si>
  <si>
    <t>To close this finding, please provide a copy of system documentation that enforces labeling of FTI prior to being introduced into the cloud with the agency's CAP.</t>
  </si>
  <si>
    <t>CLD-05</t>
  </si>
  <si>
    <t>RA-3</t>
  </si>
  <si>
    <t>Risk Assessment</t>
  </si>
  <si>
    <t>Examine</t>
  </si>
  <si>
    <t>The agency conducted a risk assessment prior to placing FTI in a cloud environment, and annually thereafter.</t>
  </si>
  <si>
    <t>Examine the agency's cloud risk assessment. Verify the following conditions are met pertaining to the risk assessment document.
1. The risk assessment is consistent with the NIST 800-53 Risk Management framework and includes the assessment of the following:
• Awareness of where sensitive data is stored and transmitted across applications, databases, servers and network infrastructure
• Compliance with defined retention periods and end-of-life disposal requirements
• Data classification and protection from unauthorized use, access, loss, destruction, and falsification
2. The agency conducted a risk assessment prior to implementing the cloud environment.
3. The agency has stated in its policy that the risk assessment will be evaluated and updated on an annual basis, at a minimum.</t>
  </si>
  <si>
    <t>1. The risk assessment is consistent with the NIST 800-53 Risk Management Framework.
2. The agency conducted a risk assessment prior to implementing the cloud environment.
3. The agency has stated in its policy that the risk assessment will be evaluated and updated on an annual basis, at a minimum.</t>
  </si>
  <si>
    <t>Risk assessments are not performed according to IRS Publication 1075 requirements.</t>
  </si>
  <si>
    <t>HRA1
HRA7</t>
  </si>
  <si>
    <t>HRA1: Risk assessments are not performed
HRA7: Risk assessments are performed but not in accordance with Publication 1075 parameters</t>
  </si>
  <si>
    <t xml:space="preserve">Conduct an annual risk assessment consistent with the NIST 800-30 Risk Management framework and includes the assessment of the following:
(a) Awareness of where sensitive data is stored and transmitted across applications, databases, servers and network infrastructure
(b) Compliance with defined retention periods and end-of-life disposal requirements
(c) Data classification and protection from unauthorized use, access, loss, destruction, and falsification 
Additionally, the agency should certify a risk assessment was conducted prior to implementing the cloud environment.  The agency's policy should also state that the risk assessment will be evaluated and updated on an annual basis, at a minimum.
</t>
  </si>
  <si>
    <t>To close this finding, please provide a copy of the agency's risk assessment that contains the following elements: 
(a) Awareness of where sensitive data is stored and transmitted across applications, databases, servers and network infrastructure
(b) Compliance with defined retention periods and end-of-life disposal requirements
(c) Data classification and protection from unauthorized use, access, loss, destruction, and falsification 
Additionally, the agency should certify a risk assessment was conducted prior to implementing the cloud environment.  The agency's policy should also state that the risk assessment will be evaluated and updated on an annual basis, at a minimum.</t>
  </si>
  <si>
    <t>CLD-06</t>
  </si>
  <si>
    <t>The agency has established security policies and procedures based on IRS Publication 1075 for how FTI is stored, handled, and accessed inside the cloud through a legally binding contract or Service Level Agreement (SLA) with their third party cloud provider.</t>
  </si>
  <si>
    <t>Examine agency documentation and validate that an SLA agreement is in place and adheres to Publication 1075 Section 2.C.9.
- The data center is considered a contractor of the agency receiving FTI.
- Provide written notification to the data center that they are subject to Publication 1075 requirements.
- The agency will conduct an internal inspection of the data center every 18 months.
- Employees of the data center must receive disclosure awareness training.
- The data center is subject to data breach incident reporting requirements
- Publication 1075 Exhibit 7 language is included in the contract.
- Identify responsibilities to notify 45 days in advance of changes to contractor/sub-contractor employees.</t>
  </si>
  <si>
    <t>The agency has instituted an SLA which adheres to the requirements of Publication 1075 Section 2.C.9.</t>
  </si>
  <si>
    <t>Note: Please let the DES know they need to check for training/background checks for cloud service provider (CSP) employees.</t>
  </si>
  <si>
    <t>The SLA is not written to satisfy IRS Publication 1075 requirements.</t>
  </si>
  <si>
    <t>HSA15</t>
  </si>
  <si>
    <t>HSA15: FTI contracts do not contain all security requirements</t>
  </si>
  <si>
    <t>Update the SLA agreement / contract in place to include and adhere to the following:
A) The data center is considered a contractor of the agency receiving FTI.
B) Provide written notification to the data center that they are subject to Publication 1075 requirements.
C) The agency will conduct an internal inspection of the data center every 18 months.
D) Employees of the data center must receive disclosure awareness training.
E) The data center is subject to data breach incident reporting requirements
F) Publication 1075 Exhibit 7 language is included in the contract.
G) Identify responsibilities to notify 45 days in advance of changes to contractor/sub-contractor employees.</t>
  </si>
  <si>
    <t>To close this finding, institute an SLA which adheres to all the aforementioned requirements of Publication 1075 Section 5.4.2 with the agency's CAP.</t>
  </si>
  <si>
    <t>CLD-07</t>
  </si>
  <si>
    <t>MP-6</t>
  </si>
  <si>
    <t>Media Sanitization</t>
  </si>
  <si>
    <t>Storage devices where FTI has resided must be securely sanitized and/or destroyed using methods acceptable by National Security Agency/Central Security Service (NSA/CSS) and/or NIST SP 800-88 (guidelines for media santitization). This requirement must be included in the SLA.</t>
  </si>
  <si>
    <t>Examine system documentation issued by the cloud provider.  Validate that relieved assets (e.g. disk drives and other removable media) are properly sanitized or destroyed prior to release.  Acceptable physical destruction methods would include disintegration, incineration, pulverizing, shredding, or melting. Repurposed media must be purged to ensure no residual FTI remains on the device.
If the storage device will no longer be in service, the residual data must be purged using Secure Erase or through degaussing using a NSA/CSS approved degausser.</t>
  </si>
  <si>
    <t>Relieved assets are properly sanitized or destroyed prior to release. A certification from the cloud provider must be sent to the agency.</t>
  </si>
  <si>
    <t>The agency does not sanitize and destroy all removable media prior to release. Or obtain  a certification from the cloud provider that relieved assets are properly sanitized or destroyed prior to release.</t>
  </si>
  <si>
    <t>HMP1</t>
  </si>
  <si>
    <t>HMP1: Media sanitization is not sufficient</t>
  </si>
  <si>
    <t>Sanitize and destroy all removable media prior to release. Obtain a certification from the cloud provider that relieved assets are properly sanitized or destroyed prior to release.</t>
  </si>
  <si>
    <t>To close this finding, provide a copy of system documentation from the cloud provider that states released assets are sanitized and destroyed prior to release with the agency's CAP.</t>
  </si>
  <si>
    <t>CLD-08</t>
  </si>
  <si>
    <t>CA-2</t>
  </si>
  <si>
    <t>Security Assessments</t>
  </si>
  <si>
    <t>Independent reviews and assessments shall be performed at least annually, or at planned intervals, to ensure the organization is compliant with policies, procedures, standards and applicable regulatory requirements (i.e., internal/external audits, certifications, vulnerability and penetration testing)</t>
  </si>
  <si>
    <t>Interview the agency staff responsible for cloud to ensure that the agency receives and annually reviews the 3PAO reports for a FedRAMP-certified cloud vendor environment.</t>
  </si>
  <si>
    <t>The agency receives and annually reviews the 3PAO reports for a FedRAMP-certified cloud vendor environment.</t>
  </si>
  <si>
    <t>A third-party independent assessment of the cloud providers security control implementation has not been conducted.</t>
  </si>
  <si>
    <t>HCA4</t>
  </si>
  <si>
    <t>HCA4: No third party verification of security assessments</t>
  </si>
  <si>
    <t>Contract with a third party to conduct independent assessments of the cloud provider's security control implementation or to receive and perform annual reviews of the 3PAO reports for the FedRAMP-certified cloud vendor environment.</t>
  </si>
  <si>
    <t>CLD-09</t>
  </si>
  <si>
    <t>SaaS</t>
  </si>
  <si>
    <t>The agency shall have in writing, documented in the SLA, the requirement for the cloud provider to maintain the security and configuration settings on the hardware and software supporting the service.</t>
  </si>
  <si>
    <t>Examine the SLA agreed to between the agency and the cloud provider. Ensure the agreement stipulates that the cloud provider is responsible for maintaining all equipment, software and devices which support the SaaS product. This includes the installation of software updates, patches and firmware.</t>
  </si>
  <si>
    <t>The SLA requires the cloud provider to ensure systems are maintained with the latest vendor released software updates, patches and firmware.</t>
  </si>
  <si>
    <t>The SLA agreement and/or contract does not include requiring the cloud provider to ensure systems are maintained with the latest vendor released software updates, patches and firmware.</t>
  </si>
  <si>
    <t>HSI2
HSI27</t>
  </si>
  <si>
    <t>HSI2: System patch level is insufficient
HSI27: Critical security patches have not been applied</t>
  </si>
  <si>
    <t>Update and implement the requirements of the SLA agreement and/or contract to include requiring the cloud provider to ensure systems are maintained with the latest vendor released software updates, patches and firmware.</t>
  </si>
  <si>
    <t>To close this finding, please provide a copy of the updated SLA agreement and/or contract with the agency's CAP.</t>
  </si>
  <si>
    <t>CLD-10</t>
  </si>
  <si>
    <t>IR-5, IR-6</t>
  </si>
  <si>
    <t>Incident Monitoring and Reporting</t>
  </si>
  <si>
    <t>The agency should ensure that all security incidents, including incidents which could potentially indicate an unauthorized access or disclosure of FTI are reported to the cloud provider's incident response contact.  Additionally, the agency's incident response team should be notified.
The agency should have the ability to have some monitoring capabilities provided by the cloud agency to perform queries on user activity.</t>
  </si>
  <si>
    <t>Examine agency policy and procedures. Validate that procedures require agency staff to report suspected incidents to the agency's incident response team as well as the cloud provider via an agreed upon method designated in the SLA.
The agency must also include, within the SLA, a requirement to contact the agency immediately upon discovery of an event of a potential incident involving FTI in accordance with Publication 1075, Section 10.</t>
  </si>
  <si>
    <t>Agency policy requires incidents to be reported to the agency incident response team as well as the cloud provider.</t>
  </si>
  <si>
    <t>The agency policy does not require incidents to be reported to the agency incident response team as well as the cloud provider.</t>
  </si>
  <si>
    <t>HIR2</t>
  </si>
  <si>
    <t>HIR2: Incident response plan is not sufficient</t>
  </si>
  <si>
    <t>Update and implement the requirements of the SLA agreement and/or contract to include incidents to be reported to the agency incident response team as well as the cloud provider.</t>
  </si>
  <si>
    <t>CLD-11</t>
  </si>
  <si>
    <t>IA-2</t>
  </si>
  <si>
    <t>Identification and Authentication (Organizational Users)</t>
  </si>
  <si>
    <t>The agency shall require multi-factor authentication (MFA) for all accounts accessing the cloud since this access constitutes a remote access environment. This include individual systems/components managed by the agency in the cloud system and the management console/interface for cloud system (usually accessed via web browser).</t>
  </si>
  <si>
    <t xml:space="preserve">Examine agency policy and procedures regarding cloud authentication. Verify that multi-factor authentication is required for administrators and nonprivileged accounts such that one of the factors is provided by a device separate from the system gaining access. </t>
  </si>
  <si>
    <t>Multi-factor authentication is in use.</t>
  </si>
  <si>
    <t>The agency does not require multi-factor authentication for all accounts accessing the cloud.</t>
  </si>
  <si>
    <t>Note: If MFA is not used for remote access upgrade to critical. 
NISTIR 8149 under Multi-Factor Authentication NIST SP 800-63-3</t>
  </si>
  <si>
    <t>HRM1</t>
  </si>
  <si>
    <t>HRM1: Multi-factor authentication is not required for external or remote access
HAC64:Multi-factor authentication is not required for internal privileged and non-privileged access</t>
  </si>
  <si>
    <t>Configure multi-factor authentication for all accounts accessing the cloud since this access constitutes a remote access environment.</t>
  </si>
  <si>
    <t>To close this finding, please provide a copy of the policy and procedures regarding cloud authentication with the agency's CAP.</t>
  </si>
  <si>
    <t>CLD-12</t>
  </si>
  <si>
    <t>IA-4</t>
  </si>
  <si>
    <t>Identifier Management</t>
  </si>
  <si>
    <t>The agency is responsible for managing usernames.</t>
  </si>
  <si>
    <t>Examine agency policy and procedures regarding identifier management through the cloud service. The agency should ensure that the following are met:
(a) Receiving authorization from a designated agency official to assign a user identifier;
(b) Selecting an identifier that uniquely identifies an individual with supplemental controls provided by the cloud provider to ensure duplicate identifiers are not stored;
(c) Assigning the user identifier to the intended party;
(d) Preventing reuse of user identifiers.
(e) Disabling the user identifier after 120 days of inactivity.</t>
  </si>
  <si>
    <t>The agency manages identifiers to the criteria in the test procedures.</t>
  </si>
  <si>
    <t>Account management procedures are not implemented.</t>
  </si>
  <si>
    <t>HAC7
HAC37</t>
  </si>
  <si>
    <t>HAC7: Account management procedures are not in place
HAC37: Account management procedures are not implemented</t>
  </si>
  <si>
    <t>Document the following identifier management requirements for agency account management policies and procedures:
(a) Receiving authorization from a designated agency official to assign a user identifier;
(b) Selecting an identifier that uniquely identifies an individual with supplemental controls provided by the cloud provider to ensure duplicate identifiers are not stored;
(c) Assigning the user identifier to the intended party;
(d) Preventing reuse of user identifiers.
(e) Disabling the user identifier after 120 days of inactivity.</t>
  </si>
  <si>
    <t>CLD-13</t>
  </si>
  <si>
    <t>IA-5</t>
  </si>
  <si>
    <t>Authenticator Management</t>
  </si>
  <si>
    <t>The agency is responsible for managing information system authenticators for users.</t>
  </si>
  <si>
    <t xml:space="preserve">Examine agency policy and procedures regarding authenticator management through the cloud service.  The agency should ensure that the following are met:
(a) verifying, as part of the initial password distribution, the identity of the individual receiving the authenticator;
(b) establishing initial password content for authenticators defined by the agency;
(c) password requirements with a minimum length of 14 characters in a combination of alpha and numeric or special characters;
(d) implementing administrative procedures for initial password distribution for lost/compromised, or damaged authenticators, and for revoking authenticators;
(e) changing default content of authenticators upon information system installation;
(f) restricting the reuse of passwords to 24 passwords remembered;
(g) changing/refreshing passwords every 90 days for standard users and privileged users;
(h) requiring users to take specific measures to safeguard authenticators.
</t>
  </si>
  <si>
    <t xml:space="preserve">The agency manages password authenticators to the criteria in the test procedures.
If test case CLD-38 is pass, (c) should ONLY check for password lenth (14 characters) and the required value for (f) and (g) are unlimited.
</t>
  </si>
  <si>
    <t>Password authenticators managed through the cloud do not meet IRS Publication 1075 requirements.</t>
  </si>
  <si>
    <t>HPW2
HPW3
HPW4
HPW6
HPW12
HPW19
HPW20</t>
  </si>
  <si>
    <t>HPW2: Password does not expire timely
HPW3: Minimum password length is too short
HPW4: Minimum password age does not exist
HPW6: Password history is insufficient
HPW12: Passwords do not meet complexity requirements
HPW19: More than one Publication 1075 password requirement is not met
HPW20: User is not required to change password upon first use</t>
  </si>
  <si>
    <t>Configure password settings to comply with the following IRS Publication 1075, Section 9.3.7.5 requirements:
(i) minimum password length is at least 14 characters, 
(ii) at least one numeric and one special character, 
(iii) mixture of at least one upper and one lower case letter, 
(iv) storage and transmission of passwords only when encrypted, 
(v) password minimum lifetime is one day, 
(vi) standard and privileged accounts passwords to be changed at least every 90 days, 
(vii) prevention of password reuse for 24 generations, and 
(viii) permission to use a temporary password for system logons requiring an immediate change to a permanent password.</t>
  </si>
  <si>
    <t>To close this finding, please provide screenshots showing the aforementioned password parameter settings have been applied with the agency's CAP.</t>
  </si>
  <si>
    <t>CLD-38</t>
  </si>
  <si>
    <t>IA-5(1)</t>
  </si>
  <si>
    <t>Authenticator Management | Password-based Authentication</t>
  </si>
  <si>
    <t>Test (Manual)</t>
  </si>
  <si>
    <t>The agency employs mechanisms to ensure passwords aren’t used that are commonly-used, expected, or compromised passwords.</t>
  </si>
  <si>
    <t>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check existing passwords to ensure they are not on the list</t>
  </si>
  <si>
    <t>The agency maintains a list of compromised or weak passwords and a solution is implemented to identify and prevent use compromised or weak passwords.</t>
  </si>
  <si>
    <t xml:space="preserve">This test case is N/A, if the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</si>
  <si>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The agency does not conduct checks to ensure passwords aren’t on an annually-updated list of commonly-used, expected, or compromised passwords.</t>
  </si>
  <si>
    <t>HPW19</t>
  </si>
  <si>
    <t>HPW19: More than one Publication 1075 password requirement is not met</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</si>
  <si>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</si>
  <si>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</si>
  <si>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CLD-14</t>
  </si>
  <si>
    <t>IA-6</t>
  </si>
  <si>
    <t>Authenticator Feedback</t>
  </si>
  <si>
    <t>The agency should ensure authenticator feedback is provided in a secure manner to protect information from possible exploitation/use by unauthorized individuals.</t>
  </si>
  <si>
    <t>Interview the System Administrator (SA) and ask if the cloud service displays the user or service account password during input or after authentication.</t>
  </si>
  <si>
    <t>The information system obscures feedback of authentication information during the authentication process to protect the information from possible exploitation/use by unauthorized individuals.</t>
  </si>
  <si>
    <t>Passwords are displayed on screen when entered.</t>
  </si>
  <si>
    <t>HPW8</t>
  </si>
  <si>
    <t>HPW8: Passwords are displayed on screen when entered</t>
  </si>
  <si>
    <t>Ensure the cloud service obscures the user or service account password during input or after authentication.</t>
  </si>
  <si>
    <t>To close this finding, please provide a screenshot showing passwords are obscured during input with the agency's CAP.</t>
  </si>
  <si>
    <t>CLD-15</t>
  </si>
  <si>
    <t>AC-2</t>
  </si>
  <si>
    <t>Account Management</t>
  </si>
  <si>
    <t>The agency shall be responsible for managing account access to the cloud service and document the following requirements in the agency's account management procedures.</t>
  </si>
  <si>
    <t>Examine agency account management policy and procedures.  Ensure the procedures account for the following requirements:
1. Identifying authorized users of the service and specifying access privileges
2. Requiring appropriate approvals for requests to establish accounts
3. Notifying administrators when users are terminated, transferred, or information system usage or need-to-know/need-to-share changes
4. Suspending or deleting accounts when information system users are terminated, transferred, or information system usage or need-to-know changes
5. Granting access to the system based on valid access authorization and intended system usage
6.  Reviewing accounts at an agency defined frequency.</t>
  </si>
  <si>
    <t>The agency's account management practices meet the documented  procedures. Only users which require access are provided with access. Accounts are reviewed for proper privileges and those that are not needed are suspended or disabled as needed.</t>
  </si>
  <si>
    <t>HAC37
HAC8
HAC41
HAC10</t>
  </si>
  <si>
    <t>HAC37: Account management procedures are not implemented
HAC8: Accounts are not reviewed periodically for proper privileges
HAC41: Accounts are not removed or suspended when no longer necessary
HAC10: Accounts do not expire after the correct period of inactivity</t>
  </si>
  <si>
    <t>Develop agency account management policy and procedures that account for the following requirements:
1. Identifying authorized users of the service and specifying access privileges
2. Requiring appropriate approvals for requests to establish accounts
3. Notifying administrators when users are terminated, transferred, or information system usage or need-to know/need-to-share changes
4. Suspending or deleting accounts when information system users are terminated, transferred, or information system usage or need-to-know changes
5. Granting access to the system based on valid access authorization and intended system usage
6.  Reviewing accounts at an agency defined frequency.</t>
  </si>
  <si>
    <t>CLD-16</t>
  </si>
  <si>
    <t>The agency shall implement automated mechanisms to support the management of account management.</t>
  </si>
  <si>
    <t>Interview the agency administrator and identify how the agency manages user accounts. User account management should be performed centrally.  Therefore, changes to the account (e.g. account disabling and permission changes) will be made globally.</t>
  </si>
  <si>
    <t>The agency has not implemented automated mechanisms to support account management.</t>
  </si>
  <si>
    <t>HAC60</t>
  </si>
  <si>
    <t>HAC60: Agency does not centrally manage access to third party environments</t>
  </si>
  <si>
    <t xml:space="preserve">Implement automated mechanisms to support the management of account management. </t>
  </si>
  <si>
    <t>CLD-17</t>
  </si>
  <si>
    <t>The agency shall automatically disable inactive user accounts after 120 days of inactivity.</t>
  </si>
  <si>
    <t>Obtain a listing of user accounts and last login information.
1. Examine the list of application user accounts to identify all users that have not authenticated in the past 120 days.</t>
  </si>
  <si>
    <t>1. All accounts found that have not authenticated in the past 120 days are disabled.</t>
  </si>
  <si>
    <t>Accounts are not disabled after 120 days.</t>
  </si>
  <si>
    <t>HAC10</t>
  </si>
  <si>
    <t>HAC10: Accounts do not expire after the correct period of inactivity</t>
  </si>
  <si>
    <t>Disable all accounts found that have not authenticated in the past 120 days.</t>
  </si>
  <si>
    <t>CLD-18</t>
  </si>
  <si>
    <t>The agency shall be responsible for automatically auditing account creation, modification, disabling, and termination actions, and notifying, as required, appropriate individuals using the automated account management feature.</t>
  </si>
  <si>
    <t>1. Interview the administrator. Validate the agency's account management audit records are reviewed on a routine basis.
2. Interview the administrator and verify the agency performs routine audits of system accounts, reviewing user permissions for appropriateness.</t>
  </si>
  <si>
    <t xml:space="preserve">1. Account management functions are audited and reviewed on a routine basis.
2. User account permissions are reviewed at least annually for appropriateness </t>
  </si>
  <si>
    <t>User account permissions are not reviewed at least annually.</t>
  </si>
  <si>
    <t>HAU6</t>
  </si>
  <si>
    <t>HAU6: System does not audit changes to access control settings</t>
  </si>
  <si>
    <t>Audit changes to access control settings on a regular basis and review user account permissions annually.</t>
  </si>
  <si>
    <t>CLD-19</t>
  </si>
  <si>
    <t>The agency is responsible for establishing groups and permissions in the cloud service, ensuring that authorizations are approved, and ensuring the process is performed in accordance with the applicable agency policy.</t>
  </si>
  <si>
    <t>Interview the administrator and validate if users are grouped based on similar business requirements.  The agency shall maintain user groups based on the roles established for the end-user.</t>
  </si>
  <si>
    <t>User groups are maintained for users with access to FTI. User groups are defined based on the business needs of the agency.</t>
  </si>
  <si>
    <t>Accounts have not been created using user roles.</t>
  </si>
  <si>
    <t>HAC9</t>
  </si>
  <si>
    <t>HAC9: Accounts have not been created using user roles</t>
  </si>
  <si>
    <t>Create accounts using user roles.</t>
  </si>
  <si>
    <t>To close this finding, please provide evidence that user groups are based on the roles established for the end-user with the agency's CAP.</t>
  </si>
  <si>
    <t>CLD-20</t>
  </si>
  <si>
    <t>AC-4</t>
  </si>
  <si>
    <t>Information Flow Enforcement</t>
  </si>
  <si>
    <t>Software, data, and services that receive, transmit, process, or store FTI must be isolated within the cloud environment so that other cloud customers sharing physical or virtual space cannot access other customer data or applications.</t>
  </si>
  <si>
    <t>1. Interview the Agency POC and obtain details on how FTI is isolated in the cloud environment.
2. Examine system documentation to verify that FTI stored and accessed in the cloud is segregated from other data. This information may be contained in the contract, Service Level Agreement or specific system documentation.
If FTI is not clearly isolated, identify how the agency and cloud-provider solution separates FTI to the maximum extent possible, per Publication 1075, Section 3.3.1.</t>
  </si>
  <si>
    <t>1: The cloud provider separates FTI from other customer information to the maximum extent possible.</t>
  </si>
  <si>
    <t>The cloud provider does not separate agency's FTI from other customer information.</t>
  </si>
  <si>
    <t>HAC55</t>
  </si>
  <si>
    <t>HAC55: FTI is not properly isolated in the cloud environment</t>
  </si>
  <si>
    <t>Separate FTI data from other customer information to the maximum extent possible.</t>
  </si>
  <si>
    <t>To close this finding, please provide a copy of system documentation verifying that FTI stored and accessed in the cloud is segregated from other data with the agency's CAP.</t>
  </si>
  <si>
    <t>CLD-21</t>
  </si>
  <si>
    <t>AC-5</t>
  </si>
  <si>
    <t>Separation of Duties</t>
  </si>
  <si>
    <t>The agency shall, to the extent possible, separate roles and responsibilities for access to the cloud service. (e.g. the same individual that is performing account management functions is not an end-user with responsibilities of handling FTI data).  Separation of duties shall be documented in agency policy.</t>
  </si>
  <si>
    <t>1. Interview the Administrator to identify the following:
• Personnel that review and clear audit logs
• Personnel that perform non-audit administration.
2. Interview the Administrator to identify the following:
• Personnel that create, modify and delete access control rules
• Personnel that perform either data entry or application programming.
3. Interview the Administrator to identify the following: 
• Personnel that have access as a security administrator</t>
  </si>
  <si>
    <t>1. Personnel who review and clear audit logs are separate from personnel that perform non-audit administration.
2. Personnel who create, modify and delete access control rules are separate from personnel that perform data entry or application programming.
3. Personnel with security administration do not have access to input, process or approve transactions; do not have access to more than application security administration functions and are prevented from accessing production data.</t>
  </si>
  <si>
    <t>Personnel who review and clear audit logs are not separate from personnel that perform non-audit administration.</t>
  </si>
  <si>
    <t>HAC12</t>
  </si>
  <si>
    <t>HAC12: Separation of duties is not in place</t>
  </si>
  <si>
    <t>Implement separation of duties and ensure personnel who review and clear audit logs are separate from personnel that perform non-audit administration.</t>
  </si>
  <si>
    <t>CLD-22</t>
  </si>
  <si>
    <t>AC-6</t>
  </si>
  <si>
    <t>Least Privilege</t>
  </si>
  <si>
    <t>The agency should employ the concept of least privilege, allowing only authorized access for users which are necessary to accomplish assigned tasks in accordance with the agency's mission and business function when; assigning elevated access to users, such as administrators, assigning users to groups, and assigning permissions to groups and roles.</t>
  </si>
  <si>
    <t>1. Obtain a sampling of users with access to the cloud environment who access FTI. Interview the administrator and validate the appropriateness of the user's access.</t>
  </si>
  <si>
    <t>Only appropriate users have access to the environment.</t>
  </si>
  <si>
    <t>User access was not established with concept of least privilege.</t>
  </si>
  <si>
    <t>HAC11</t>
  </si>
  <si>
    <t>HAC11: User access was not established with concept of least privilege</t>
  </si>
  <si>
    <t>Establish user access using the concept of least privilege.</t>
  </si>
  <si>
    <t>To close this finding, please provide a sampling of users with access to the cloud environment containing FTI along with validation for each user explaining why their authorized access is necessary to accomplish assigned tasks in accordance with the agency's mission and business function. Please provide this for users with  elevated access, such as administrators, users assigned to groups, and users with group and role permissions.</t>
  </si>
  <si>
    <t>CLD-23</t>
  </si>
  <si>
    <t>AC-7</t>
  </si>
  <si>
    <t>Unsuccessful Login Attempts</t>
  </si>
  <si>
    <t>The agency shall require in the SLA a requirement to enforce account lockout feature after 3 unsuccessful attempts.</t>
  </si>
  <si>
    <t>1. Examine system documentation and validate that the cloud solution forces an account lockout capability after 3 unsuccessful login attempts.</t>
  </si>
  <si>
    <t>1. The system locks a user account after 3 unsuccessful login attempts.</t>
  </si>
  <si>
    <t>The system is not set to lock a user account after 3 unsuccessful login attempts.</t>
  </si>
  <si>
    <t>HAC15</t>
  </si>
  <si>
    <t>HAC15: User accounts not locked out after 3 unsuccessful login attempts</t>
  </si>
  <si>
    <t>Configure the cloud solution to force an account lockout capability after 3 unsuccessful login attempts.</t>
  </si>
  <si>
    <t>To close this finding, please provide evidence that an account lockout after 3 unsuccessful logon attempts has been applied with the agency's CAP.</t>
  </si>
  <si>
    <t>CLD-24</t>
  </si>
  <si>
    <t>AC-8</t>
  </si>
  <si>
    <t>System Use Notification</t>
  </si>
  <si>
    <t>The agency is responsible for requiring a warning banner prior to accessing the cloud environment.</t>
  </si>
  <si>
    <t>1. The cloud solution should display the approved system use notification message or banner before granting access to the system.
2. Verify the solution retains the notification message or banner on the screen until the user takes explicit actions to log on to or further access the information system.
3. Verify the warning banner is compliant with IRS guidelines and contains the following 4 elements:
-  the system contains US government information
-  users actions are monitored and audited
-  unauthorized use of the system is prohibited 
-  unauthorized use of the system is subject to criminal and civil penalties</t>
  </si>
  <si>
    <t>1. The system displays a warning banner prior to granting access.
2.  The user is required to take action on the banner prior to proceeding with access.
3. The banner is compliant with IRS Publication 1075.</t>
  </si>
  <si>
    <t>An IRS compliant warning banner does not exist within the cloud solution or the banner is not  compliant with IRS Publication 1075.</t>
  </si>
  <si>
    <t>Limited</t>
  </si>
  <si>
    <t>HAC14
HAC38</t>
  </si>
  <si>
    <t>HAC14: Warning banner is insufficient
HAC38: Warning banner does not exist</t>
  </si>
  <si>
    <t>Configure the cloud solution to display a warning banner that is compliant with IRS Publication 1075 guidelines and includes the following four elements:
A) The system contains US government information.
B) Users' actions are monitored and audited.
C) Unauthorized use of the system is prohibited. 
D) Unauthorized use of the system is subject to criminal and civil penalties.</t>
  </si>
  <si>
    <t>CLD-25</t>
  </si>
  <si>
    <t>AC-11</t>
  </si>
  <si>
    <t>Device Lock</t>
  </si>
  <si>
    <t>The agency is required to implement a session lock capability on the end-user workstation (e.g. screensavers) after 15 minutes of inactivity.
The cloud provider is required to implement a session lock capability on the application or webpage after 15 minutes of inactivity.</t>
  </si>
  <si>
    <t>1. Examine system documentation and test the end-user workstation to validate that the workstation session is locked after 15 minutes of inactivity.
2. Examine system documentation provided by the cloud provider and test to cloud solution. Validate the application or webpage locks the user session after 15 minutes of inactivity.</t>
  </si>
  <si>
    <t>1 &amp; 2.  Sessions to the cloud environment are locked after 15 minutes of inactivity.</t>
  </si>
  <si>
    <t>User sessions do not lock after the Publication 1075 required timeframe.</t>
  </si>
  <si>
    <t>HAC2</t>
  </si>
  <si>
    <t>HAC2: User sessions do not lock after the Publication 1075 required timeframe</t>
  </si>
  <si>
    <t>Configure management sessions to lock out every 10 minutes.</t>
  </si>
  <si>
    <t>CLD-26</t>
  </si>
  <si>
    <t>AC-12</t>
  </si>
  <si>
    <t>Session Termination</t>
  </si>
  <si>
    <t>The agency is required to implement a session termination capability after 30 minutes of inactivity.
The cloud provider is required to implement a session termination capability on the application or webpage after 30 minutes of inactivity.</t>
  </si>
  <si>
    <t>1. Examine system documentation and test the end-user workstation to validate that the workstation session is terminated after 30 minutes of inactivity.
2. Examine system documentation provided by the cloud provider and test to cloud solution. Validate the application or webpage terminates the user session after 30 minutes of inactivity.</t>
  </si>
  <si>
    <t>1 &amp; 2. Sessions to the cloud environment are terminated after 30 minutes of inactivity.</t>
  </si>
  <si>
    <t>Sessions to the cloud environment are not terminated after 30 minutes of inactivity.</t>
  </si>
  <si>
    <t>HRM5</t>
  </si>
  <si>
    <t>HRM5: User sessions do not terminate after the Publication 1075 period of inactivity</t>
  </si>
  <si>
    <t>Configure workstation, applications or webpage sessions to terminate after 30 minutes of inactivity.</t>
  </si>
  <si>
    <t>CLD-27</t>
  </si>
  <si>
    <t>The agency documents approved connection methods to the cloud environment and monitors the connection methods for unauthorized access.</t>
  </si>
  <si>
    <t>Examine agency remote access policy and procedures. Ensure the agency documents approved and unapproved methods for connecting to the cloud environment (e.g. access only permitted from agency network).
Interview the administrator and determine how the agency monitors connectivity for unauthorized use.</t>
  </si>
  <si>
    <t>Remote access policy and procedures define approved and prohibited methods for connecting to the cloud environment.
The agency monitors access for unauthorized use.</t>
  </si>
  <si>
    <t>Remote access policy and procedures defining approved and prohibited methods for connecting to the cloud environment are not documented.</t>
  </si>
  <si>
    <t>HRM7
HRM18</t>
  </si>
  <si>
    <t>HRM7: The agency does not adequately control remote access to its systems
HRM18: Remote access policies are not sufficient</t>
  </si>
  <si>
    <t>Document remote access policy and procedures to define approved and prohibited methods for connecting to the cloud environment.</t>
  </si>
  <si>
    <t>To close this finding, please provide a copy of the remote access policy and procedures with the agency's CAP.</t>
  </si>
  <si>
    <t>CLD-28</t>
  </si>
  <si>
    <t>AC-20</t>
  </si>
  <si>
    <t>Use of External Information Systems</t>
  </si>
  <si>
    <t>The agency should prohibit the ability for personnel or contractors to used non-agency sanctioned devices to connect to the cloud infrastructure.</t>
  </si>
  <si>
    <t>Examine agency documentation and assess the following:
1. The agency documents in policy that non-agency devices are prohibited from accessing the agency's systems and data.
2. The agency and cloud provider prevents non-agency devices for accessing the cloud environment through technical mechanisms. Non-agency devices may include but are not limited to the following:
- Contractor Computers
- Smart Phones
- Tablet Computers</t>
  </si>
  <si>
    <t>1. The agency has documented in policy that non-agency devices are prohibited from accessing agency systems or data.
2. The agency and/or cloud provider restricts access through technical mechanisms to authorized agency devices only.</t>
  </si>
  <si>
    <t>The agency and/or cloud provider does not restrict access to the cloud environment through technical mechanisms to authorized agency devices only.</t>
  </si>
  <si>
    <t>HRM3</t>
  </si>
  <si>
    <t>HRM3: FTI access from personal devices</t>
  </si>
  <si>
    <t>Prohibit the ability for personnel or contractors to used non-agency sanctioned devices to connect to the cloud infrastructure.</t>
  </si>
  <si>
    <t>To close this finding, please provide a copy of the security policy and procedures regarding restricting access through technical mechanisms to only authorized agency devices with the agency's CAP.</t>
  </si>
  <si>
    <t>CLD-29</t>
  </si>
  <si>
    <t>AU-11</t>
  </si>
  <si>
    <t>Audit Record Retention</t>
  </si>
  <si>
    <t>The agency is responsible for exporting reports to retain in accordance with the agency applicable records retention policy.</t>
  </si>
  <si>
    <t>Examine the agency's cloud SLA. Ensure the agency has the ability to generate security log reports for agency retention.</t>
  </si>
  <si>
    <t>The agency has the ability to generate security log reports and retain them for further evaluation.
Retention logs are maintained per agency retention requirements.</t>
  </si>
  <si>
    <t>The agency does not have the ability to generate security log reports and retain them for further evaluation.</t>
  </si>
  <si>
    <t>HAU9</t>
  </si>
  <si>
    <t>HAU9: No log reduction system exists</t>
  </si>
  <si>
    <t>Retain generated security log reports per IRS Publication 1075 requirements.</t>
  </si>
  <si>
    <t>CLD-30</t>
  </si>
  <si>
    <t>AU-2</t>
  </si>
  <si>
    <t>Auditable Events</t>
  </si>
  <si>
    <t>The cloud solution audits system and user activities in compliance with IRS Publication 1075 Exhibit 9, System Audit Management Guidelines and protects audit log data to the maximum extent possible.</t>
  </si>
  <si>
    <t>1. Examine audit procedures to ensure the following events are recorded:
(i) all successful &amp; unsuccessful login and logoff attempts. (ii) all actions, connections and requests performed by privileged users and functions (iii) changes to user and file rights permissions. (iv) creation, modification and deletion of objects, groups &amp; accounts. (v) the date, time, event type, associated user or system account. (vi) startup and shutdown functions. (vii) enabling or disabling of audit report generation services.
2. Examine audit policy and procedures and validate that the cloud provider protects audit log data from modification and restricted to personnel required to have access.</t>
  </si>
  <si>
    <t>1.  Audit events are captured per the requirements outlined in the test procedures.
2. Audit log data is protected from unauthorized access.</t>
  </si>
  <si>
    <t>Audit events are not captured per Publication 1075 requirements.</t>
  </si>
  <si>
    <t>HAU17
HAU10</t>
  </si>
  <si>
    <t>HAU17: Audit logs do not capture sufficient auditable events
HAU10: Audit logs are not properly protected</t>
  </si>
  <si>
    <t>Configure auditing to capture the following events:
i) all successful and unsuccessful login and logoff attempts
(ii) all actions, connections and requests performed by privileged users and functions 
(iii) changes to user and file rights permissions
(iv) creation, modification and deletion of objects, groups and accounts
(v) the date, time, event type, associated user or system account
(vi) startup and shutdown functions
(vii) enabling or disabling of audit report generation services</t>
  </si>
  <si>
    <t>CLD-31</t>
  </si>
  <si>
    <t>AU-3</t>
  </si>
  <si>
    <t>Content of Audit Records</t>
  </si>
  <si>
    <t>The agency should review the log content provided by the Reporting API and the revision histories to determine whether the content meets IRS logging requirements.</t>
  </si>
  <si>
    <t>1. Examine audit procedures to ensure the following elements are contained in the audit events from AU-2.
(i) date and time of the event; (ii) the component of the information system (e.g., software component, hardware component) where the event occurred; (iii) type of event; (iv) user/subject identity; and (v) the outcome (success or failure) of the event.</t>
  </si>
  <si>
    <t>Auditing is configured to meet all requirements within the operating systems capabilities.</t>
  </si>
  <si>
    <t>HAU22</t>
  </si>
  <si>
    <t>HAU22: Content of audit records is not sufficient</t>
  </si>
  <si>
    <t>Configure auditing to capture the following events:
(i) date and time of the event; 
(ii) the component of the information system (e.g., software component, hardware component) where the event occurred; 
(iii) type of event; 
(iv) user/subject identity; and 
(v) the outcome (success or failure) of the event.</t>
  </si>
  <si>
    <t>CLD-32</t>
  </si>
  <si>
    <t>AU-4</t>
  </si>
  <si>
    <t>Audit Storage Capacity</t>
  </si>
  <si>
    <t>The agency shall require the cloud provider to implement a sufficient amount of audit storage capacity to record all necessary auditable items.</t>
  </si>
  <si>
    <t>1. Examine the SLA agreed to between the agency and the cloud provider. Ensure the cloud provider allows for sufficient storage space for audit logs.
2. For audit logs retained by the agency, ensure the agency provides sufficient space for the retention of audit logs.
IRS Publication 1075, Audit and Accountability section, requires log data retention for 7 years.
Note: If the system being reviewed is MS Office 365 this control is N/A, since the control will be tested under the Office 365 tab.</t>
  </si>
  <si>
    <t>1.  The cloud provider ensures audit log data is retained using sufficient audit space for 7 years.
2. The agency ensures audit log data is retained using sufficient audit space for 7 years.</t>
  </si>
  <si>
    <t>Audit records are not retained per Publication 1075.</t>
  </si>
  <si>
    <t>HAU7</t>
  </si>
  <si>
    <t>HAU7: Audit records are not retained per Pub 1075</t>
  </si>
  <si>
    <t>Retain audit log data using sufficient audit space for seven years.</t>
  </si>
  <si>
    <t>CLD-33</t>
  </si>
  <si>
    <t>AU-6</t>
  </si>
  <si>
    <t>Audit Review, Analysis, and Reporting</t>
  </si>
  <si>
    <t>The agency conducts internal audit review, analysis and reporting activities for indications of inappropriate or unusual activity.</t>
  </si>
  <si>
    <t>1. Examine agency audit policy and procedures. Validate that the agency conducts internal audit and review of cloud activity for unusual or inappropriate activity.
2. Interview personnel responsible for conducting periodic activity log reviews. Ensure agency personnel are performing this functions on a routine basis.</t>
  </si>
  <si>
    <t>1. Agency policy requires the internal audit of cloud activity.
2. Personnel responsible for performing audit log reviews do so on a routine basis.</t>
  </si>
  <si>
    <t>Audit logs are not reviewed per Publication 1075 requirements.</t>
  </si>
  <si>
    <t>HAU3
HAU18</t>
  </si>
  <si>
    <t>HAU3: Audit logs are not being reviewed
HAU18: Audit logs are reviewed, but not per Publication 1075 requirements</t>
  </si>
  <si>
    <t>Perform internal audit reviews of cloud activity for any unusual or inappropriate activity.</t>
  </si>
  <si>
    <t>To close this finding, please provide a copy of the audit policy and procedures regarding review of audit logs within the cloud environment with the agency's CAP.</t>
  </si>
  <si>
    <t>CLD-34</t>
  </si>
  <si>
    <t>AU-7</t>
  </si>
  <si>
    <t>Audit Reduction and Report Generation</t>
  </si>
  <si>
    <t>Audit Log Reduction and Generation capabilities are in use.</t>
  </si>
  <si>
    <t>Examine agency audit policy and procedures. The agency shall require the cloud provider to implement an audit reporting feature to support after-the-fact investigations of security incidents without altering original audit records.</t>
  </si>
  <si>
    <t>The agency and/or cloud provider includes the ability to generate reports containing log information to support additional analysis.</t>
  </si>
  <si>
    <t>Generated security log reports are not retained per IRS Publication 1075 requirements.</t>
  </si>
  <si>
    <t>Implement ability to generate reports containing log information to support after-the-fact investigations.</t>
  </si>
  <si>
    <t>CLD-35</t>
  </si>
  <si>
    <t>AU-9</t>
  </si>
  <si>
    <t>Protection of Audit Information</t>
  </si>
  <si>
    <t>Audit information shall be protect by the cloud provider from unauthorized access, modification and deletion. The agency should include this requirement in it's SLA with the cloud provider.</t>
  </si>
  <si>
    <t>Ask the administrator if the measures are taken to restrict the use of auditing tools and protect their output so that they can only be read by users with appropriate privileges, and cannot be deleted or modified.</t>
  </si>
  <si>
    <t>Protection mechanisms have been implemented to protect the auditing system and its output.</t>
  </si>
  <si>
    <t>Protection mechanisms are not implemented to protect the auditing system and its output.</t>
  </si>
  <si>
    <t>HAU10</t>
  </si>
  <si>
    <t>HAU10: Audit logs are not properly protected</t>
  </si>
  <si>
    <t>Implement protection mechanisms to protect the audit system and output.</t>
  </si>
  <si>
    <t>CLD-36</t>
  </si>
  <si>
    <t>SC-8</t>
  </si>
  <si>
    <t>Transmission Confidentiality and Integrity</t>
  </si>
  <si>
    <t>FTI must be encrypted in transit to and within the cloud environment. This requirement must be included in the SLA.</t>
  </si>
  <si>
    <t>Encryption of Data in Transit
1. Examine the SLA (or equivalent) and validate the agency requires encryption requirements for communications between the cloud provider and the agency where the communications may contain FTI.
2. Examine the SLA (or equivalent) and validate that the agency requires the retention of encryption keys for data in transit at all times.
3. Interview the SA and examine system documentation to identify the individuals authorized to have access to the encryption keys and maintains the key passphrase to extract the keys.
4. Examine system documentation and interview the administrator. Confirm the cryptographic module used to encrypt data in transit is FIPS compliant.
Refer to the NIST Cryptographic Module Validation List to confirm compliance:
http://csrc.nist.gov/groups/STM/cmvp/validation.html</t>
  </si>
  <si>
    <t>1. The agency has a requirement for data encryption in the agreement with the cloud provider.
2. The agency's agreement stipulates that the agency shall maintain ownership and retention of the encryption keys.
3. The agency personnel with access and management of encryption keys is approved and appropriate safeguards are in place to ensure the keys are protected from unauthorized access.
4. Mechanisms used to encrypt FTI during transmission are FIPS validated.</t>
  </si>
  <si>
    <t xml:space="preserve">FTI is not encrypted in transit to and within the cloud environment. </t>
  </si>
  <si>
    <t>Cryptographic Module Validation Program (CMVP) stopped accepting FIPS 140-2 submissions for new validation certificates on 9/21/2021. However, many FIPS 140-2 certificates will be valid through 2026. Check the NIST website for further guidance.</t>
  </si>
  <si>
    <t>HSC42
HSA15</t>
  </si>
  <si>
    <t>HSC42: Encryption capabilities do not meet the latest FIPS 140 requirements
HSA15: FTI contracts do not contain all security requirements</t>
  </si>
  <si>
    <t xml:space="preserve">Document the requirement that encryption capabilities used to encrypt data in transit must be FIPS 140 compliant. Document the following security requirements  in the SLA agreement with the cloud provider: 
1. The agency has a requirement for data encryption in the agreement with the cloud provider.
2. The agency's agreement stipulates that the agency shall maintain ownership and retention of the encryption keys.
3. The agency personnel with access and management of encryption keys is approved and appropriate safeguards are in place to ensure the keys are protected from unauthorized access.
4. Mechanisms used to encrypt FTI during transmission are FIPS 140 validated.
</t>
  </si>
  <si>
    <t>To close this finding, please provide evidence that FIPS 140 compliant encryption is used for data in transit as well as a copy of the SLA enforcing the aforementioned requirements with the agency's CAP.</t>
  </si>
  <si>
    <t>CLD-37</t>
  </si>
  <si>
    <t>SC-28</t>
  </si>
  <si>
    <t>Protection of Information at Rest</t>
  </si>
  <si>
    <t>FTI must be encrypted while at rest in the cloud. All mechanisms used to encrypt FTI must be FIPS 140 compliant, and operate utilizing the FIPS 140 compliant module. This requirement must be included in the SLA, if applicable.</t>
  </si>
  <si>
    <t>Encryption of data at rest
1. Examine the SLA (or equivalent) and validate that the agency requires the cloud provider to use a FIPS 140 compliant encryption algorithm to encrypt FTI at rest.
2. Examine the SLA (or equivalent) and validate that the agency requires the retention of encryption keys for data at rest at all times.
3. Interview the SA and examine system documentation to identify the individuals authorized to have access to the encryption keys and maintains the key passphrase to extract the keys.
4. Examine system documentation and interview the administrator. Confirm the cryptographic module used to encrypt data at rest is FIPS 140 compliant.
Refer to the NIST Cryptographic Module Validation List to confirm compliance:
http://csrc.nist.gov/groups/STM/cmvp/validation.html</t>
  </si>
  <si>
    <t>1. The agency has a requirement for data encryption at rest.
2. The agency's agreement stipulates that the agency shall maintain ownership and retention of the encryption keys.
3. The agency personnel with access and management of encryption keys is approved and appropriate safeguards are in place to ensure the keys are protected from unauthorized access.
4. Mechanisms used to encrypt FTI at rest are FIPS 140 validated.</t>
  </si>
  <si>
    <t>FTI is not encrypted while at rest in the cloud environment.</t>
  </si>
  <si>
    <t>Identify and implement  the mechanisms in place for FIPS 140 compliance.  Ensure contracts contain all security requirements.</t>
  </si>
  <si>
    <t xml:space="preserve">To close this finding, please provide a copy of the agency's SLA agreement that addresses the following items with the agency's CAP:
1. The agency has a requirement for data encryption at rest.
2. The agency's agreement stipulates that the agency shall maintain ownership and retention of the encryption keys.
3. The agency personnel with access and management of encryption keys is approved and appropriate safeguards are in place to ensure the keys are protected from unauthorized access.
4. Mechanisms used to encrypt FTI at rest are FIPS 140 validated.
</t>
  </si>
  <si>
    <t>Do not edit below</t>
  </si>
  <si>
    <t>Info</t>
  </si>
  <si>
    <t>Automated</t>
  </si>
  <si>
    <t>Test (Automated)</t>
  </si>
  <si>
    <t>Criticality Ratings</t>
  </si>
  <si>
    <t>Test ID #</t>
  </si>
  <si>
    <t>Section Title</t>
  </si>
  <si>
    <t>Description</t>
  </si>
  <si>
    <t>Notes / Evidence</t>
  </si>
  <si>
    <t>Criticality Rating</t>
  </si>
  <si>
    <t>Issue Code</t>
  </si>
  <si>
    <t>CIS section #</t>
  </si>
  <si>
    <t>CIS recommendation #</t>
  </si>
  <si>
    <t>Rationale Statement</t>
  </si>
  <si>
    <t>Remediation Procedure</t>
  </si>
  <si>
    <t>AWS-01</t>
  </si>
  <si>
    <t>IR-6</t>
  </si>
  <si>
    <t>Incident Reporting</t>
  </si>
  <si>
    <t>Maintain current contact details</t>
  </si>
  <si>
    <t>Ensure contact email and telephone details for Amazon Web Services (AWS) accounts are current and map to more than one individual in your organization.
An AWS account supports a number of contact details, and AWS will use these to contact the account owner if activity judged to be in breach of an acceptable use policy or indicative of a likely security compromise is observed by the AWS abuse team. Contact details should not be for a single individual, as circumstances may arise where that individual is unavailable. Email contact details should point to a mail alias which forwards email to multiple individuals within the organization; where feasible, phone contact details should point to a Private Automatic Branch Exchange (PABX) hunt group or other call-forwarding system.</t>
  </si>
  <si>
    <t>This activity can only be performed via the AWS console, with a user who has permission to read and write billing information (aws-portal:\*Billing )
1. Sign in to the AWS management console and open the `Billing and Cost Management` console at https://console.aws.amazon.com/billing/home#/.
2. On the navigation bar, choose your account name, and then choose `Account`.
3. On the `Account Settings` page, review and verify the current details.
4. Under `Contact Information`, review and verify the current details.</t>
  </si>
  <si>
    <t>The contact Information is current.</t>
  </si>
  <si>
    <t>The contact Information is not current.</t>
  </si>
  <si>
    <t>HIR100</t>
  </si>
  <si>
    <t>HR100: Other</t>
  </si>
  <si>
    <t>1</t>
  </si>
  <si>
    <t>1.1</t>
  </si>
  <si>
    <t>If an AWS account is observed to be behaving in a prohibited or suspicious manner, AWS will attempt to contact the account owner by email and phone using the contact details listed. If this is unsuccessful and the account behavior needs urgent mitigation, proactive measures may be taken, including throttling of traffic between the account exhibiting suspicious behavior and the AWS Application Programming Interface (API) endpoints and the Internet. This will result in impaired service to and from the account in question, so it is in both the customers' and AWS' best interests that prompt contact can be established. This is best achieved by setting AWS account contact details to point to resources which have multiple individuals as recipients, such as email aliases and PABX hunt groups.</t>
  </si>
  <si>
    <t>This activity can only be performed via the AWS console, with a user who has permission to read and write Billing information (aws-portal:\*Billing ).
1. Sign in to the AWS management console and open the `Billing and Cost Management` console at https://console.aws.amazon.com/billing/home#/.
2. On the navigation bar, choose your account name, and then choose `Account`.
3. On the `Account Settings` page, next to `Account Settings`, choose `Edit`.
4. Next to the field that you need to update, choose `Edit`.
5. After you have entered your changes, choose `Save changes`.
6. After you have made your changes, choose `Done`.
7. To edit your contact information, under `Contact Information`, choose `Edit`.
8. For the fields that you want to change, type your updated information, and then choose `Update`.</t>
  </si>
  <si>
    <t>Maintain current contact details. One method to accomplish the recommended state is to execute the following via the AWS console, with a user who has permission to read and write Billing information (aws-portal:\*Billing ): 
1. Sign in to the AWS management console and open the `Billing and Cost Management` console at https://console.aws.amazon.com/billing/home#/.
2. On the navigation bar, choose your account name, and then choose `Account`.
3. On the `Account Settings` page, next to `Account Settings`, choose `Edit`.
4. Next to the field that you need to update, choose `Edit`.
5. After you have entered your changes, choose `Save changes`.
6. After you have made your changes, choose `Done`.
7. To edit your contact information, under `Contact Information`, choose `Edit`.
8. For the fields that you want to change, type your updated information, and then choose `Update`.</t>
  </si>
  <si>
    <t>AWS-02</t>
  </si>
  <si>
    <t>Ensure security contact information is registered</t>
  </si>
  <si>
    <t>AWS provides customers with the option of specifying the contact information for account's security team. It is recommended that this information be provided.</t>
  </si>
  <si>
    <t>Perform the following to determine if security contact information is present:
From Console:
1. Click on your account name at the top right corner of the console
2. From the drop-down menu Click `My Account` 
3. Scroll down to the `Alternate Contacts` section
4. Ensure contact information is specified in the `Security` section
From Command Line:
1. Run the following command:
``` 
aws account get-alternate-contact --alternate-contact-type SECURITY
```
2. Ensure proper contact information is specified for the `Security` contact.</t>
  </si>
  <si>
    <t>The security contact information is present.</t>
  </si>
  <si>
    <t>The security contact information is not present.</t>
  </si>
  <si>
    <t>HIR4</t>
  </si>
  <si>
    <t>HIR4: Agency does not provide support resource for assistance in handling and reporting security incidents</t>
  </si>
  <si>
    <t>1.2</t>
  </si>
  <si>
    <t>Specifying security-specific contact information will help ensure that security advisories sent by AWS reach the team in your organization that is best equipped to respond to them.</t>
  </si>
  <si>
    <t>Perform the following to establish security contact information:
**From Console:**
1. Click on your account name at the top right corner of the console.
2. From the drop-down menu click `My Account` 
3. Scroll down to the `Alternate Contacts` section
4. Enter contact information in the `Security` section
From Command Line:
Run the following command with the following input parameters:
--email-address, --name, and --phone-number.
```
aws account put-alternate-contact --alternate-contact-type SECURITY 
``` 
Note; Consider specifying an internal email distribution list to ensure emails are regularly monitored by more than one individual.</t>
  </si>
  <si>
    <t>Establish security contact information. One method to accomplish the recommended state is to execute the following:
From console:
1) Click on your account name at the top right corner of the console.
2) From the drop-down menu click 'My Account' 
3) Scroll down to the 'Alternate Contacts' section
4) Enter contact information in the 'Security' section
Note: Consider specifying an internal email distribution list to ensure emails are regularly monitored by more than one individual.</t>
  </si>
  <si>
    <t>AWS-03</t>
  </si>
  <si>
    <t>Ensure security questions are registered in the AWS account</t>
  </si>
  <si>
    <t>The AWS support portal allows account owners to establish security questions that can be used to authenticate individuals calling AWS customer service for support. It is recommended that security questions be established.</t>
  </si>
  <si>
    <t>From Console:
1. Login to the AWS account as the 'root' user
2. On the top right you will see the _&lt;Root\_Account\_Name&gt;_
3. Click on the _&lt;Root\_Account\_Name&gt;_
4. From the drop-down menu Click `My Account` 
5. In the `Configure Security Challenge Questions` section on the `Personal Information` page, configure three security challenge questions.
6. Click `Save questions` .</t>
  </si>
  <si>
    <t>The security questions are registered in the AWS account.</t>
  </si>
  <si>
    <t>The security questions are not  registered in the AWS account.</t>
  </si>
  <si>
    <t>HAC63</t>
  </si>
  <si>
    <t>HAC63: Security profiles have not been established</t>
  </si>
  <si>
    <t>1.3</t>
  </si>
  <si>
    <t>When creating a new AWS account, a default super user is automatically created. This account is referred to as the 'root user' or 'root' account. It is recommended that the use of this account be limited and highly controlled. During events in which the 'root' password is no longer accessible or the MFA (Multi Factor Authentication) token associated with 'root' is lost/destroyed it is possible, through authentication using secret questions and associated answers, to recover 'root' user login access.</t>
  </si>
  <si>
    <t>**From Console:**
1. Login to the AWS Account as the 'root' user
2. Click on the _&lt;Root\_Account\_Name&gt;_ from the top right of the console
3. From the drop-down menu Click _My Account_
4. Scroll down to the `Configure Security Questions` section
5. Click on `Edit` 
6. Click on each `Question` 
 - From the drop-down select an appropriate question
 - Click on the `Answer` section
 - Enter an appropriate answer 
 - Follow process for all 3 questions
7. Click `Update` when complete
8. Save Questions and Answers and place in a secure physical location</t>
  </si>
  <si>
    <t>Ensure security questions are registered in the AWS account. One method to accomplish the recommended state is to execute the following:
From Console:
1) Login to the AWS Account as the root user
2) Click on the _&lt;Root\_Account\_Name&gt;_ from the top right of the console
3) From the drop-down menu Click _My Account_
4) Scroll down to the Configure Security Questions section
5) Click on Edit 
6) Click on each Question 
From the drop-down select an appropriate question
Click on the Answer section
Enter an appropriate answer 
Follow process for all 3 questions
7) Click Update when complete
8) Save Questions and Answers and place in a secure physical location</t>
  </si>
  <si>
    <t>AWS-04</t>
  </si>
  <si>
    <t>Ensure no 'root' user account access key exists</t>
  </si>
  <si>
    <t>The 'root' user account is the most privileged user in an AWS account. AWS Access Keys provide programmatic access to a given AWS account. It is recommended that all access keys associated with the 'root' user account be deleted.</t>
  </si>
  <si>
    <t>Perform the following to determine if the 'root' user account has access keys:
From Console:
1. Login to the AWS management console.
2. Click `Services`.
3. Click `IAM`.
4. Click on `Credential Report`.
5. This will download a `.csv` file which contains credential usage for all IAM users within an AWS Account - open this file.
6. For the `&lt;root_account&gt;` user, ensure the `access_key_1_active` and `access_key_2_active` fields are set to `FALSE`.
From Command Line:
Run the following command:
```
aws iam get-account-summary | grep "AccountAccessKeysPresent" 
```
If no 'root' access keys exist the output will show `"AccountAccessKeysPresent": 0,`. 
If the output shows a "1", then 'root' keys exist and should be deleted.</t>
  </si>
  <si>
    <t>The root user account access key does not exist.</t>
  </si>
  <si>
    <t>The root user account access key does exist.</t>
  </si>
  <si>
    <t>HRM8</t>
  </si>
  <si>
    <t>HRM8: Direct root access is enabled on the system</t>
  </si>
  <si>
    <t>1.4</t>
  </si>
  <si>
    <t>Deleting access keys associated with the 'root' user account limits vectors by which the account can be compromised. Additionally, deleting the 'root' access keys encourages the creation and use of role based accounts that are least privileged.</t>
  </si>
  <si>
    <t>Perform the following to delete active 'root' user access keys.
**From Console:**
1. Sign in to the AWS management console as 'root' and open the Identity and Access Management (IAM) console at [https://console.aws.amazon.com/iam/](https://console.aws.amazon.com/iam/).
2. Click on `&lt;root_account&gt;` at the top right and select `My Security Credentials` from the drop down list.
3. On the pop out screen Click on `Continue to Security Credentials`.
4. Click on `Access Keys` (Access Key ID and Secret Access Key).
5. Under the `Status` column (if there are any Keys which are active).
6. Click `Delete` (Note: deleted keys cannot be recovered).
Note: While a key can be made inactive, this inactive key will still show up in the CLI command from the audit procedure, and may lead to a key being falsely flagged as being non-compliant.</t>
  </si>
  <si>
    <t>Delete or disable active root user access keys. One method to accomplish the recommended state is to execute the following:
From Console:
1) Sign in to the AWS management console as root and open the IAM console at [https://console.aws.amazon.com/iam/](https://console.aws.amazon.com/iam/).
2) Click on _&lt;Root\_Account\_Name&gt;_ at the top right and select My Security Credentials from the drop down list
3) On the pop out screen click on 'Continue to Security Credentials '
4) Click on 'Access Keys _(Access Key ID and Secret Access Key)_'
5) Under the Status column if there are any Keys which are Active
click on 'Make Inactive - (Temporarily disable Key - may be needed again)'
6)Click delete (Note: deleted keys cannot be recovered).</t>
  </si>
  <si>
    <t>To close this finding, please provide screenshot showing root user account access key does not exist with the agency's CAP.</t>
  </si>
  <si>
    <t>AWS-05</t>
  </si>
  <si>
    <t>Ensure Multifactor Authentication (MFA) is enabled for the 'root' user account</t>
  </si>
  <si>
    <t>The 'root' user account is the most privileged user in an AWS account. MFA adds an extra layer of protection on top of a username and password. With MFA enabled, when a user signs in to an AWS website, they will be prompted for their username and password as well as for an authentication code from their AWS MFA device.
Note: When virtual MFA is used for 'root' accounts, it is recommended that the device used is NOT a personal device, but rather a dedicated mobile device (tablet or phone) that is managed to be kept charged and secured independent of any individual personal devices. ("non-personal virtual MFA") This lessens the risks of losing access to the MFA due to device loss, device trade-in or if the individual owning the device is no longer employed at the company.</t>
  </si>
  <si>
    <t>Perform the following to determine if the 'root' user account has MFA setup:
From Console:
1. Login to the AWS management console
2. Click `Services` 
3. Click `IAM` 
4. Click on `Credential Report` 
5. This will download a `.csv` file which contains credential usage for all IAM users within an AWS Account - open this file
6. For the `&lt;root_account&gt;` user, ensure the `mfa_active` field is set to `TRUE` .
From Command Line:
1. Run the following command:
```
 aws iam get-account-summary | grep "AccountMFAEnabled"
```
2. Ensure the AccountMFAEnabled property is set to one
Additional Information:
IAM User account "root" for us-gov cloud regions does not have console access. This recommendation is not applicable for us-gov cloud regions.</t>
  </si>
  <si>
    <t>MFA is enabled for the root user account.</t>
  </si>
  <si>
    <t>MFA is not enabled for the root user account.</t>
  </si>
  <si>
    <t>HRM1
HRM20
HAC64</t>
  </si>
  <si>
    <t>HRM1: MFA is not required for external or remote access
HRM20: MFA is not required for internal privileged and non-privileged access
HAC64: MFA is not required for internal privileged and non-privileged access</t>
  </si>
  <si>
    <t>1.5</t>
  </si>
  <si>
    <t>Enabling MFA provides increased security for console access as it requires the authenticating principal to possess a device that emits a time-sensitive key and have knowledge of a credential.</t>
  </si>
  <si>
    <t>Perform the following to establish MFA for the 'root' user account:
1. Sign in to the AWS management console and open the IAM console at [https://console.aws.amazon.com/iam/](https://console.aws.amazon.com/iam/).
 Note: to manage MFA devices for the 'root' AWS account, you must use your 'root' account credentials to sign in to AWS. You cannot manage MFA devices for the 'root' account using other credentials.
2. Choose `Dashboard` , and under `Security Status` , expand `Activate MFA` on your root account.
3. Choose `Activate MFA` 
4. In the wizard, choose `A virtual MFA` device and then choose `Next Step` .
5. IAM generates and displays configuration information for the virtual MFA device, including a QR code graphic. The graphic is a representation of the 'secret configuration key' that is available for manual entry on devices that do not support QR codes.
6. Open your virtual MFA application. (For a list of apps that you can use for hosting virtual MFA devices, see [Virtual MFA Applications](http://aws.amazon.com/iam/details/mfa/#Virtual_MFA_Applications).) If the virtual MFA application supports multiple accounts (multiple virtual MFA devices), choose the option to create a new account (a new virtual MFA device).
7. Determine whether the MFA app supports QR codes, and then do one of the following:
 - Use the app to scan the QR code. For example, you might choose the camera icon or choose an option similar to Scan code, and then use the device's camera to scan the code.
 - In the Manage MFA Device wizard, choose Show secret key for manual configuration, and then type the secret configuration key into your MFA application.
When you are finished, the virtual MFA device starts generating one-time passwords.
In the Manage MFA Device wizard, in the Authentication Code 1 box, type the one-time password that currently appears in the virtual MFA device. Wait up to 30 seconds for the device to generate a new one-time password. Then type the second one-time password into the Authentication Code 2 box. Choose Assign Virtual MFA.</t>
  </si>
  <si>
    <t>Establish MFA for the root user account. One method to accomplish the recommended state is to execute the following:
1) Sign in to the AWS Management Console and open the IAM console at [https://console.aws.amazon.com/iam/](https://console.aws.amazon.com/iam/).
Note: to manage MFA devices for the root AWS account, you must use your root account credentials to sign in to AWS. You cannot manage MFA devices for the root account using other credentials.
2) Choose Dashboard , and under Security Status , expand Activate MFA on your root account.
3) Choose Activate MFA 
4) In the wizard, choose A virtual MFA device and then choose Next Step .
5) IAM generates and displays configuration information for the virtual MFA device, including a QR code graphic. The graphic is a representation of the secret configuration key that is available for manual entry on devices that do not support QR codes.
6) Open your virtual MFA application. (For a list of apps that you can use for hosting virtual MFA devices, see [Virtual MFA Applications](http://aws.amazon.com/iam/details/mfa/#Virtual_MFA_Applications).) If the virtual MFA application supports multiple accounts (multiple virtual MFA devices), choose the option to create a new account (a new virtual MFA device).
7) Determine whether the MFA app supports QR codes, and then do one of the following:
Use the app to scan the QR code. For example, you might choose the camera icon or choose an option similar to Scan code, and then use the devices camera to scan the code.
In the Manage MFA Device wizard, choose Show secret key for manual configuration, and then type the secret configuration key into your MFA application.
When you are finished, the virtual MFA device starts generating one-time passwords.
In the Manage MFA Device wizard, in the Authentication Code 1 box, type the one-time password that currently appears in the virtual MFA device. Wait up to 30 seconds for the device to generate a new one-time password. Then type the second one-time password into the Authentication Code 2 box. Choose Assign Virtual MFA.</t>
  </si>
  <si>
    <t>To close this finding, please provide screenshot showing MFA is enabled for the root user account with the agency's CAP.</t>
  </si>
  <si>
    <t>AWS-06</t>
  </si>
  <si>
    <t>Eliminate use of the 'root' user for administrative and daily tasks</t>
  </si>
  <si>
    <t>With the creation of an AWS account, a 'root user' is created that cannot be disabled or deleted. That user has unrestricted access to and control over all resources in the AWS account. It is highly recommended that the use of this account be avoided for everyday tasks.</t>
  </si>
  <si>
    <t>From Console:
1. Login to the AWS Management Console at `https://console.aws.amazon.com/iam/`
2. In the left pane, click `Credential Report`
3. Click on `Download Report`
4. Open of Save the file locally
5. Locate the `&lt;root account&gt;` under the user column
6. Review `password_last_used, access_key_1_last_used_date, access_key_2_last_used_date` to determine when the 'root user' was last used.
From Command Line:
Run the following CLI commands to provide a credential report for determining the last time the 'root user' was used:
```
aws iam generate-credential-report
```
```
aws iam get-credential-report --query 'Content' --output text | base64 -d | cut -d, -f1,5,11,16 | grep -B1 '&lt;root_account&gt;'
```
Review `password_last_used`, `access_key_1_last_used_date`, `access_key_2_last_used_date` to determine when the _root user_ was last used.
Note: There are a few conditions under which the use of the 'root' user account is required. Please see the reference links for all of the tasks that require use of the 'root' user.</t>
  </si>
  <si>
    <t>The use root user for administrative and daily tasks is eliminated.</t>
  </si>
  <si>
    <t>The use root user for administrative and daily tasks is not eliminated.</t>
  </si>
  <si>
    <t>HCM9</t>
  </si>
  <si>
    <t>HCM9:  Systems are not deployed using the concept of least privilege</t>
  </si>
  <si>
    <t>1.7</t>
  </si>
  <si>
    <t>The 'root user' has unrestricted access to and control over all account resources. Use of it is inconsistent with the principles of least privilege and separation of duties, and can lead to unnecessary harm due to error or account compromise.</t>
  </si>
  <si>
    <t>If you find that the 'root' user account is being used for daily activity to include administrative tasks that do not require the 'root' user:
1. Change the 'root' user password.
2. Deactivate or delete any access keys associated with the 'root' user.
Remember, anyone who has 'root' user credentials for your AWS account has unrestricted access to and control of all the resources in your account, including billing information.</t>
  </si>
  <si>
    <t>Eliminate use of the root user for administrative and daily tasks. One method to accomplish the recommended state is to execute the following:
1) Change the root user password.
2) Deactivate or delete any access keys associate with the root user.
Remember, anyone who has root user credentials for your AWS account has unrestricted access to and control of all the resources in your account, including billing information.</t>
  </si>
  <si>
    <t>To close this finding, please provide screenshot showing use root user for administrative and daily tasks is eliminated with the agency's CAP.</t>
  </si>
  <si>
    <t>AWS-07</t>
  </si>
  <si>
    <t>Ensure IAM password policy requires minimum length of 14 or greater</t>
  </si>
  <si>
    <t>Password policies are, in part, used to enforce password complexity requirements. IAM password policies can be used to ensure password are at least a given length. It is recommended that the password policy require a minimum password length 14.</t>
  </si>
  <si>
    <t>Perform the following to ensure the password policy is configured as prescribed:
**From Console:**
1. Login to AWS Console (with appropriate permissions to View Identity Access Management Account Settings)
2. Go to IAM Service on the AWS Console
3. Click on Account Settings on the Left Pane
4. Ensure "Minimum password length" is set to 14 or greater.
**From Command Line:**
```
aws iam get-account-password-policy
```
Ensure the output of the above command includes "MinimumPasswordLength": 14 (or higher)</t>
  </si>
  <si>
    <t>The IAM password policy minimum length is set to 14 or greater.</t>
  </si>
  <si>
    <t>The IAM password policy minimum length is not set to 14 or greater.</t>
  </si>
  <si>
    <t>HPW3</t>
  </si>
  <si>
    <t>HPW3: Minimum password length is too short</t>
  </si>
  <si>
    <t>1.8</t>
  </si>
  <si>
    <t>Setting a password complexity policy increases account resiliency against brute force login attempts.</t>
  </si>
  <si>
    <t>Perform the following to set the password policy as prescribed:
**From Console:**
1. Login to AWS console (with appropriate permissions to View IAM Account Settings)
2. Go to IAM Service on the AWS console
3. Click on 'Account Settings' on the left pane
4. Set 'minimum password length' to `14` or greater.
5. Click 'apply password policy'
**From Command Line:**
aws iam update-account-password-policy --minimum-password-length 14
Note: All commands starting with "aws iam update-account-password-policy" can be combined into a single command.</t>
  </si>
  <si>
    <t>Set the IAM password policy to minimum length of 14 or greater. One method to accomplish the recommended state is to execute the following:
**From Console:**
1) Login to AWS console (with appropriate permissions to View Identity Access Management Account Settings)
2) Go to IAM Service on the AWS Console
3) Click on 'Account Settings' on the left pane
4) Set 'minimum password length' to 14 or greater.
5) Click 'apply password policy'
**From Command Line:**
aws iam update-account-password-policy --minimum-password-length 14
Note: All commands starting with "aws iam update-account-password-policy" can be combined into a single command.</t>
  </si>
  <si>
    <t>To close this finding, please provide screenshot showing IAM password policy minimum length is set to 14 or greater with the agency's CAP.</t>
  </si>
  <si>
    <t>AWS-08</t>
  </si>
  <si>
    <t>Ensure IAM password policy prevents password reuse</t>
  </si>
  <si>
    <t>IAM password policies can prevent the reuse of a given password by the same user. It is recommended that the password policy prevent the reuse of passwords.</t>
  </si>
  <si>
    <r>
      <t xml:space="preserve">Perform the following to ensure the password policy is configured as prescribed:
**From Console:**
1. Login to AWS Console (with appropriate permissions to View Identity Access Management Account Settings)
2. Go to IAM Service on the AWS Console
3. Click on Account Settings on the Left Pane
4. Ensure "Prevent password reuse" is checked
5. Ensure "Number of passwords to remember" is set to 24
**From Command Line:**
```
aws iam get-account-password-policy 
```
Ensure the output of the above command includes "PasswordReusePrevention": 24
</t>
    </r>
    <r>
      <rPr>
        <b/>
        <sz val="10"/>
        <color theme="1"/>
        <rFont val="Arial"/>
        <family val="2"/>
      </rPr>
      <t>Note:</t>
    </r>
    <r>
      <rPr>
        <sz val="10"/>
        <color theme="1"/>
        <rFont val="Arial"/>
        <family val="2"/>
      </rPr>
      <t xml:space="preserve"> This control is not applicable if the compromised password list is utilized.</t>
    </r>
  </si>
  <si>
    <t xml:space="preserve">The IAM number of passwords to remember is set to 24.
</t>
  </si>
  <si>
    <t>The IAM number of passwords to remember is not set to 24.</t>
  </si>
  <si>
    <t>HPW6</t>
  </si>
  <si>
    <t>HPW6: Password history is insufficient</t>
  </si>
  <si>
    <t>1.9</t>
  </si>
  <si>
    <t>Preventing password reuse increases account resiliency against brute force login attempts.</t>
  </si>
  <si>
    <t>Perform the following to set the password policy as prescribed:
**From Console:**
1. Login to AWS Console (with appropriate permissions to View Identity Access Management Account Settings)
2. Go to IAM Service on the AWS Console
3. Click on Account Settings on the Left Pane
4. Check "Prevent password reuse"
5. Set "Number of passwords to remember" is set to `24` 
From Command Line:
aws iam update-account-password-policy --password-reuse-prevention 24
**Note: All commands starting with "aws iam update-account-password-policy" can be combined into a single command.</t>
  </si>
  <si>
    <t>Set IAM number of passwords to remember to 24. One method to accomplish the recommended state is to execute the following:
From Console:
1) Login to AWS Console (with appropriate permissions to View Identity Access Management Account Settings)
2) Go to IAM Service on the AWS Console
3) Click on Account Settings on the Left Pane
4) Check "Prevent password reuse"
5) Set "Number of passwords to remember" is set to 24 
From Command Line:
aws iam update-account-password-policy --password-reuse-prevention 24
Note: All commands starting with "aws iam update-account-password-policy" can be combined into a single command.</t>
  </si>
  <si>
    <t>AWS-09</t>
  </si>
  <si>
    <t>Ensure multi-factor authentication (MFA) is enabled for all IAM users that have a console password</t>
  </si>
  <si>
    <t>Multi-Factor Authentication (MFA) adds an extra layer of authentication assurance beyond traditional credentials. With MFA enabled, when a user signs in to the AWS Console, they will be prompted for their user name and password as well as for an authentication code from their physical or virtual MFA token. It is recommended that MFA be enabled for all accounts that have a console password.</t>
  </si>
  <si>
    <t>Perform the following to determine if a MFA device is enabled for all IAM users having a console password:
**From Console:**
1. Open the IAM console at [https://console.aws.amazon.com/iam/](https://console.aws.amazon.com/iam/).
2. In the left pane, select `Users` 
3. If the `MFA` or `Password age` columns are not visible in the table, click the gear icon at the upper right corner of the table and ensure a checkmark is next to both, then click `Close`.
4. Ensure that for each user where the `Password age` column shows a password age, the `MFA` column shows `Virtual`, `U2F Security Key`, or `Hardware`.
**From Command Line:**
1. Run the following command (OSX/Linux/UNIX) to generate a list of all IAM users along with their password and MFA status:
```
 aws iam generate-credential-report
```
```
 aws iam get-credential-report --query 'Content' --output text | base64 -d | cut -d, -f1,4,8 
```
2. The output of this command will produce a table similar to the following:
```
 user,password_enabled,mfa_active
 elise,false,false
 brandon,true,true
 rakesh,false,false
 helene,false,false
 paras,true,true
 anitha,false,false 
```
3. For any column having `password_enabled` set to `true` , ensure `mfa_active` is also set to `true.`</t>
  </si>
  <si>
    <t>The multi-factor authentication (MFA) is enabled for all IAM users that have a console password.</t>
  </si>
  <si>
    <t>The multi-factor authentication (MFA) is not enabled for all IAM users that have a console password.</t>
  </si>
  <si>
    <t>HRM1: Multi-Factor authentication is not required</t>
  </si>
  <si>
    <t>1.10</t>
  </si>
  <si>
    <t>Enabling MFA provides increased security for console access as it requires the authenticating principal to possess a device that displays a time-sensitive key and have knowledge of a credential.</t>
  </si>
  <si>
    <t>Perform the following to enable MFA:
From Console:
1. Sign in to the AWS management console and open the IAM console at 'https://console.aws.amazon.com/iam/'
2. In the left pane, select `Users`.
3. In the `User Name` list, choose the name of the intended MFA user.
4. Choose the `Security Credentials` tab, and then choose `Manage MFA Device`.
5. In the `Manage MFA Device wizard`, choose `Virtual MFA` device, and then choose `Continue`.
 IAM generates and displays configuration information for the virtual MFA device, including a QR code graphic. The graphic is a representation of the 'secret configuration key' that is available for manual entry on devices that do not support QR codes.
6. Open your virtual MFA application. (For a list of apps that you can use for hosting virtual MFA devices, see Virtual MFA Applications at https://aws.amazon.com/iam/details/mfa/#Virtual_MFA_Applications). If the virtual MFA application supports multiple accounts (multiple virtual MFA devices), choose the option to create a new account (a new virtual MFA device).
7. Determine whether the MFA app supports QR codes, and then do one of the following:
 - Use the app to scan the QR code. For example, you might choose the camera icon or choose an option similar to Scan code, and then use the device's camera to scan the code.
 - In the Manage MFA Device wizard, choose Show secret key for manual configuration, and then type the secret configuration key into your MFA application.
 When you are finished, the virtual MFA device starts generating one-time passwords.
8. In the `Manage MFA Device wizard`, in the `MFA Code 1 box`, type the `one-time password` that currently appears in the virtual MFA device. Wait up to 30 seconds for the device to generate a new one-time password. Then type the second `one-time password` into the `MFA Code 2 box`.
9. Click `Assign MFA`.</t>
  </si>
  <si>
    <t>Enable MFA for all IAM users that have a console password. One method to accomplish the recommended state is to execute the following:
**From Console:**
1. Sign in to the AWS management console and open the IAM console at 'https://console.aws.amazon.com/iam/'
2. In the left pane, select `Users`.
3. In the `User Name` list, choose the name of the intended MFA user.
4. Choose the `Security Credentials` tab, and then choose `Manage MFA Device`.
5. In the `Manage MFA Device wizard`, choose `Virtual MFA` device, and then choose `Continue`.
 IAM generates and displays configuration information for the virtual MFA device, including a QR code graphic. The graphic is a representation of the 'secret configuration key' that is available for manual entry on devices that do not support QR codes.
6. Open your virtual MFA application. (For a list of apps that you can use for hosting virtual MFA devices, see Virtual MFA Applications at https://aws.amazon.com/iam/details/mfa/#Virtual_MFA_Applications). If the virtual MFA application supports multiple accounts (multiple virtual MFA devices), choose the option to create a new account (a new virtual MFA device).
7. Determine whether the MFA app supports QR codes, and then do one of the following:
 - Use the app to scan the QR code. For example, you might choose the camera icon or choose an option similar to Scan code, and then use the device's camera to scan the code.
 - In the Manage MFA Device wizard, choose Show secret key for manual configuration, and then type the secret configuration key into your MFA application.
 When you are finished, the virtual MFA device starts generating one-time passwords.
8. In the `Manage MFA Device wizard`, in the `MFA Code 1 box`, type the `one-time password` that currently appears in the virtual MFA device. Wait up to 30 seconds for the device to generate a new one-time password. Then type the second `one-time password` into the `MFA Code 2 box`.
9. Click `Assign MFA`.</t>
  </si>
  <si>
    <t>To close this finding, please provide screenshot showing multi-factor authentication (MFA) is enabled for all IAM users that have a console password with the agency's CAP.</t>
  </si>
  <si>
    <t>AWS-10</t>
  </si>
  <si>
    <t>Do not setup access keys during initial user setup for all IAM users that have a console password</t>
  </si>
  <si>
    <t>AWS console defaults to no check boxes selected when creating a new IAM user. When creating the IAM User credentials you have to determine what type of access they require. 
Programmatic access: The IAM user might need to make API calls, use the AWS CLI, or use the Tools for Windows PowerShell. In that case, create an access key (access key ID and a secret access key) for that user. 
AWS Management Console access: If the user needs to access the AWS Management Console, create a password for the user.</t>
  </si>
  <si>
    <t>Perform the following to determine if access keys were created upon user creation and are being used and rotated as prescribed:
**From Console:**
1. Login to the AWS Management Console
2. Click `Services` 
3. Click `IAM` 
4. Click on a User where column `Password age` and `Access key age` is not set to `None`
5. Click on `Security credentials` Tab
6. Compare the user `Creation time` to the Access Key `Created` date.
6. For any that match, the key was created during initial user setup.
- Keys that were created at the same time as the user profile and do not have a last used date should be deleted. Refer to the remediation below.
From Command Line:
1. Run the following command (OSX/Linux/UNIX) to generate a list of all IAM users along with their access keys utilization:
```
 aws iam generate-credential-report
```
```
 aws iam get-credential-report --query 'Content' --output text | base64 -d | cut -d, -f1,4,9,11,14,16
```
2. The output of this command will produce a table similar to the following:
```
user,password_enabled,access_key_1_active,access_key_1_last_used_date,access_key_2_active,access_key_2_last_used_date
 elise,false,true,2015-04-16T15:14:00+00:00,false,N/A
 brandon,true,true,N/A,false,N/A
 rakesh,false,false,N/A,false,N/A
 helene,false,true,2015-11-18T17:47:00+00:00,false,N/A
 paras,true,true,2016-08-28T12:04:00+00:00,true,2016-03-04T10:11:00+00:00
 anitha,true,true,2016-06-08T11:43:00+00:00,true,N/A 
```
3. For any user having `password_enabled` set to `true` AND `access_key_last_used_date` set to `N/A` refer to the remediation below.</t>
  </si>
  <si>
    <t>Access keys are not setup during initial user setup for all IAM users that have a console password.</t>
  </si>
  <si>
    <t>Access keys are setup during initial user setup for all IAM users that have a console password.</t>
  </si>
  <si>
    <t>1.11</t>
  </si>
  <si>
    <t>Requiring the additional steps be taken by the user for programmatic access after their profile has been created will give a stronger indication of intent that access keys are [a] necessary for their work and [b] once the access key is established on an account that the keys may be in use somewhere in the organization.
Note: Even if it is known the user will need access keys, require them to create the keys themselves or put in a support ticket to have them created as a separate step from user creation.</t>
  </si>
  <si>
    <t xml:space="preserve">Perform the following to delete access keys that do not pass the audit:
**From Console:**
1. Login to the AWS Management Console:
2. Click `Services` 
3. Click `IAM` 
4. Click on `Users` 
5. Click on `Security Credentials` 
6. As an Administrator 
 - Click on the X `(Delete)` for keys that were created at the same time as the user profile but have not been used.
7. As an IAM User
 - Click on the X `(Delete)` for keys that were created at the same time as the user profile but have not been used.
From Command Line:
aws iam delete-access-key --access-key-id &lt;access-key-id-listed&gt; --user-name &lt;users-name&gt;
</t>
  </si>
  <si>
    <t xml:space="preserve">Delete access keys during initial user setup for all IAM users that have a console password. One method to accomplish the recommended state is to execute the following:
**From Console:**
1. Login to the AWS Management Console:
2. Click `Services` 
3. Click `IAM` 
4. Click on `Users` 
5. Click on `Security Credentials` 
6. As an Administrator 
 - Click on the X `(Delete)` for keys that were created at the same time as the user profile but have not been used.
7. As an IAM User
 - Click on the X `(Delete)` for keys that were created at the same time as the user profile but have not been used.
**From Command Line:**
aws iam delete-access-key --access-key-id &lt;access-key-id-listed&gt; --user-name &lt;users-name&gt;
</t>
  </si>
  <si>
    <t>To close this finding, please provide screenshot showing access keys are not setup during initial user setup for all IAM users that have a console password with the agency's CAP.</t>
  </si>
  <si>
    <t>AWS-11</t>
  </si>
  <si>
    <t>Ensure credentials unused for 60 days or greater are disabled</t>
  </si>
  <si>
    <t>AWS IAM users can access AWS resources using different types of credentials, such as passwords or access keys. It is recommended that all credentials that have been unused in 60 or greater days be deactivated or removed.</t>
  </si>
  <si>
    <t>Perform the following to determine if unused credentials exist:
From Console:
1. Login to the AWS Management Console
2. Click `Services` 
3. Click `IAM`
4. Click on `Users`
5. Click the `Settings` (gear) icon.
6. Select `Console last sign-in`, `Access key last used`, and `Access Key Id`
7. Click on `Close` 
8. Check and ensure that `Console last sign-in` is less than 45 days ago.
**Note** - `Never` means the user has never logged in.
9. Check and ensure that `Access key age` is less than 45 days and that `Access key last used` does not say `None`
If the user hasn't signed into the Console in the last 45 days or Access keys are over 45 days old refer to the remediation.
**From Command Line:**
**Download Credential Report:**
1. Run the following commands:
```
 aws iam generate-credential-report
 aws iam get-credential-report --query 'Content' --output text | base64 -d | cut -d, -f1,4,5,6,9,10,11,14,15,16 | grep -v '^&lt;root_account&gt;'
```
**Ensure unused credentials do not exist:**
2. For each user having `password_enabled` set to `TRUE` , ensure `password_last_used_date` is less than `45` days ago.
- When `password_enabled` is set to `TRUE` and `password_last_used` is set to `No_Information` , ensure `password_last_changed` is less than 45 days ago.
3. For each user having an `access_key_1_active` or `access_key_2_active` to `TRUE` , ensure the corresponding `access_key_n_last_used_date` is less than `45` days ago.
- When a user having an `access_key_x_active` (where x is 1 or 2) to `TRUE` and corresponding access_key_x_last_used_date is set to `N/A', ensure `access_key_x_last_rotated` is less than 45 days ago.</t>
  </si>
  <si>
    <t>Credentials unused for 60 days or greater are disabled.</t>
  </si>
  <si>
    <t>Credentials unused for 60 days or greater are not disabled.</t>
  </si>
  <si>
    <t>HAC41</t>
  </si>
  <si>
    <t>HAC41: Accounts are not removed or suspended when no longer necessary</t>
  </si>
  <si>
    <t>1.12</t>
  </si>
  <si>
    <t>Disabling or removing unnecessary credentials will reduce the window of opportunity for credentials associated with a compromised or abandoned account to be used.</t>
  </si>
  <si>
    <t>**From Console:**
Perform the following to manage Unused Password (IAM user console access)
1. Login to the AWS Management Console:
2. Click `Services` 
3. Click `IAM` 
4. Click on `Users` 
5. Click on `Security Credentials` 
6. Select user whose `Console last sign-in` is greater than 45 days
7. Click `Security credentials`
8. In section `Sign-in credentials`, `Console password` click `Manage` 
9. Under Console Access select `Disable`
10.Click `Apply`
Perform the following to deactivate Access Keys:
1. Login to the AWS Management Console:
2. Click `Services` 
3. Click `IAM` 
4. Click on `Users` 
5. Click on `Security Credentials` 
6. Select any access keys that are over 45 days old and that have been used and 
 - Click on `Make Inactive`
7. Select any access keys that are over 45 days old and that have not been used and 
 - Click the X to `Delete`</t>
  </si>
  <si>
    <t>Disable credentials unused for 60 days or greater. One method to accomplish the recommended state is to execute the following:
Perform the following to manage Unused Password (IAM user console access)
1)  Login to the AWS Management Console:
2) Click Services 
3) Click IAM 
4) Click on Users 
5) Click on Security Credentials 
6) Select user whose Console last sign-in is greater than 60 days
7) Click Security credentials
8) In section Sign-in credentials, Console password click Manage 
9) Under Console Access select Disable
10) Click Apply
Perform the following to deactivate Access Keys:
1) Login to the AWS Management Console:
2) Click Services 
3) Click IAM 
4) Click on Users 
5) Click on Security Credentials 
6) Select any access keys that are over 45 days old and that have been used and 
Click on Make Inactive
7) Select any access keys that are over 45 days old and that have not been used and 
Click the X to Delete.</t>
  </si>
  <si>
    <t>To close this finding, please provide screenshot showing 
credentials unused for 60 days or greater are disabled with the agency's CAP.</t>
  </si>
  <si>
    <t>AWS-12</t>
  </si>
  <si>
    <t>Ensure there is only one active access key available for any single IAM user</t>
  </si>
  <si>
    <t>Access keys are long-term credentials for an IAM user or the AWS account 'root' user. You can use access keys to sign programmatic requests to the AWS CLI or AWS API (directly or using the AWS SDK)</t>
  </si>
  <si>
    <t>From Console:
1. Sign in to the AWS Management Console and navigate to IAM dashboard at `https://console.aws.amazon.com/iam/`.
2. In the left navigation panel, choose `Users`.
3. Click on the IAM user name that you want to examine.
4. On the IAM user configuration page, select `Security Credentials` tab.
5. Under `Access Keys` section, in the Status column, check the current status for each access key associated with the IAM user. If the selected IAM user has more than one access key activated then the users access configuration does not adhere to security best practices and the risk of accidental exposures increases.
- Repeat steps no. 3 – 5 for each IAM user in your AWS account.
From Command Line:
1. Run `list-users` command to list all IAM users within your account:
```
aws iam list-users --query "Users[*].UserName"
```
The command output should return an array that contains all your IAM user names.
2. Run `list-access-keys` command using the IAM user name list to return the current status of each access key associated with the selected IAM user:
```
aws iam list-access-keys --user-name &lt;user-name&gt;
```
The command output should expose the metadata `("Username", "AccessKeyId", "Status", "CreateDate")` for each access key on that user account.
3. Check the `Status` property value for each key returned to determine each keys current state. If the `Status` property value for more than one IAM access key is set to `Active`, the user access configuration does not adhere to this recommendation, refer to the remediation below.
- Repeat steps no. 2 and 3 for each IAM user in your AWS account.</t>
  </si>
  <si>
    <t>There is only one active access key available for any single IAM user.</t>
  </si>
  <si>
    <t>There is more than one active access key available for any single IAM user.</t>
  </si>
  <si>
    <t>1.13</t>
  </si>
  <si>
    <t>Access keys are long-term credentials for an IAM user or the AWS account 'root' user. You can use access keys to sign programmatic requests to the AWS CLI or AWS API. One of the best ways to protect your account is to not allow users to have multiple access keys.</t>
  </si>
  <si>
    <t>**From Console:**
1. Sign in to the AWS Management Console and navigate to IAM dashboard at `https://console.aws.amazon.com/iam/`.
2. In the left navigation panel, choose `Users`.
3. Click on the IAM user name that you want to examine.
4. On the IAM user configuration page, select `Security Credentials` tab.
5. In `Access Keys` section, choose one access key that is less than 90 days old. This should be the only active key used by this IAM user to access AWS resources programmatically. Test your application(s) to make sure that the chosen access key is working.
6. In the same `Access Keys` section, identify your non-operational access keys (other than the chosen one) and deactivate it by clicking the `Make Inactive` link.
7. If you receive the `Change Key Status` confirmation box, click `Deactivate` to switch off the selected key.
8. Repeat steps no. 3 – 7 for each IAM user in your AWS account.
**From Command Line:**
1. Using the IAM user and access key information provided in the `Audit CLI`, choose one access key that is less than 90 days old. This should be the only active key used by this IAM user to access AWS resources programmatically. Test your application(s) to make sure that the chosen access key is working.
2. Run the `update-access-key` command below using the IAM user name and the non-operational access key IDs to deactivate the unnecessary key(s). Refer to the Audit section to identify the unnecessary access key ID for the selected IAM user
**Note** - the command does not return any output:
```
aws iam update-access-key --access-key-id &lt;access-key-id&gt; --status Inactive --user-name &lt;user-name&gt;
```
3. To confirm that the selected access key pair has been successfully `deactivated` run the `list-access-keys` audit command again for that IAM User:
```
aws iam list-access-keys --user-name &lt;user-name&gt;
```
- The command output should expose the metadata for each access key associated with the IAM user. If the non-operational key pair(s) `Status` is set to `Inactive`, the key has been successfully deactivated and the IAM user access configuration adheres now to this recommendation.
4. Repeat steps no. 1 – 3 for each IAM user in your AWS account.</t>
  </si>
  <si>
    <t>Ensure there is only one active access key available for any single IAM user. One method to accomplish the recommended state is to execute the following: 
**From Console:**
1) Sign in to the AWS Management Console and navigate to IAM dashboard at https://console.aws.amazon.com/iam/.
2) In the left navigation panel, choose Users.
3) Click on the IAM user name that you want to examine.
4) On the IAM user configuration page, select Security Credentials tab.
5) In Access Keys section, choose one access key that is less than 90 days old. This should be the only active key used by this IAM user to access AWS resources programmatically. Test your application(s) to make sure that the chosen access key is working.
6) In the same Access Keys section, identify your non-operational access keys (other than the chosen one) and deactivate it by clicking the Make Inactive link.
7) If you receive the Change Key Status confirmation box, click Deactivate to switch off the selected key.
8) Repeat steps no. 3 – 7 for each IAM user in your AWS account.
**From Command Line:**
1) Using the IAM user and access key information provided in the Audit CLI, choose one access key that is less than 90 days old. This should be the only active key used by this IAM user to access AWS resources programmatically. Test your application(s) to make sure that the chosen access key is working.
2) Run the update-access-key command below using the IAM user name and the non-operational access key IDs to deactivate the unnecessary key(s). Refer to the Audit section to identify the unnecessary access key ID for the selected IAM user
Note: - the command does not return any output:
aws iam update-access-key --access-key-id &lt;access-key-id&gt; --status Inactive --user-name &lt;user-name&gt;
3) To confirm that the selected access key pair has been successfully deactivated run the list-access-keys audit command again for that IAM User:
aws iam list-access-keys --user-name &lt;user-name&gt;
The command output should expose the metadata for each access key associated with the IAM user. If the non-operational key pair(s) Status is set to Inactive, the key has been successfully deactivated and the IAM user access configuration adheres now to this recommendation.
4) Repeat steps no. 1 – 3 for each IAM user in your AWS account.</t>
  </si>
  <si>
    <t>To close this finding, please provide screenshot showing only one active access key available for any single IAM user with the agency's CAP.</t>
  </si>
  <si>
    <t>AWS-13</t>
  </si>
  <si>
    <t>Ensure access keys are rotated every 90 days or less</t>
  </si>
  <si>
    <t>Access keys consist of an access key ID and secret access key, which are used to sign programmatic requests that you make to AWS. AWS users need their own access keys to make programmatic calls to AWS from the AWS Command Line Interface (AWS CLI), Tools for Windows PowerShell, the AWS SDKs, or direct HTTP calls using the APIs for individual AWS services. It is recommended that all access keys be regularly rotated.</t>
  </si>
  <si>
    <t>Perform the following to determine if access keys are rotated as prescribed:
From Console:
1. Go to Management Console (https://console.aws.amazon.com/iam)
2. Click on `Users`
3. Click `setting` icon
4. Select `Console last sign-in`
5. Click `Close`
6. Ensure that `Access key age` is less than 90 days ago. note) `None` in the `Access key age` means the user has not used the access key.
From Command Line:
```
aws iam generate-credential-report
aws iam get-credential-report --query 'Content' --output text | base64 -d
```
The `access_key_1_last_rotated` and the `access_key_2_last_rotated` fields in this file notes The date and time, in ISO 8601 date-time format, when the user's access key was created or last changed. If the user does not have an active access key, the value in this field is N/A (not applicable).</t>
  </si>
  <si>
    <t>Access keys are rotated every 90 days or less.</t>
  </si>
  <si>
    <t>Access keys are not rotated every 90 days or less.</t>
  </si>
  <si>
    <t>HSC29</t>
  </si>
  <si>
    <t xml:space="preserve">HSC29: Cryptographic key pairs are not properly managed </t>
  </si>
  <si>
    <t>1.14</t>
  </si>
  <si>
    <t>Rotating access keys will reduce the window of opportunity for an access key that is associated with a compromised or terminated account to be used.
Access keys should be rotated to ensure that data cannot be accessed with an old key which might have been lost, cracked, or stolen.</t>
  </si>
  <si>
    <t>Perform the following to rotate access keys:
**From Console:**
1. Go to Management Console (https://console.aws.amazon.com/iam)
2. Click on `Users`
3. Click on `Security Credentials` 
4. As an Administrator 
 - Click on `Make Inactive` for keys that have not been rotated in `90` Days
5. As an IAM User
 - Click on `Make Inactive` or `Delete` for keys which have not been rotated or used in `90` Days
6. Click on `Create Access Key` 
7. Update programmatic call with new Access Key credentials
From Command Line:
1. While the first access key is still active, create a second access key, which is active by default. Run the following command:
```
aws iam create-access-key
```
At this point, the user has two active access keys.
2. Update all applications and tools to use the new access key.
3. Determine whether the first access key is still in use by using this command:
```
aws iam get-access-key-last-used
```
4. One approach is to wait several days and then check the old access key for any use before proceeding.
Even if step Step 3 indicates no use of the old key, it is recommended that you do not immediately delete the first access key. Instead, change the state of the first access key to Inactive using this command:
```
aws iam update-access-key
```
5. Use only the new access key to confirm that your applications are working. Any applications and tools that still use the original access key will stop working at this point because they no longer have access to AWS resources. If you find such an application or tool, you can switch its state back to Active to reenable the first access key. Then return to step Step 2 and update this application to use the new key.
6. After you wait some period of time to ensure that all applications and tools have been updated, you can delete the first access key with this command:
```
aws iam delete-access-key
```</t>
  </si>
  <si>
    <t>Rotate access keys are rotated every 90 days or less. One method to accomplish the recommended state is to execute the following:
1) Go to Management Console (https://console.aws.amazon.com/iam)
2) Click on Users
3) Click on Security Credentials 
4) As an Administrator 
Click on Make Inactive for keys that have not been rotated in 90 Days
5) As an IAM User
Click on Make Inactive or Delete for keys which have not been rotated or used in 90 Days
6) Click on Create Access Key 
7) Update programmatic call with new Access Key credentials
**From Command Line:**
1) While the first access key is still active, create a second access key, which is active by default. Run the following command:
aws iam create-access-key
At this point, the user has two active access keys.
2) Update all applications and tools to use the new access key.
3) Determine whether the first access key is still in use by using this command:
aws iam get-access-key-last-used
4) One approach is to wait several days and then check the old access key for any use before proceeding.
Even if step Step 3 indicates no use of the old key, it is recommended that you do not immediately delete the first access key. Instead, change the state of the first access key to Inactive using this command:
aws iam update-access-key
5) Use only the new access key to confirm that your applications are working. Any applications and tools that still use the original access key will stop working at this point because they no longer have access to AWS resources. If you find such an application or tool, you can switch its state back to Active to reenable the first access key. Then return to step Step 2 and update this application to use the new key.
6) After you wait some period of time to ensure that all applications and tools have been updated, you can delete the first access key with this command:
aws iam delete-access-key.</t>
  </si>
  <si>
    <t>To close this finding, please provide screenshot showing access keys are rotated every 90 days or less with the agency's CAP.</t>
  </si>
  <si>
    <t>AWS-14</t>
  </si>
  <si>
    <t>Ensure IAM Users Receive Permissions Only Through Groups</t>
  </si>
  <si>
    <t>IAM users are granted access to services, functions, and data through IAM policies. There are four ways to define policies for a user: 1) Edit the user policy directly, aka an inline, or user, policy; 2) attach a policy directly to a user; 3) add the user to an IAM group that has an attached policy; 4) add the user to an IAM group that has an inline policy. 
Only the third implementation is recommended.</t>
  </si>
  <si>
    <t>Perform the following to determine if an inline policy is set or a policy is directly attached to users:
1. Run the following to get a list of IAM users:
```
 aws iam list-users --query 'Users[*].UserName' --output text 
```
2. For each user returned, run the following command to determine if any policies are attached to them:
```
 aws iam list-attached-user-policies --user-name &lt;iam_user&gt;
 aws iam list-user-policies --user-name &lt;iam_user&gt; 
```
3. If any policies are returned, the user has an inline policy or direct policy attachment.</t>
  </si>
  <si>
    <t>IAM users receive permissions only through groups.</t>
  </si>
  <si>
    <t>IAM users do not receive permissions only through groups.</t>
  </si>
  <si>
    <t>1.15</t>
  </si>
  <si>
    <t>Assigning IAM policy only through groups unifies permissions management to a single, flexible layer consistent with organizational functional roles. By unifying permissions management, the likelihood of excessive permissions is reduced.</t>
  </si>
  <si>
    <t>Perform the following to create an IAM group and assign a policy to it:
1. Sign in to the AWS management console and open the IAM console at [https://console.aws.amazon.com/iam/](https://console.aws.amazon.com/iam/).
2. In the navigation pane, click `Groups` and then click `Create New Group` .
3. In the `Group Name` box, type the name of the group and then click `Next Step` .
4. In the list of policies, select the check box for each policy that you want to apply to all members of the group. Then click `Next Step` .
5. Click `Create Group` 
Perform the following to add a user to a given group:
1. Sign in to the AWS management console and open the IAM console at [https://console.aws.amazon.com/iam/](https://console.aws.amazon.com/iam/).
2. In the navigation pane, click `Groups` 
3. Select the group to add a user to
4. Click `Add Users To Group` 
5. Select the users to be added to the group
6. Click `Add Users` 
Perform the following to remove a direct association between a user and policy:
1. Sign in to the AWS management console and open the IAM console at [https://console.aws.amazon.com/iam/](https://console.aws.amazon.com/iam/).
2. In the left navigation pane, click on Users
3. For each user:
 - Select the user
 - Click on the `Permissions` tab
 - Expand `Permissions policies` 
 - Click `X` for each policy; then click Detach or Remove (depending on policy type)</t>
  </si>
  <si>
    <t>Ensure IAM users receive permissions only through groups. One method to accomplish the recommended state is to execute the following:
1) Sign in to the AWS management console and open the IAM console at [https://console.aws.amazon.com/iam/](https://console.aws.amazon.com/iam/).
2) In the navigation pane, click Groups and then click Create New Group .
3) In the Group Name box, type the name of the group and then click Next Step .
4) In the list of policies, select the check box for each policy that you want to apply to all members of the group. Then click 'Next Step' .
5) Click 'Create Group' 
Perform the following to add a user to a given group:
1) Sign in to the AWS management console and open the IAM console at [https://console.aws.amazon.com/iam/](https://console.aws.amazon.com/iam/).
2) In the navigation pane, click Groups 
3) Select the group to add a user to
4) Click 'Add Users To Group'. 
5) Select the users to be added to the group
6) Click Add Users 
Perform the following to remove a direct association between a user and policy:
1) Sign in to the AWS management console and open the IAM console at [https://console.aws.amazon.com/iam/](https://console.aws.amazon.com/iam/).
2) In the left navigation pane, click on Users
3) For each user:
Select the user
Click on the Permissions tab
Expand Permissions policies 
Click X for each policy; then click Detach or Remove (depending on policy type).</t>
  </si>
  <si>
    <t>To close this finding, please provide screenshot showing IAM users receive permissions only through groups with the agency's CAP.</t>
  </si>
  <si>
    <t>AWS-15</t>
  </si>
  <si>
    <t>Ensure IAM policies that allow full "*:*" administrative privileges are not attached</t>
  </si>
  <si>
    <t>IAM policies are the means by which privileges are granted to users, groups, or roles. It is recommended and considered a standard security advice to grant _least privilege_ -that is, granting only the permissions required to perform a task. Determine what users need to do and then craft policies for them that let the users perform _only_ those tasks, instead of allowing full administrative privileges.</t>
  </si>
  <si>
    <t>Perform the following to determine what policies are created:
**From Command Line:**
1. Run the following to get a list of IAM policies:
```
 aws iam list-policies --only-attached --output text
```
2. For each policy returned, run the following command to determine if any policies is allowing full administrative privileges on the account:
```
 aws iam get-policy-version --policy-arn &lt;policy_arn&gt; --version-id &lt;version&gt;
```
3. In output ensure policy should not have any Statement block with `"Effect": "Allow"` and `Action` set to `"*"` and `Resource` set to `"*"`</t>
  </si>
  <si>
    <t>IAM policies that allow full "*:*" administrative privileges are not attached.</t>
  </si>
  <si>
    <t>IAM policies that allow full "*:*" administrative privileges are attached.</t>
  </si>
  <si>
    <t>1.16</t>
  </si>
  <si>
    <t>It's more secure to start with a minimum set of permissions and grant additional permissions as necessary, rather than starting with permissions that are too lenient and then trying to tighten them later.
Providing full administrative privileges instead of restricting to the minimum set of permissions that the user is required to do exposes the resources to potentially unwanted actions.
IAM policies that have a statement with "Effect": "Allow" with "Action": "\*" over "Resource": "\*" should be removed.</t>
  </si>
  <si>
    <t>**From Console:**
Perform the following to detach the policy that has full administrative privileges:
1. Sign in to the AWS management console and open the IAM console at [https://console.aws.amazon.com/iam/](https://console.aws.amazon.com/iam/).
2. In the navigation pane, click Policies and then search for the policy name found in the audit step.
3. Select the policy that needs to be deleted.
4. In the policy action menu, select first `Detach` 
5. Select all Users, Groups, Roles that have this policy attached
6. Click `Detach Policy` 
7. In the policy action menu, select `Detach` 
8. Select the newly detached policy and select `Delete`
**From Command Line:**
Perform the following to detach the policy that has full administrative privileges as found in the audit step:
1. Lists all IAM users, groups, and roles that the specified managed policy is attached to.
```
 aws iam list-entities-for-policy --policy-arn &lt;policy_arn&gt;
```
2. Detach the policy from all IAM Users:
```
 aws iam detach-user-policy --user-name &lt;iam_user&gt; --policy-arn &lt;policy_arn&gt;
```
3. Detach the policy from all IAM Groups:
```
 aws iam detach-group-policy --group-name &lt;iam_group&gt; --policy-arn &lt;policy_arn&gt;
```
4. Detach the policy from all IAM Roles:
```
 aws iam detach-role-policy --role-name &lt;iam_role&gt; --policy-arn &lt;policy_arn&gt;
```</t>
  </si>
  <si>
    <t>Detach the policy that has full administrative privileges. One method to accomplish the recommended state is to execute the following:
**From Console:**
Perform the following to detach the policy that has full administrative privileges:
1) Sign in to the AWS Management Console and open the IAM console at [https://console.aws.amazon.com/iam/](https://console.aws.amazon.com/iam/).
2) In the navigation pane, click Policies and then search for the policy name found in the audit step.
3) Select the policy that needs to be deleted.
4) In the policy action menu, select first Detach 
5) Select all Users, Groups, Roles that have this policy attached
6) Click Detach Policy 
7) In the policy action menu, select Detach 
**From Command Line:**
Perform the following to detach the policy that has full administrative privileges as found in the audit step:
1) Lists all IAM users, groups, and roles that the specified managed policy is attached to.
aws iam list-entities-for-policy --policy-arn &lt;policy_arn&gt;
2) Detach the policy from all IAM Users:
aws iam detach-user-policy --user-name &lt;iam_user&gt; --policy-arn &lt;policy_arn&gt;
3) Detach the policy from all IAM Groups:
aws iam detach-group-policy --group-name &lt;iam_group&gt; --policy-arn &lt;policy_arn&gt;
4) Detach the policy from all IAM Roles:
aws iam detach-role-policy --role-name &lt;iam_role&gt; --policy-arn &lt;policy_arn&gt;</t>
  </si>
  <si>
    <t>To close this finding, please provide screenshot showing IAM policies that allow full "*:*" administrative privileges are not attached with the agency's CAP.</t>
  </si>
  <si>
    <t>AWS-16</t>
  </si>
  <si>
    <t>IR-8</t>
  </si>
  <si>
    <t>Incident Response Plan</t>
  </si>
  <si>
    <t>Ensure a support role has been created to manage incidents with AWS Support</t>
  </si>
  <si>
    <t>AWS provides a support center that can be used for incident notification and response, as well as technical support and customer services. Create an IAM Role, with the appropriate policy assigned, to allow authorized users to manage incidents with AWS Support.</t>
  </si>
  <si>
    <t>**From Command Line:**
1. List IAM policies, filter for the 'AWSSupportAccess' managed policy, and note the "Arn" element value:
```
aws iam list-policies --query "Policies[?PolicyName == 'AWSSupportAccess']"
```
2. Check if the 'AWSSupportAccess' policy is attached to any role:
```
aws iam list-entities-for-policy --policy-arn arn:aws:iam::aws:policy/AWSSupportAccess
```
3. In Output, Ensure `PolicyRoles` does not return empty. 'Example: Example: PolicyRoles: [ ]'
If it returns empty refer to the remediation below.</t>
  </si>
  <si>
    <t>A support role has been created to manage incidents with AWS Support.</t>
  </si>
  <si>
    <t>A support role has not been created to manage incidents with AWS Support.</t>
  </si>
  <si>
    <t>1.17</t>
  </si>
  <si>
    <t>By implementing least privilege for access control, an IAM Role will require an appropriate IAM Policy to allow Support Center Access in order to manage Incidents with AWS Support.</t>
  </si>
  <si>
    <t>From Command Line:
1. Create an IAM role for managing incidents with AWS:
 - Create a trust relationship policy document that allows &lt;iam_user&gt; to manage AWS incidents, and save it locally as /tmp/TrustPolicy.json:
```
 {
 "Version": "2012-10-17",
 "Statement": [
 {
 "Effect": "Allow",
 "Principal": {
 "AWS": "&lt;iam_user&gt;"
 },
 "Action": "sts:AssumeRole"
 }
 ]
 }
```
2. Create the IAM role using the above trust policy:
```
aws iam create-role --role-name &lt;aws_support_iam_role&gt; --assume-role-policy-document file:///tmp/TrustPolicy.json
```
3. Attach 'AWSSupportAccess' managed policy to the created IAM role:
```
aws iam attach-role-policy --policy-arn arn:aws:iam::aws:policy/AWSSupportAccess --role-name &lt;aws_support_iam_role&gt;
```</t>
  </si>
  <si>
    <t>Ensure a support role has been created to manage incidents with AWS Support. One method to accomplish the recommended state is to execute the following command(s):
1) Create an IAM role for managing incidents with AWS:
Create a trust relationship policy document that allows &lt;iam_user&gt; to manage AWS incidents, and save it locally as /tmp/TrustPolicy.json:
{
"Version": "2012-10-17",
"Statement": [
{
"Effect": "Allow",
"Principal": {
"AWS": "&lt;iam_user&gt;"
},
"Action": "sts:AssumeRole"
}
]
}
2) Create the IAM role using the above trust policy:
aws iam create-role --role-name &lt;aws_support_iam_role&gt; --assume-role-policy-document file:///tmp/TrustPolicy.json
3) Attach AWSSupportAccess managed policy to the created IAM role:
aws iam attach-role-policy --policy-arn arn:aws:iam::aws:policy/AWSSupportAccess --role-name &lt;aws_support_iam_role&gt;.</t>
  </si>
  <si>
    <t>To close this finding, please provide screenshot showing support role has been created to manage incidents with AWS Support with the agency's CAP.</t>
  </si>
  <si>
    <t>AWS-17</t>
  </si>
  <si>
    <t>SC-7</t>
  </si>
  <si>
    <t>Boundary Protection</t>
  </si>
  <si>
    <t>Ensure that all the expired SSL/TLS certificates stored in AWS IAM are removed</t>
  </si>
  <si>
    <t>To enable HTTPS connections to your website or application in AWS, you need an SSL/TLS server certificate. You can use ACM or IAM to store and deploy server certificates. 
Use IAM as a certificate manager only when you must support HTTPS connections in a region that is not supported by ACM. IAM securely encrypts your private keys and stores the encrypted version in IAM SSL certificate storage. IAM supports deploying server certificates in all regions, but you must obtain your certificate from an external provider for use with AWS. You cannot upload an ACM certificate to IAM. Additionally, you cannot manage your certificates from the IAM Console.</t>
  </si>
  <si>
    <t>**From Console:**
Getting the certificates expiration information via AWS Management Console is not currently supported. 
To request information about the SSL/TLS certificates stored in IAM via the AWS API use the Command Line Interface (CLI).
**From Command Line:**
Run list-server-certificates command to list all the IAM-stored server certificates:
```
aws iam list-server-certificates
```
The command output should return an array that contains all the SSL/TLS certificates currently stored in IAM and their metadata (name, ID, expiration date, etc):
```
{
 "ServerCertificateMetadataList": [
 {
 "ServerCertificateId": "EHDGFRW7EJFYTE88D",
 "ServerCertificateName": "MyServerCertificate",
 "Expiration": "2018-07-10T23:59:59Z",
 "Path": "/",
 "Arn": "arn:aws:iam::012345678910:server-certificate/MySSLCertificate",
 "UploadDate": "2018-06-10T11:56:08Z"
 }
 ]
}
```
Verify the `ServerCertificateName` and `Expiration` parameter value (expiration date) for each SSL/TLS certificate returned by the list-server-certificates command and determine if there are any expired server certificates currently stored in AWS IAM. If so, use the AWS API to remove them.
If this command returns:
```
{ { "ServerCertificateMetadataList": [] }
```
This means that there are no expired certificates, It DOES NOT mean that no certificates exist.</t>
  </si>
  <si>
    <t>All the expired SSL/TLS certificates stored in AWS IAM are removed.</t>
  </si>
  <si>
    <t>All the expired SSL/TLS certificates stored in AWS IAM are not removed.</t>
  </si>
  <si>
    <t>HSC42</t>
  </si>
  <si>
    <t>Encryption capabilities do not meet the latest FIPS 140 requirements</t>
  </si>
  <si>
    <t>1.19</t>
  </si>
  <si>
    <t>Removing expired Secure Sockets Layer (SSL) / Transport Layer Security (TLS) certificates eliminates the risk that an invalid certificate will be deployed accidentally to a resource such as AWS Elastic Load Balancer (ELB), which can damage the credibility of the application/website behind the ELB. As a best practice, it is recommended to delete expired certificates.</t>
  </si>
  <si>
    <t>**From Console:**
Removing expired certificates via AWS Management Console is not currently supported. To delete SSL/TLS certificates stored in IAM via the AWS API use the Command Line Interface (CLI).
**From Command Line:**
To delete Expired Certificate run following command by replacing &lt;CERTIFICATE_NAME&gt; with the name of the certificate to delete:
```
aws iam delete-server-certificate --server-certificate-name &lt;CERTIFICATE_NAME&gt;
```
When the preceding command is successful, it does not return any output.</t>
  </si>
  <si>
    <t>Remove all the expired SSL/TLS certificates stored in AWS IAM. One method to accomplish the recommended state is to execute the following:
**From Console:**
Removing expired certificates via AWS Management Console is not currently supported. To delete SSL/TLS certificates stored in IAM via the AWS API use the Command Line Interface (CLI).
**From Command Line:**
To delete Expired Certificate run following command by replacing &lt;CERTIFICATE_NAME&gt; with the name of the certificate to delete:
aws iam delete-server-certificate --server-certificate-name &lt;CERTIFICATE_NAME&gt;
When the preceding command is successful, it does not return any output.</t>
  </si>
  <si>
    <t>To close this finding, please provide screenshot showing all the expired SSL/TLS certificates stored in AWS IAM are removed with the agency's CAP.</t>
  </si>
  <si>
    <t>AWS-18</t>
  </si>
  <si>
    <t>Ensure that IAM Access analyzer is enabled for all regions</t>
  </si>
  <si>
    <t>Enable IAM Access analyzer for IAM policies about all resources in each active AWS region. 
IAM Access Analyzer is a technology introduced at AWS reinvent 2019. After the Analyzer is enabled in IAM, scan results are displayed on the console showing the accessible resources. Scans show resources that other accounts and federated users can access, such as KMS keys and IAM roles. So the results allow you to determine if an unintended user is allowed, making it easier for administrators to monitor least privileges access.
Access Analyzer analyzes only policies that are applied to resources in the same AWS Region.</t>
  </si>
  <si>
    <t>**From Console:**
1. Open the IAM console at `https://console.aws.amazon.com/iam/`
2. Choose `Access analyzer`
3. Click 'Analyzers'
4. Ensure that at least one analyzer is present
5. Ensure that the `STATUS` is set to `Active`
6. Repeat these step for each active region
**From Command Line:**
1. Run the following command:
```
aws accessanalyzer list-analyzers | grep status
```
2. Ensure that at least one Analyzer the `status` is set to `ACTIVE`
3. Repeat the steps above for each active region.
If an Access analyzer is not listed for each region or the status is not set to active refer to the remediation procedure below.</t>
  </si>
  <si>
    <t>IAM Access analyzer is enabled for all regions.</t>
  </si>
  <si>
    <t>IAM Access analyzer is not enabled for all regions.</t>
  </si>
  <si>
    <t>1.20</t>
  </si>
  <si>
    <t>AWS IAM Access Analyzer helps you identify the resources in your organization and accounts, such as Amazon S3 buckets or IAM roles, that are shared with an external entity. This lets you identify unintended access to your resources and data. Access Analyzer identifies resources that are shared with external principals by using logic-based reasoning to analyze the resource-based policies in your AWS environment. IAM Access Analyzer continuously monitors all policies for S3 bucket, IAM roles, KMS (Key Management Service) keys, AWS Lambda functions, and Amazon SQS(Simple Queue Service) queues.</t>
  </si>
  <si>
    <t>From Console:
Perform the following to enable IAM Access analyzer for IAM policies:
1. Open the IAM console at `https://console.aws.amazon.com/iam/.`
2. Choose `Access analyzer`.
3. Choose `Create analyzer`.
4. On the `Create analyzer` page, confirm that the `Region` displayed is the Region where you want to enable Access Analyzer.
5. Enter a name for the analyzer. `Optional as it will generate a name for you automatically`.
6. Add any tags that you want to apply to the analyzer. `Optional`. 
7. Choose `Create Analyzer`.
8. Repeat these step for each active region
From Command Line:
Run the following command:
```
aws accessanalyzer create-analyzer --analyzer-name &lt;NAME&gt; --type &lt;ACCOUNT|ORGANIZATION&gt;
```
Repeat this command above for each active region.
**Note:** The IAM Access Analyzer is successfully configured only when the account you use has the necessary permissions.</t>
  </si>
  <si>
    <t>Enable IAM Access analyzer for all regions. One method to accomplish the recommended state is to execute the following:
**From Console:**
Perform the following to enable IAM Access analyzer for IAM policies:
1) Open the IAM console at https://console.aws.amazon.com/iam/.
2) Choose Access analyzer.
3) Choose Create analyzer.
4) On the Create analyzer page, confirm that the Region displayed is the Region where you want to enable Access Analyzer.
5) Enter a name for the analyzer. Optional as it will generate a name for you automatically.
6) Add any tags that you want to apply to the analyzer. Optional. 
7) Choose Create Analyzer.
8) Repeat these step for each active region
**From Command Line:**
Run the following command:
aws accessanalyzer create-analyzer --analyzer-name &lt;NAME&gt; --type &lt;ACCOUNT|ORGANIZATION&gt;
Repeat this command above for each active region.
Note: The IAM Access Analyzer is successfully configured only when the account you use has the necessary permissions.</t>
  </si>
  <si>
    <t>To close this finding, please provide screenshot showing IAM Access analyzer is enabled for all regions with the agency's CAP.</t>
  </si>
  <si>
    <t>AWS-21</t>
  </si>
  <si>
    <t>Ensure EBS Volume Encryption is Enabled in all Regions</t>
  </si>
  <si>
    <t>Elastic Compute Cloud (EC2) supports encryption at rest when using the Elastic Block Store (EBS) service. While disabled by default, forcing encryption at EBS volume creation is supported.</t>
  </si>
  <si>
    <t>**From Console:**
1. Login to AWS Management Console and open the Amazon EC2 console using https://console.aws.amazon.com/ec2/ 
2. Under `Account attributes`, click `EBS encryption`.
3. Verify `Always encrypt new EBS volumes` displays `Enabled`.
4. Review every region in-use.
**Note:** EBS volume encryption is configured per region.
**From Command Line:**
1. Run 
```
aws --region &lt;region&gt; ec2 get-ebs-encryption-by-default
```
2. Verify that `"EbsEncryptionByDefault": true` is displayed.
3. Review every region in-use.
**Note:** EBS volume encryption is configured per region.</t>
  </si>
  <si>
    <t>EBS Volume Encryption is Enabled in all Regions.</t>
  </si>
  <si>
    <t>EBS Volume Encryption is not enabled in all Regions.</t>
  </si>
  <si>
    <t>2.2</t>
  </si>
  <si>
    <t>2.2.1</t>
  </si>
  <si>
    <t>Encrypting data at rest reduces the likelihood that it is unintentionally exposed and can nullify the impact of disclosure if the encryption remains unbroken.</t>
  </si>
  <si>
    <t>**From Console:**
1. Login to AWS Management Console and open the Amazon EC2 console using https://console.aws.amazon.com/ec2/ 
2. Under `Account attributes`, click `EBS encryption`.
3. Click `Manage`.
4. Click the `Enable` checkbox.
5. Click `Update EBS encryption`
6. Repeat for every region requiring the change.
Note: EBS volume encryption is configured per region.
**From Command Line:**
1. Run 
```
aws --region &lt;region&gt; ec2 enable-ebs-encryption-by-default
```
2. Verify that `"EbsEncryptionByDefault": true` is displayed.
3. Repeat every region requiring the change.
**Note:** EBS volume encryption is configured per region.</t>
  </si>
  <si>
    <t>Enable Elastic Block Store (EBS) Volume Encryption in all Regions. One method to accomplish the recommended state is to execute the following:
**From Console:**
1)Login to AWS management console and open the Amazon EC2 console using https://console.aws.amazon.com/ec2/ 
2) Under Account attributes, click EBS encryption.
3) Click Manage.
4) Click the Enable checkbox.
5) Click Update EBS encryption
6) Repeat for every region requiring the change.
Note: EBS volume encryption is configured per region.
**From Command Line:**
1) Run 
aws --region &lt;region&gt; ec2 enable-ebs-encryption-by-default
2) Verify that "EbsEncryptionByDefault": true is displayed.
3) Repeat every region requiring the change.
Note EBS volume encryption is configured per region.</t>
  </si>
  <si>
    <t>To close this finding, please provide screenshot showing EBS Volume Encryption is Enabled in all Regions.</t>
  </si>
  <si>
    <t>AWS-22</t>
  </si>
  <si>
    <t>Ensure that encryption-at-rest is enabled for RDS Instances</t>
  </si>
  <si>
    <t>Amazon RDS encrypted DB instances use the industry standard AES-256 encryption algorithm to encrypt your data on the server that hosts your Amazon RDS DB instances. After your data is encrypted, Amazon RDS handles authentication of access and decryption of your data transparently with a minimal impact on performance.</t>
  </si>
  <si>
    <t>**From Console:**
1. Login to the AWS Management Console and open the RDS dashboard at https://console.aws.amazon.com/rds/
2. In the navigation pane, under RDS dashboard, click `Databases`.
3. Select the RDS Instance that you want to examine
4. Click `Instance Name` to see details, then click on `Configuration` tab.
5. Under Configuration Details section, In Storage pane search for the `Encryption Enabled` Status.
6. If the current status is set to `Disabled`, Encryption is not enabled for the selected RDS Instance database instance.
7. Repeat steps 3 to 7 to verify encryption status of other RDS Instance in same region.
8. Change region from the top of the navigation bar and repeat audit for other regions.
**From Command Line:**
1. Run `describe-db-instances` command to list all RDS Instance database names, available in the selected AWS region, Output will return each Instance database identifier-name.
 ```
aws rds describe-db-instances --region &lt;region-name&gt; --query 'DBInstances[*].DBInstanceIdentifier'
```
2. Run again `describe-db-instances` command using the RDS Instance identifier returned earlier, to determine if the selected database instance is encrypted, The command output should return the encryption status `True` Or `False`.
```
aws rds describe-db-instances --region &lt;region-name&gt; --db-instance-identifier &lt;DB-Name&gt; --query 'DBInstances[*].StorageEncrypted'
```
3. If the StorageEncrypted parameter value is `False`, Encryption is not enabled for the selected RDS database instance.
4. Repeat steps 1 to 3 for auditing each RDS Instance and change Region to verify for other regions</t>
  </si>
  <si>
    <t>Encryption is enabled for RDS Instances.</t>
  </si>
  <si>
    <t>Encryption is not enabled for RDS Instances.</t>
  </si>
  <si>
    <t>2.3</t>
  </si>
  <si>
    <t>2.3.1</t>
  </si>
  <si>
    <t>Databases are likely to hold sensitive and critical data, it is highly recommended to implement encryption in order to protect your data from unauthorized access or disclosure. With RDS encryption enabled, the data stored on the instance's underlying storage, the automated backups, read replicas, and snapshots, are all encrypted.</t>
  </si>
  <si>
    <t>From Console:
1. Login to the AWS Management Console and open the RDS dashboard at https://console.aws.amazon.com/rds/.
2. In the left navigation panel, click on `Databases`
3. Select the Database instance that needs to be encrypted.
4. Click on `Actions` button placed at the top right and select `Take Snapshot`.
5. On the Take Snapshot page, enter a database name of which you want to take a snapshot in the `Snapshot Name` field and click on `Take Snapshot`.
6. Select the newly created snapshot and click on the `Action` button placed at the top right and select `Copy snapshot` from the Action menu.
7. On the Make Copy of DB Snapshot page, perform the following:
- In the New DB Snapshot Identifier field, Enter a name for the `new snapshot`.
- Check `Copy Tags`, New snapshot must have the same tags as the source snapshot.
- Select `Yes` from the `Enable Encryption` dropdown list to enable encryption, You can choose to use the AWS default encryption key or custom key from Master Key dropdown list.
8. Click `Copy Snapshot` to create an encrypted copy of the selected instance snapshot.
9. Select the new Snapshot Encrypted Copy and click on the `Action` button placed at the top right and select `Restore Snapshot` button from the Action menu, This will restore the encrypted snapshot to a new database instance.
10. On the Restore DB Instance page, enter a unique name for the new database instance in the DB Instance Identifier field.
11. Review the instance configuration details and click `Restore DB Instance`.
12. As the new instance provisioning process is completed can update application configuration to refer to the endpoint of the new Encrypted database instance Once the database endpoint is changed at the application level, can remove the unencrypted instance.
**From Command Line:**
1. Run `describe-db-instances` command to list all RDS database names available in the selected AWS region, The command output should return the database instance identifier.
```
aws rds describe-db-instances --region &lt;region-name&gt; --query 'DBInstances[*].DBInstanceIdentifier'
```
2. Run `create-db-snapshot` command to create a snapshot for the selected database instance, The command output will return the `new snapshot` with name DB Snapshot Name.
```
aws rds create-db-snapshot --region &lt;region-name&gt; --db-snapshot-identifier &lt;DB-Snapshot-Name&gt; --db-instance-identifier &lt;DB-Name&gt;
```
3. Now run `list-aliases` command to list the KMS keys aliases available in a specified region, The command output should return each `key alias currently available`. For our RDS encryption activation process, locate the ID of the AWS default KMS key.
```
aws kms list-aliases --region &lt;region-name&gt;
```
4. Run `copy-db-snapshot` command using the default KMS key ID for RDS instances returned earlier to create an encrypted copy of the database instance snapshot, The command output will return the `encrypted instance snapshot configuration`.
```
aws rds copy-db-snapshot --region &lt;region-name&gt; --source-db-snapshot-identifier &lt;DB-Snapshot-Name&gt; --target-db-snapshot-identifier &lt;DB-Snapshot-Name-Encrypted&gt; --copy-tags --kms-key-id &lt;KMS-ID-For-RDS&gt;
```
5. Run `restore-db-instance-from-db-snapshot` command to restore the encrypted snapshot created at the previous step to a new database instance, If successful, the command output should return the new encrypted database instance configuration.
```
aws rds restore-db-instance-from-db-snapshot --region &lt;region-name&gt; --db-instance-identifier &lt;DB-Name-Encrypted&gt; --db-snapshot-identifier &lt;DB-Snapshot-Name-Encrypted&gt;
```
6. Run `describe-db-instances` command to list all RDS database names, available in the selected AWS region, Output will return database instance identifier name Select encrypted database name that we just created DB-Name-Encrypted.
```
aws rds describe-db-instances --region &lt;region-name&gt; --query 'DBInstances[*].DBInstanceIdentifier'
```
7. Run again `describe-db-instances` command using the RDS instance identifier returned earlier, to determine if the selected database instance is encrypted, The command output should return the encryption status `True`.
```
aws rds describe-db-instances --region &lt;region-name&gt; --db-instance-identifier &lt;DB-Name-Encrypted&gt; --query 'DBInstances[*].StorageEncrypted'
```</t>
  </si>
  <si>
    <t>Enable that encryption for RDS Instances. One method to accomplish the recommended state is to execute the following:
**From Console:**
1) Login to the AWS Management Console and open the RDS dashboard at https://console.aws.amazon.com/rds/.
2) In the left navigation panel, click on Databases
3) Select the Database instance that needs to be encrypted.
4) Click on Actions button placed at the top right and select Take Snapshot.
5) On the Take Snapshot page, enter a database name of which you want to take a snapshot in the Snapshot Name field and click on Take Snapshot.
6) Select the newly created snapshot and click on the Action button placed at the top right and select Copy snapshot from the Action menu.
7) On the Make Copy of DB Snapshot page, perform the following:
In the New DB Snapshot Identifier field, Enter a name for the new snapshot.
Check Copy Tags, New snapshot must have the same tags as the source snapshot.
Select Yes from the Enable Encryption dropdown list to enable encryption, You can choose to use the AWS default encryption key or custom key from Master Key dropdown list.
8) Click Copy Snapshot to create an encrypted copy of the selected instance snapshot.
9) Select the new Snapshot Encrypted Copy and click on the Action button placed at the top right and select Restore Snapshot button from the Action menu, This will restore the encrypted snapshot to a new database instance.
10) On the Restore DB Instance page, enter a unique name for the new database instance in the DB Instance Identifier field.
11) Review the instance configuration details and click Restore DB Instance.
12) As the new instance provisioning process is completed can update application configuration to refer to the endpoint of the new Encrypted database instance Once the database endpoint is changed at the application level, can remove the unencrypted instance.
From Command Line:
1) Run describe-db-instances command to list all RDS database names available in the selected AWS region, The command output should return the database instance identifier.
aws rds describe-db-instances --region &lt;region-name&gt; --query DBInstances[*].DBInstanceIdentifier
2) Run create-db-snapshot command to create a snapshot for the selected database instance, The command output will return the new snapshot with name DB Snapshot Name.
aws rds create-db-snapshot --region &lt;region-name&gt; --db-snapshot-identifier &lt;DB-Snapshot-Name&gt; --db-instance-identifier &lt;DB-Name&gt;
3) Now run list-aliases command to list the KMS keys aliases available in a specified region, The command output should return each key alias currently available. For our RDS encryption activation process, locate the ID of the AWS default KMS key.
aws kms list-aliases --region &lt;region-name&gt;
4) Run copy-db-snapshot command using the default KMS key ID for RDS instances returned earlier to create an encrypted copy of the database instance snapshot, The command output will return the encrypted instance snapshot configuration.
aws rds copy-db-snapshot --region &lt;region-name&gt; --source-db-snapshot-identifier &lt;DB-Snapshot-Name&gt; --target-db-snapshot-identifier &lt;DB-Snapshot-Name-Encrypted&gt; --copy-tags --kms-key-id &lt;KMS-ID-For-RDS&gt;
5) Run restore-db-instance-from-db-snapshot command to restore the encrypted snapshot created at the previous step to a new database instance, If successful, the command output should return the new encrypted database instance configuration.
aws rds restore-db-instance-from-db-snapshot --region &lt;region-name&gt; --db-instance-identifier &lt;DB-Name-Encrypted&gt; --db-snapshot-identifier &lt;DB-Snapshot-Name-Encrypted&gt;
6) Run describe-db-instances command to list all RDS database names, available in the selected AWS region, Output will return database instance identifier name Select encrypted database name that we just created DB-Name-Encrypted.
aws rds describe-db-instances --region &lt;region-name&gt; --query DBInstances[*].DBInstanceIdentifier
7) Run again describe-db-instances command using the RDS instance identifier returned earlier, to determine if the selected database instance is encrypted, The command output should return the encryption status True.
aws rds describe-db-instances --region &lt;region-name&gt; --db-instance-identifier &lt;DB-Name-Encrypted&gt; --query DBInstances[*].StorageEncrypted</t>
  </si>
  <si>
    <t>To close this finding, please provide screenshot showing encryption is enabled for RDS Instances.</t>
  </si>
  <si>
    <t>AWS-23</t>
  </si>
  <si>
    <t>SI-2</t>
  </si>
  <si>
    <t>Flaw Remediation</t>
  </si>
  <si>
    <t>Ensure Auto Minor Version Upgrade feature is Enabled for RDS Instances</t>
  </si>
  <si>
    <t>Ensure that RDS database instances have the Auto Minor Version Upgrade flag enabled in order to receive automatically minor engine upgrades during the specified maintenance window. So, RDS instances can get the new features, bug fixes, and security patches for their database engines.</t>
  </si>
  <si>
    <t>**From Console:**
1. Log in to the AWS management console and navigate to the RDS dashboard at https://console.aws.amazon.com/rds/.
2. In the left navigation panel, click on `Databases`.
3. Select the RDS instance that wants to examine.
4. Click on the `Maintenance and backups` panel.
5. Under the `Maintenance` section, search for the Auto Minor Version Upgrade status.
- If the current status is set to `Disabled`, means the feature is not set and the minor engine upgrades released will not be applied to the selected RDS instance
**From Command Line:**
1. Run `describe-db-instances` command to list all RDS database names, available in the selected AWS region:
```
aws rds describe-db-instances --region &lt;regionName&gt; --query 'DBInstances[*].DBInstanceIdentifier'
```
2. The command output should return each database instance identifier.
3. Run again `describe-db-instances` command using the RDS instance identifier returned earlier to determine the Auto Minor Version Upgrade status for the selected instance:
```
aws rds describe-db-instances --region &lt;regionName&gt; --db-instance-identifier &lt;dbInstanceIdentifier&gt; --query 'DBInstances[*].AutoMinorVersionUpgrade'
```
4. The command output should return the feature current status. If the current status is set to `true`, the feature is enabled and the minor engine upgrades will be applied to the selected RDS instance.</t>
  </si>
  <si>
    <t>Auto Minor Version Upgrade feature is enabled for RDS Instances.</t>
  </si>
  <si>
    <t>Auto Minor Version Upgrade feature is not enabled for RDS Instances.</t>
  </si>
  <si>
    <t>HSI14</t>
  </si>
  <si>
    <t>HSI14: The system's automatic update feature is not configured appropriately</t>
  </si>
  <si>
    <t>2.3.2</t>
  </si>
  <si>
    <t>**From Console:**
1. Log in to the AWS management console and navigate to the RDS dashboard at https://console.aws.amazon.com/rds/.
2. In the left navigation panel, click on `Databases`.
3. Select the RDS instance that wants to update.
4. Click on the `Modify` button placed on the top right side.
5. On the `Modify DB Instance: &lt;instance identifier&gt;` page, In the `Maintenance` section, select `Auto minor version upgrade` click on the `Yes` radio button.
6. At the bottom of the page click on `Continue`, check to Apply Immediately to apply the changes immediately, or select `Apply during the next scheduled maintenance window` to avoid any downtime.
7. Review the changes and click on `Modify DB Instance`. The instance status should change from available to modifying and back to available. Once the feature is enabled, the `Auto Minor Version Upgrade` status should change to `Yes`.
**From Command Line:**
1. Run `describe-db-instances` command to list all RDS database instance names, available in the selected AWS region:
```
aws rds describe-db-instances --region &lt;regionName&gt; --query 'DBInstances[*].DBInstanceIdentifier'
```
2. The command output should return each database instance identifier.
3. Run the `modify-db-instance` command to modify the selected RDS instance configuration this command will apply the changes immediately, Remove `--apply-immediately` to apply changes during the next scheduled maintenance window and avoid any downtime:
```
aws rds modify-db-instance --region &lt;regionName&gt; --db-instance-identifier &lt;dbInstanceIdentifier&gt; --auto-minor-version-upgrade --apply-immediately
```
4. The command output should reveal the new configuration metadata for the RDS instance and check `AutoMinorVersionUpgrade` parameter value.
5. Run `describe-db-instances` command to check if the Auto Minor Version Upgrade feature has been successfully enable:
```
aws rds describe-db-instances --region &lt;regionName&gt; --db-instance-identifier &lt;dbInstanceIdentifier&gt; --query 'DBInstances[*].AutoMinorVersionUpgrade'
```
6. The command output should return the feature current status set to `true`, the feature is `enabled` and the minor engine upgrades will be applied to the selected RDS instance.</t>
  </si>
  <si>
    <t xml:space="preserve">Enable Auto Minor Version Upgrade feature for RDS Instances. One method to accomplish the recommended state is to execute the following:
**From Console:**
1) Log in to the AWS management console and navigate to the RDS dashboard at https://console.aws.amazon.com/rds/.
2) In the left navigation panel, click on Databases.
3) Select the RDS instance that wants to update.
4) Click on the Modify button placed on the top right side.
5) On the Modify DB Instance: &lt;instance identifier&gt; page, In the Maintenance section, select Auto minor version upgrade click on the Yes radio button.
6) At the bottom of the page click on Continue, check to Apply Immediately to apply the changes immediately, or select Apply during the next scheduled maintenance window to avoid any downtime.
7) Review the changes and click on Modify DB Instance. The instance status should change from available to modifying and back to available. Once the feature is enabled, the Auto Minor Version Upgrade status should change to Yes.
**From Command Line:**
1) Run describe-db-instances command to list all RDS database instance names, available in the selected AWS region:
aws rds describe-db-instances --region &lt;regionName&gt; --query DBInstances[*].DBInstanceIdentifier
2) The command output should return each database instance identifier.
3) Run the modify-db-instance command to modify the selected RDS instance configuration this command will apply the changes immediately, Remove --apply-immediately to apply changes during the next scheduled maintenance window and avoid any downtime:
aws rds modify-db-instance --region &lt;regionName&gt; --db-instance-identifier &lt;dbInstanceIdentifier&gt; --auto-minor-version-upgrade --apply-immediately
4) The command output should reveal the new configuration metadata for the RDS instance and check AutoMinorVersionUpgrade parameter value.
5) Run describe-db-instances command to check if the Auto Minor Version Upgrade feature has been successfully enable:
aws rds describe-db-instances --region &lt;regionName&gt; --db-instance-identifier &lt;dbInstanceIdentifier&gt; --query DBInstances[*].AutoMinorVersionUpgrade
6) The command output should return the feature current status set to true, the feature is enabled and the minor engine upgrades will be applied to the selected RDS instance. </t>
  </si>
  <si>
    <t>To close this finding, please provide screenshot showing auto Minor Version Upgrade feature is enabled for RDS Instances.</t>
  </si>
  <si>
    <t>AWS-24</t>
  </si>
  <si>
    <t>Ensure that public access is not given to RDS Instance</t>
  </si>
  <si>
    <t>Ensure and verify that RDS database instances provisioned in your AWS account do restrict unauthorized access in order to minimize security risks. To restrict access to any publicly accessible RDS database instance, you must disable the database Publicly Accessible flag and update the VPC security group associated with the instance.</t>
  </si>
  <si>
    <t>**From Console:**
1. Log in to the AWS management console and navigate to the RDS dashboard at https://console.aws.amazon.com/rds/.
2. Under the navigation panel, On RDS Dashboard, click `Databases`.
3. Select the RDS instance that you want to examine.
4. Click `Instance Name` from the dashboard, Under `Connectivity and Security.
5. On the `Security`, check if the Publicly Accessible flag status is set to `Yes`, follow the below-mentioned steps to check database subnet access.
- In the `networking` section, click the subnet link available under `Subnets`
- The link will redirect you to the VPC Subnets page.
- Select the subnet listed on the page and click the `Route Table` tab from the dashboard bottom panel. If the route table contains any entries with the destination `CIDR block set to 0.0.0.0/0` and with an `Internet Gateway` attached.
- The selected RDS database instance was provisioned inside a public subnet, therefore is not running within a logically isolated environment and can be accessible from the Internet.
6. Repeat steps no. 4 and 5 to determine the type (public or private) and subnet for other RDS database instances provisioned in the current region.
8. Change the AWS region from the navigation bar and repeat the audit process for other regions.
**From Command Line:**
1. Run `describe-db-instances` command to list all RDS database names, available in the selected AWS region:
```
aws rds describe-db-instances --region &lt;region-name&gt; --query 'DBInstances[*].DBInstanceIdentifier'
```
2. The command output should return each database instance `identifier`.
3. Run again `describe-db-instances` command using the `PubliclyAccessible` parameter as query filter to reveal the database instance Publicly Accessible flag status:
```
aws rds describe-db-instances --region &lt;region-name&gt; --db-instance-identifier &lt;db-instance-name&gt; --query 'DBInstances[*].PubliclyAccessible'
```
4. Check for the Publicly Accessible parameter status, If the Publicly Accessible flag is set to `Yes`. Then selected RDS database instance is publicly accessible and insecure, follow the below-mentioned steps to check database subnet access
5. Run again `describe-db-instances` command using the RDS database instance identifier that you want to check and appropriate filtering to describe the VPC subnet(s) associated with the selected instance:
```
aws rds describe-db-instances --region &lt;region-name&gt; --db-instance-identifier &lt;db-name&gt; --query 'DBInstances[*].DBSubnetGroup.Subnets[]'
```
- The command output should list the subnets available in the selected database subnet group.
6. Run `describe-route-tables` command using the ID of the subnet returned at the previous step to describe the routes of the VPC route table associated with the selected subnet:
```
aws ec2 describe-route-tables --region &lt;region-name&gt; --filters "Name=association.subnet-id,Values=&lt;SubnetID&gt;" --query 'RouteTables[*].Routes[]'
```
- If the command returns the route table associated with database instance subnet ID. Check the `GatewayId` and `DestinationCidrBlock` attributes values returned in the output. If the route table contains any entries with the `GatewayId` value set to `igw-xxxxxxxx` and the `DestinationCidrBlock` value set to `0.0.0.0/0`, the selected RDS database instance was provisioned inside a public subnet.
- Or
- If the command returns empty results, the route table is implicitly associated with subnet, therefore the audit process continues with the next step
7. Run again `describe-db-instances` command using the RDS database instance identifier that you want to check and appropriate filtering to describe the VPC ID associated with the selected instance:
```
aws rds describe-db-instances --region &lt;region-name&gt; --db-instance-identifier &lt;db-name&gt; --query 'DBInstances[*].DBSubnetGroup.VpcId'
```
- The command output should show the VPC ID in the selected database subnet group
8. Now run `describe-route-tables` command using the ID of the VPC returned at the previous step to describe the routes of the VPC main route table implicitly associated with the selected subnet:
```
aws ec2 describe-route-tables --region &lt;region-name&gt; --filters "Name=vpc-id,Values=&lt;VPC-ID&gt;" "Name=association.main,Values=true" --query 'RouteTables[*].Routes[]'
```
- The command output returns the VPC main route table implicitly associated with database instance subnet ID. Check the `GatewayId` and `DestinationCidrBlock` attributes values returned in the output. If the route table contains any entries with the `GatewayId` value set to `igw-xxxxxxxx` and the `DestinationCidrBlock` value set to `0.0.0.0/0`, the selected RDS database instance was provisioned inside a public subnet, therefore is not running within a logically isolated environment and does not adhere to AWS security best practices.</t>
  </si>
  <si>
    <t>Public access is not given to RDS Instance.</t>
  </si>
  <si>
    <t>Public access is given to RDS Instance.</t>
  </si>
  <si>
    <t>2.3.3</t>
  </si>
  <si>
    <t>Ensure that no public-facing RDS database instances are provisioned in your AWS account and restrict unauthorized access in order to minimize security risks. When the RDS instance allows unrestricted access (0.0.0.0/0), everyone and everything on the Internet can establish a connection to your database and this can increase the opportunity for malicious activities such as brute force attacks, PostgreSQL injections, or DoS/DDoS attacks.</t>
  </si>
  <si>
    <t>**From Console:**
1. Log in to the AWS management console and navigate to the RDS dashboard at https://console.aws.amazon.com/rds/.
2. Under the navigation panel, On RDS Dashboard, click `Databases`.
3. Select the RDS instance that you want to update.
4. Click `Modify` from the dashboard top menu.
5. On the Modify DB Instance panel, under the `Connectivity` section, click on `Additional connectivity configuration` and update the value for `Publicly Accessible` to Not publicly accessible to restrict public access. Follow the below steps to update subnet configurations:
- Select the `Connectivity and security` tab, and click on the VPC attribute value inside the `Networking` section.
- Select the `Details` tab from the VPC dashboard bottom panel and click on Route table configuration attribute value.
- On the Route table details page, select the Routes tab from the dashboard bottom panel and click on `Edit routes`.
- On the Edit routes page, update the Destination of Target which is set to `igw-xxxxx` and click on `Save` routes.
6. On the Modify DB Instance panel Click on `Continue` and In the Scheduling of modifications section, perform one of the following actions based on your requirements:
- Select Apply during the next scheduled maintenance window to apply the changes automatically during the next scheduled maintenance window.
- Select Apply immediately to apply the changes right away. With this option, any pending modifications will be asynchronously applied as soon as possible, regardless of the maintenance window setting for this RDS database instance. Note that any changes available in the pending modifications queue are also applied. If any of the pending modifications require downtime, choosing this option can cause unexpected downtime for the application.
7. Repeat steps 3 to 6 for each RDS instance available in the current region.
8. Change the AWS region from the navigation bar to repeat the process for other regions.
From Command Line:
1. Run `describe-db-instances` command to list all RDS database names identifiers, available in the selected AWS region:
```
aws rds describe-db-instances --region &lt;region-name&gt; --query 'DBInstances[*].DBInstanceIdentifier'
```
2. The command output should return each database instance identifier.
3. Run `modify-db-instance` command to modify the selected RDS instance configuration. Then use the following command to disable the `Publicly Accessible` flag for the selected RDS instances. This command use the apply-immediately flag. If you want `to avoid any downtime --no-apply-immediately flag can be used`:
```
aws rds modify-db-instance --region &lt;region-name&gt; --db-instance-identifier &lt;db-name&gt; --no-publicly-accessible --apply-immediately
```
4. The command output should reveal the `PubliclyAccessible` configuration under pending values and should get applied at the specified time.
5. Updating the Internet Gateway Destination via AWS CLI is not currently supported To update information about Internet Gateway use the AWS Console Procedure.
6. Repeat steps 1 to 5 for each RDS instance provisioned in the current region.
7. Change the AWS region by using the --region filter to repeat the process for other regions.</t>
  </si>
  <si>
    <t>Ensure that public access is not given to RDS Instance. One method to accomplish the recommended state is to execute the following:
**From Console:**
1) Log in to the AWS management console and navigate to the RDS dashboard at https://console.aws.amazon.com/rds/.
2) Under the navigation panel, On RDS Dashboard, click Databases.
3) Select the RDS instance that you want to update.
4) Click Modify from the dashboard top menu.
5) On the Modify DB Instance panel, under the Connectivity section, click on Additional connectivity configuration and update the value for Publicly Accessible to Not publicly accessible to restrict public access. Follow the below steps to update subnet configurations:
Select the Connectivity and security tab, and click on the VPC attribute value inside the Networking section.
Select the Details tab from the VPC dashboard bottom panel and click on Route table configuration attribute value.
On the Route table details page, select the Routes tab from the dashboard bottom panel and click on Edit routes.
On the Edit routes page, update the Destination of Target which is set to igw-xxxxx and click on Save routes.
6) On the Modify DB Instance panel Click on Continue and In the Scheduling of modifications section, perform one of the following actions based on your requirements:
Select Apply during the next scheduled maintenance window to apply the changes automatically during the next scheduled maintenance window. 
Select Apply immediately to apply the changes right away. With this option, any pending modifications will be asynchronously applied as soon as possible, regardless of the maintenance window setting for this RDS database instance. Note that any changes available in the pending modifications queue are also applied. If any of the pending modifications require downtime, choosing this option can cause unexpected downtime for the application.
7) Repeat steps 3 to 6 for each RDS instance available in the current region.
8) Change the AWS region from the navigation bar to repeat the process for other regions.
**From Command Line:**
1) Run describe-db-instances command to list all RDS database names identifiers, available in the selected AWS region:
aws rds describe-db-instances --region &lt;region-name&gt; --query DBInstances[*].DBInstanceIdentifier
2) The command output should return each database instance identifier.
3) Run modify-db-instance command to modify the selected RDS instance configuration. Then use the following command to disable the Publicly Accessible flag for the selected RDS instances. This command use the apply-immediately flag. If you want to avoid any downtime --no-apply-immediately flag can be used:
aws rds modify-db-instance --region &lt;region-name&gt; --db-instance-identifier &lt;db-name&gt; --no-publicly-accessible --apply-immediately
4) The command output should reveal the PubliclyAccessible configuration under pending values and should get applied at the specified time.
5) Updating the Internet Gateway Destination via AWS CLI is not currently supported To update information about Internet Gateway use the AWS Console Procedure.
6) Repeat steps 1 to 5 for each RDS instance provisioned in the current region.
7) Change the AWS region by using the --region filter to repeat the process for other regions.</t>
  </si>
  <si>
    <t>To close this finding, please provide screenshot showing public access is not given to RDS Instance.</t>
  </si>
  <si>
    <t>AWS-25</t>
  </si>
  <si>
    <t>Ensure that encryption is enabled for EFS file systems</t>
  </si>
  <si>
    <t>EFS data should be encrypted at rest using AWS KMS (Key Management Service).</t>
  </si>
  <si>
    <t>**From Console:**
1. Login to the AWS Management Console and Navigate to `Elastic File System (EFS) dashboard.
2. Select `File Systems` from the left navigation panel.
3. Each item on the list has a visible Encrypted field that displays data at rest encryption status.
4. Validate that this field reads `Encrypted` for all EFS file systems in all AWS regions.
**From CLI:**
1. Run describe-file-systems command using custom query filters to list the identifiers of all AWS EFS file systems currently available within the selected region:
```
aws efs describe-file-systems --region &lt;region&gt; --output table --query 'FileSystems[*].FileSystemId'
```
2. The command output should return a table with the requested file system IDs.
3. Run describe-file-systems command using the ID of the file system that you want to examine as identifier and the necessary query filters:
```
aws efs describe-file-systems --region &lt;region&gt; --file-system-id &lt;file-system-id from step 2 output&gt; --query 'FileSystems[*].Encrypted'
```
4. The command output should return the file system encryption status true or false. If the returned value is `false`, the selected AWS EFS file system is not encrypted and if the returned value is `true`, the selected AWS EFS file system is encrypted.</t>
  </si>
  <si>
    <t>Encryption is enabled for EFS file systems.</t>
  </si>
  <si>
    <t>Encryption is not enabled for EFS file systems.</t>
  </si>
  <si>
    <t>2.4</t>
  </si>
  <si>
    <t>2.4.1</t>
  </si>
  <si>
    <t>Data should be encrypted at rest to reduce the risk of a data breach via direct access to the storage device.</t>
  </si>
  <si>
    <t>It is important to note that EFS file system data at rest encryption must be turned on when creating the file system.
If an EFS file system has been created without data at rest encryption enabled then you must create another EFS file system with the correct configuration and transfer the data.
Steps to create an EFS file system with data encrypted at rest:
**From Console:**
1. Login to the AWS Management Console and Navigate to `Elastic File System (EFS)` dashboard.
2. Select `File Systems` from the left navigation panel.
3. Click `Create File System` button from the dashboard top menu to start the file system setup process.
4. On the `Configure file system access` configuration page, perform the following actions.
- Choose the right VPC from the VPC dropdown list.
- Within Create mount targets section, select the checkboxes for all of the Availability Zones (AZs) within the selected VPC. These will be your mount targets.
- Click `Next step` to continue.
5. Perform the following on the `Configure optional settings` page.
- Create `tags` to describe your new file system.
- Choose `performance mode` based on your requirements.
- Check `Enable encryption` checkbox and choose `aws/elasticfilesystem` from Select KMS master key dropdown list to enable encryption for the new file system using the default master key provided and managed by AWS KMS.
- Click `Next step` to continue.
6. Review the file system configuration details on the `review and create` page and then click `Create File System` to create your new AWS EFS file system.
7. Copy the data from the old unencrypted EFS file system onto the newly create encrypted file system.
8. Remove the unencrypted file system as soon as your data migration to the newly create encrypted file system is completed.
9. Change the AWS region from the navigation bar and repeat the entire process for other aws regions.
**From CLI:**
1. Run describe-file-systems command to describe the configuration information available for the selected (unencrypted) file system (see Audit section to identify the right resource):
```
aws efs describe-file-systems --region &lt;region&gt; --file-system-id &lt;file-system-id from audit section step 2 output&gt;
```
2. The command output should return the requested configuration information.
3. To provision a new AWS EFS file system, you need to generate a universally unique identifier (UUID) in order to create the token required by the create-file-system command. To create the required token, you can use a randomly generated UUID from "https://www.uuidgenerator.net".
4. Run create-file-system command using the unique token created at the previous step.
```
aws efs create-file-system --region &lt;region&gt; --creation-token &lt;Token (randomly generated UUID from step 3)&gt; --performance-mode generalPurpose --encrypted
```
5. The command output should return the new file system configuration metadata.
6. Run create-mount-target command using the newly created EFS file system ID returned at the previous step as identifier and the ID of the Availability Zone (AZ) that will represent the mount target:
```
aws efs create-mount-target --region &lt;region&gt; --file-system-id &lt;file-system-id&gt; --subnet-id &lt;subnet-id&gt;
```
7. The command output should return the new mount target metadata.
8. Now you can mount your file system from an EC2 instance.
9. Copy the data from the old unencrypted EFS file system onto the newly create encrypted file system.
10. Remove the unencrypted file system as soon as your data migration to the newly create encrypted file system is completed.
```
aws efs delete-file-system --region &lt;region&gt; --file-system-id &lt;unencrypted-file-system-id&gt;
```
11. Change the AWS region by updating the --region and repeat the entire process for other aws regions.</t>
  </si>
  <si>
    <t>Enable that encryption for EFS file systems. One method to accomplish the recommended state is to execute the following:
It is important to note that EFS file system data at rest encryption must be turned on when creating the file system.
If an EFS file system has been created without data at rest encryption enabled then you must create another EFS file system with the correct configuration and transfer the data.
Steps to create an EFS file system with data encrypted at rest:
**From Console:**
1) Login to the AWS Management Console and Navigate to Elastic File System (EFS) dashboard.
2) Select File Systems from the left navigation panel.
3) Click Create File System button from the dashboard top menu to start the file system setup process.
4) On the Configure file system access configuration page, perform the following actions.
Choose the right VPC from the VPC dropdown list.
Within Create mount targets section, select the checkboxes for all of the Availability Zones (AZs) within the selected VPC. These will be your mount targets.
Click Next step to continue.
5) Perform the following on the Configure optional settings page. 
Create tags to describe your new file system.
Choose performance mode based on your requirements.
Check Enable encryption checkbox and choose aws/elasticfilesystem from Select KMS master key dropdown list to enable encryption for the new file system using the default master key provided and managed by AWS KMS.
Click Next step to continue.
6) Review the file system configuration details on the review and create page and then click Create File System to create your new AWS EFS file system.
7) Copy the data from the old unencrypted EFS file system onto the newly create encrypted file system.
8) Remove the unencrypted file system as soon as your data migration to the newly create encrypted file system is completed.
9) Change the AWS region from the navigation bar and repeat the entire process for other aws regions.
**From CLI:**
1) Run describe-file-systems command to describe the configuration information available for the selected (unencrypted) file system (see Audit section to identify the right resource):
aws efs describe-file-systems --region &lt;region&gt; --file-system-id &lt;file-system-id from audit section step 2 output&gt;
2) The command output should return the requested configuration information.
3) To provision a new AWS EFS file system, you need to generate a universally unique identifier (UUID) in order to create the token required by the create-file-system command. To create the required token, you can use a randomly generated UUID from "https://www.uuidgenerator.net".
4) Run create-file-system command using the unique token created at the previous step.
aws efs create-file-system --region &lt;region&gt; --creation-token &lt;Token (randomly generated UUID from step 3)&gt; --performance-mode generalPurpose --encrypted
5) The command output should return the new file system configuration metadata.
6) Run create-mount-target command using the newly created EFS file system ID returned at the previous step as identifier and the ID of the Availability Zone (AZ) that will represent the mount target:
aws efs create-mount-target --region &lt;region&gt; --file-system-id &lt;file-system-id&gt; --subnet-id &lt;subnet-id&gt;
7) The command output should return the new mount target metadata.
8) Now you can mount your file system from an EC2 instance.
9.) Copy the data from the old unencrypted EFS file system onto the newly create encrypted file system.
10) Remove the unencrypted file system as soon as your data migration to the newly create encrypted file system is completed.
aws efs delete-file-system --region &lt;region&gt; --file-system-id &lt;unencrypted-file-system-id&gt;
11) Change the AWS region by updating the --region and repeat the entire process for other aws regions.</t>
  </si>
  <si>
    <t>To close this finding, please provide screenshot showing encryption is enabled for EFS file systems.</t>
  </si>
  <si>
    <t>AWS-26</t>
  </si>
  <si>
    <t>Audit Review, Analysis and Reporting</t>
  </si>
  <si>
    <t>Ensure CloudTrail is enabled in all regions</t>
  </si>
  <si>
    <t>AWS CloudTrail is a web service that records AWS API calls for your account and delivers log files to you. The recorded information includes the identity of the API caller, the time of the API call, the source IP address of the API caller, the request parameters, and the response elements returned by the AWS service. CloudTrail provides a history of AWS API calls for an account, including API calls made via the Management Console, SDKs, command line tools, and higher-level AWS services (such as CloudFormation).</t>
  </si>
  <si>
    <t>Perform the following to determine if CloudTrail is enabled for all regions:
**From Console:**
1. Sign in to the AWS Management Console and open the CloudTrail console at [https://console.aws.amazon.com/cloudtrail](https://console.aws.amazon.com/cloudtrail)
2. Click on `Trails` on the left navigation pane
 - You will be presented with a list of trails across all regions
3. Ensure at least one Trail has `Yes` specified in the `Multi-region trail` column
4. Click on a trail via the link in the _Name_ column
5. Ensure `Logging` is set to `ON` 
6. Ensure `Multi-region trail` is set to `Yes`
7. In section `Management Events` ensure `API activity` set to `ALL`
**From Command Line:**
```
 aws cloudtrail describe-trails
```
Ensure `IsMultiRegionTrail` is set to `true` 
```
aws cloudtrail get-trail-status --name &lt;trailname shown in describe-trails&gt;
```
Ensure `IsLogging` is set to `true`
```
aws cloudtrail get-event-selectors --trail-name &lt;trailname shown in describe-trails&gt;
```
Ensure there is at least one fieldSelector for a Trail that equals `Management`
This should NOT output any results for Field: "readOnly" if either `true` or `false` is returned one of the checkboxes is not selected for `read` or `write`
Example of correct output:
```
"TrailARN": "&lt;your_trail_ARN&gt;",
 "AdvancedEventSelectors": [
 {
 "Name": "Management events selector",
 "FieldSelectors": [
 {
 "Field": "eventCategory",
 "Equals": [
 "Management"
 ]
 ```</t>
  </si>
  <si>
    <t>CloudTrail is enabled in all regions.</t>
  </si>
  <si>
    <t>CloudTrail is not enabled in all regions.</t>
  </si>
  <si>
    <t>HAU2</t>
  </si>
  <si>
    <t>HAU2: No auditing is being performed on the system</t>
  </si>
  <si>
    <t>3</t>
  </si>
  <si>
    <t>3.1</t>
  </si>
  <si>
    <t>The AWS Application Programming Interface (API) call history produced by CloudTrail enables security analysis, resource change tracking, and compliance auditing. Additionally, 
- ensuring that a multi-regions trail exists will ensure that unexpected activity occurring in otherwise unused regions is detected
- ensuring that a multi-regions trail exists will ensure that `Global Service Logging` is enabled for a trail by default to capture recording of events generated on 
AWS global services
- for a multi-regions trail, ensuring that management events configured for all type of Read/Writes ensures recording of management operations that are performed on all resources in an AWS account</t>
  </si>
  <si>
    <t>Perform the following to enable global (Multi-region) CloudTrail logging:
**From Console:**
1. Sign in to the AWS Management Console and open the IAM console at [https://console.aws.amazon.com/cloudtrail](https://console.aws.amazon.com/cloudtrail)
2. Click on `Trails` on the left navigation pane
3. Click `Get Started Now` , if presented
 - Click `Add new trail` 
 - Enter a trail name in the `Trail name` box
 - A trail created in the console is a multi-region trail by default
 - Specify an S3 bucket name in the `S3 bucket` box
 - Specify the AWS KMS alias under the `Log file SSE-KMS encryption` section or create a new key
 - Click `Next`
4. Ensure `Management events` check box is selected.
5. Ensure both `Read` and `Write` are check under API activity
6. Click `Next`
7. review your trail settings and click `Create trail`
**From Command Line:**
```
aws cloudtrail create-trail --name &lt;trail_name&gt; --bucket-name &lt;s3_bucket_for_cloudtrail&gt; --is-multi-region-trail 
aws cloudtrail update-trail --name &lt;trail_name&gt; --is-multi-region-trail
```
Note: Creating CloudTrail via CLI without providing any overriding options configures `Management Events` to set `All` type of `Read/Writes` by default.</t>
  </si>
  <si>
    <t>Enable CloudTrail in all regions. One method to accomplish the recommended state is to execute the following:
**From Console:**
1) Sign in to the AWS Management Console and open the IAM console at [https://console.aws.amazon.com/cloudtrail](https://console.aws.amazon.com/cloudtrail)
2) Click on _Trails_ on the left navigation pane
3) Click Get Started Now , if presented
 Click Add new trail 
Enter a trail name in the Trail name box
Set the Apply trail to all regions option to Yes 
Specify an S3 bucket name in the S3 bucket box
Click Create 
4) If 1 or more trails already exist, select the target trail to enable for global logging
5) Click the edit icon (pencil) next to Apply trail to all regions , Click Yes and Click Save.
6) Click the edit icon (pencil) next to Management Events click All for setting Read/Write Events and Click Save.
**From Command Line:**
aws cloudtrail create-trail --name &lt;trail_name&gt; --bucket-name &lt;s3_bucket_for_cloudtrail&gt; --is-multi-region-trail 
aws cloudtrail update-trail --name &lt;trail_name&gt; --is-multi-region-trail
Note: Creating CloudTrail via CLI without providing any overriding options configures Management Events to set All type of Read/Writes by default.</t>
  </si>
  <si>
    <t>To close this finding, please provide screenshot showing CloudTrail is enabled in all regions.</t>
  </si>
  <si>
    <t>AWS-28</t>
  </si>
  <si>
    <t>Ensure S3 bucket access logging is enabled on the CloudTrail S3 bucket</t>
  </si>
  <si>
    <t>S3 Bucket Access Logging generates a log that contains access records for each request made to your S3 bucket. An access log record contains details about the request, such as the request type, the resources specified in the request worked, and the time and date the request was processed. It is recommended that bucket access logging be enabled on the CloudTrail S3 bucket.</t>
  </si>
  <si>
    <t>Perform the following ensure the CloudTrail S3 bucket has access logging is enabled:
**From Console:**
1. Go to the Amazon CloudTrail console at [https://console.aws.amazon.com/cloudtrail/home](https://console.aws.amazon.com/cloudtrail/home)
2. In the API activity history pane on the left, click Trails
3. In the Trails pane, note the bucket names in the S3 bucket column
4. Sign in to the AWS Management Console and open the S3 console at [https://console.aws.amazon.com/s3](https://console.aws.amazon.com/s3).
5. Under `All Buckets` click on a target S3 bucket
6. Click on `Properties` in the top right of the console
7. Under `Bucket:` _ `&lt;bucket_name&gt;` _ click on `Logging` 
8. Ensure `Enabled` is checked.
**From Command Line:**
1. Get the name of the S3 bucket that CloudTrail is logging to:
``` 
aws cloudtrail describe-trails --query 'trailList[*].S3BucketName' 
```
2. Ensure Bucket Logging is enabled:
```
aws s3api get-bucket-logging --bucket &lt;s3_bucket_for_cloudtrail&gt;
```
Ensure command does not return empty output.
Sample Output for a bucket with logging enabled:
```
{
 "LoggingEnabled": {
 "TargetPrefix": "&lt;Prefix_Test&gt;",
 "TargetBucket": "&lt;Bucket_name_for_Storing_Logs&gt;"
 }
}
```</t>
  </si>
  <si>
    <t>CloudTrail trails are integrated with CloudWatch Logs.</t>
  </si>
  <si>
    <t>CloudTrail trails are inot ntegrated with CloudWatch Logs.</t>
  </si>
  <si>
    <t>HAU17</t>
  </si>
  <si>
    <t>HAU17: Audit logs do not capture sufficient auditable events</t>
  </si>
  <si>
    <t>3.4</t>
  </si>
  <si>
    <t>By enabling S3 bucket logging on target S3 buckets, it is possible to capture all events which may affect objects within any target buckets. Configuring logs to be placed in a separate bucket allows access to log information which can be useful in security and incident response workflows.</t>
  </si>
  <si>
    <t>Perform the following to enable S3 bucket logging:
**From Console:**
1. Sign in to the AWS Management Console and open the S3 console at [https://console.aws.amazon.com/s3](https://console.aws.amazon.com/s3).
2. Under `All Buckets` click on the target S3 bucket
3. Click on `Properties` in the top right of the console
4. Under `Bucket:` &lt;s3\_bucket\_for\_cloudtrail&gt; click on `Logging` 
5. Configure bucket logging
 - Click on the `Enabled` checkbox
 - Select Target Bucket from list
 - Enter a Target Prefix
6. Click `Save`.
**From Command Line:**
1. Get the name of the S3 bucket that CloudTrail is logging to:
```
aws cloudtrail describe-trails --region &lt;region-name&gt; --query trailList[*].S3BucketName
```
2. Copy and add target bucket name at `&lt;Logging_BucketName&gt;`, Prefix for logfile at `&lt;LogFilePrefix&gt;` and optionally add an email address in the following template and save it as `&lt;FileName.Json&gt;`:
```
{
 "LoggingEnabled": {
 "TargetBucket": "&lt;Logging_BucketName&gt;",
 "TargetPrefix": "&lt;LogFilePrefix&gt;",
 "TargetGrants": [
 {
 "Grantee": {
 "Type": "AmazonCustomerByEmail",
 "EmailAddress": "&lt;EmailID&gt;"
 },
 "Permission": "FULL_CONTROL"
 }
 ]
 } 
}
```
3. Run the `put-bucket-logging` command with bucket name and `&lt;FileName.Json&gt;` as input: for more information refer to [put-bucket-logging](https://docs.aws.amazon.com/cli/latest/reference/s3api/put-bucket-logging.html):
```
aws s3api put-bucket-logging --bucket &lt;BucketName&gt; --bucket-logging-status file://&lt;FileName.Json&gt;
```</t>
  </si>
  <si>
    <t>Ensure CloudTrail trails are integrated with CloudWatch Logs. One method to accomplish the recommended state is to execute the following:
**From Console:**
1. Sign in to the AWS Management Console and open the S3 console at [https://console.aws.amazon.com/s3](https://console.aws.amazon.com/s3).
2. Under `All Buckets` click on the target S3 bucket
3. Click on `Properties` in the top right of the console
4. Under `Bucket:` &lt;s3\_bucket\_for\_cloudtrail&gt; click on `Logging` 
5. Configure bucket logging
 - Click on the `Enabled` checkbox
 - Select Target Bucket from list
 - Enter a Target Prefix
6. Click `Save`.
**From Command Line:**
1. Get the name of the S3 bucket that CloudTrail is logging to:
```
aws cloudtrail describe-trails --region &lt;region-name&gt; --query trailList[*].S3BucketName
```
2. Copy and add target bucket name at `&lt;Logging_BucketName&gt;`, Prefix for logfile at `&lt;LogFilePrefix&gt;` and optionally add an email address in the following template and save it as `&lt;FileName.Json&gt;`:
```
{
 "LoggingEnabled": {
 "TargetBucket": "&lt;Logging_BucketName&gt;",
 "TargetPrefix": "&lt;LogFilePrefix&gt;",
 "TargetGrants": [
 {
 "Grantee": {
 "Type": "AmazonCustomerByEmail",
 "EmailAddress": "&lt;EmailID&gt;"
 },
 "Permission": "FULL_CONTROL"
 }
 ]
 } 
}
```
3. Run the `put-bucket-logging` command with bucket name and `&lt;FileName.Json&gt;` as input: for more information refer to [put-bucket-logging](https://docs.aws.amazon.com/cli/latest/reference/s3api/put-bucket-logging.html):
```
aws s3api put-bucket-logging --bucket &lt;BucketName&gt; --bucket-logging-status file://&lt;FileName.Json&gt;
```</t>
  </si>
  <si>
    <t>To close this finding, please provide screenshot showing CloudTrail trails are integrated with CloudWatch Logs.</t>
  </si>
  <si>
    <t>AWS-31</t>
  </si>
  <si>
    <t>Ensure management console sign-in without MFA is monitored</t>
  </si>
  <si>
    <t>Real-time monitoring of API calls can be achieved by directing CloudTrail Logs to CloudWatch Logs, or an external Security information and event management (SIEM) environment, and establishing corresponding metric filters and alarms. 
It is recommended that a metric filter and alarm be established for console logins that are not protected by MFA.</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</si>
  <si>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
aws cloudtrail describe-trails
```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
aws cloudtrail get-trail-status --name &lt;Name of a Multi-region CloudTrail&gt;
```
Ensure in the output that `IsLogging` is set to `TRUE`
- Ensure identified Multi-region 'Cloudtrail' captures all Management Events
```
aws cloudtrail get-event-selectors --trail-name &lt;trailname shown in describe-trails&gt;
```
Ensure in the output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($.eventName = "ConsoleLogin") &amp;&amp; ($.additionalEventData.MFAUsed != "Yes") }"
```
Or (To reduce false positives incase Single Sign-On (SSO) is used in organization):
```
"filterPattern": "{ ($.eventName = "ConsoleLogin") &amp;&amp; ($.additionalEventData.MFAUsed != "Yes") &amp;&amp; ($.userIdentity.type = "IAMUser") &amp;&amp; ($.responseElements.ConsoleLogin = "Success") }"
```
4. Note the `&lt;no_mfa_console_signin_metric&gt;` value associated with the `filterPattern` found in step 3.
5. Get a list of CloudWatch alarms and filter on the `&lt;no_mfa_console_signin_metric&gt;` captured in step 4.
```
aws cloudwatch describe-alarms --query 'MetricAlarms[?MetricName== `&lt;no_mfa_console_signin_metric&gt;`]'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</si>
  <si>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Management Console sign-in without MFA.</t>
  </si>
  <si>
    <t>A log metric filter and alarm does not exist for Management Console sign-in without MFA.</t>
  </si>
  <si>
    <t>4</t>
  </si>
  <si>
    <t>4.2</t>
  </si>
  <si>
    <t>CloudWatch is an AWS native service that allows you to observe and monitor resources and applications. CloudTrail Logs can also be sent to an external Security information and event management (SIEM) environment for monitoring and alerting.
Monitoring for single-factor console logins will increase visibility into accounts that are not protected by MFA. These type of accounts are more susceptible to compromise and unauthorized access.</t>
  </si>
  <si>
    <t>If you are using CloudTrails and CloudWatch, perform the following to setup the metric filter, alarm, SNS topic, and subscription:
1. Create a metric filter based on filter pattern provided which checks for AWS Management Console sign-in without MFA and the `&lt;cloudtrail_log_group_name&gt;` taken from audit step 1.
Use Command: 
```
aws logs put-metric-filter --log-group-name &lt;cloudtrail_log_group_name&gt; --filter-name `&lt;no_mfa_console_signin_metric&gt;` --metric-transformations metricName= `&lt;no_mfa_console_signin_metric&gt;` ,metricNamespace='CISBenchmark',metricValue=1 --filter-pattern '{ ($.eventName = "ConsoleLogin") &amp;&amp; ($.additionalEventData.MFAUsed != "Yes") }'
```
Or (To reduce false positives incase Single Sign-On (SSO) is used in organization):
```
aws logs put-metric-filter --log-group-name &lt;cloudtrail_log_group_name&gt; --filter-name `&lt;no_mfa_console_signin_metric&gt;` --metric-transformations metricName= `&lt;no_mfa_console_signin_metric&gt;` ,metricNamespace='CISBenchmark',metricValue=1 --filter-pattern '{ ($.eventName = "ConsoleLogin") &amp;&amp; ($.additionalEventData.MFAUsed != "Yes") &amp;&amp; ($.userIdentity.type = "IAMUser") &amp;&amp; ($.responseElements.ConsoleLogin = "Success")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`&lt;no_mfa_console_signin_alarm&gt;` --metric-name `&lt;no_mfa_console_signin_metric&gt;` --statistic Sum --period 300 --threshold 1 --comparison-operator GreaterThanOrEqualToThreshold --evaluation-periods 1 --namespace 'CISBenchmark' --alarm-actions &lt;sns_topic_arn&gt;
```</t>
  </si>
  <si>
    <t>Ensure a log metric filter and alarm exist for Management Console sign-in without MFA. One method to accomplish the recommended state is to execute the following:
Perform the following to setup the metric filter, alarm, SNS topic, and subscription:
1) Create a metric filter based on filter pattern provided which checks for AWS Management Console sign-in without MFA and the &lt;cloudtrail_log_group_name&gt; taken from audit step 1.
Use Command: 
aws logs put-metric-filter --log-group-name &lt;cloudtrail_log_group_name&gt; --filter-name &lt;no_mfa_console_signin_metric&gt; --metric-transformations metricName= &lt;no_mfa_console_sign+U27+U28+U28:U29+U28:U30+U27+U28+U28:U31+U27+U28+U28:U32+U27+U28+U28:U33+T28:U33</t>
  </si>
  <si>
    <t>To close this finding, please provide screenshot showing log metric filter and alarm exist for Management Console sign-in without MFA.</t>
  </si>
  <si>
    <t>AWS-32</t>
  </si>
  <si>
    <t>Ensure usage of 'root' account is monitored</t>
  </si>
  <si>
    <t>Real-time monitoring of API calls can be achieved by directing CloudTrail Logs to CloudWatch Logs, or an external Security information and event management (SIEM) environment, and establishing corresponding metric filters and alarms. 
It is recommended that a metric filter and alarm be established for 'root' login attempts to detect the unauthorized use, or attempts to use the root account.</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</si>
  <si>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$.userIdentity.type = "Root" &amp;&amp; $.userIdentity.invokedBy NOT EXISTS &amp;&amp; $.eventType != "AwsServiceEvent" }"
```
4. Note the `&lt;root_usage_metric&gt;` value associated with the `filterPattern` found in step 3.
5. Get a list of CloudWatch alarms and filter on the `&lt;root_usage_metric&gt;` captured in step 4.
```
aws cloudwatch describe-alarms --query 'MetricAlarms[?MetricName== `&lt;root_usage_metric&gt;`]'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</si>
  <si>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usage of root account.</t>
  </si>
  <si>
    <t>A log metric filter and alarm does not exist for usage of root account.</t>
  </si>
  <si>
    <t>4.3</t>
  </si>
  <si>
    <t>Monitoring for 'root' account logins will provide visibility into the use of a fully privileged account and an opportunity to reduce the use of it.
Cloud Watch is an AWS native service that allows you to observe and monitor resources and applications. CloudTrail Logs can also be sent to an external Security information and event management (SIEM) environment for monitoring and alerting.</t>
  </si>
  <si>
    <t>If you are using CloudTrails and CloudWatch, perform the following to setup the metric filter, alarm, SNS topic, and subscription:
1. Create a metric filter based on filter pattern provided which checks for 'Root' account usage and the `&lt;cloudtrail_log_group_name&gt;` taken from audit step 1.
```
aws logs put-metric-filter --log-group-name `&lt;cloudtrail_log_group_name&gt;` --filter-name `&lt;root_usage_metric&gt;` --metric-transformations metricName= `&lt;root_usage_metric&gt;` ,metricNamespace='CISBenchmark',metricValue=1 --filter-pattern '{ $.userIdentity.type = "Root" &amp;&amp; $.userIdentity.invokedBy NOT EXISTS &amp;&amp; $.eventType != "AwsServiceEvent"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`&lt;root_usage_alarm&gt;` --metric-name `&lt;root_usage_metric&gt;` --statistic Sum --period 300 --threshold 1 --comparison-operator GreaterThanOrEqualToThreshold --evaluation-periods 1 --namespace 'CISBenchmark' --alarm-actions &lt;sns_topic_arn&gt;
```</t>
  </si>
  <si>
    <t>Ensure a log metric filter and alarm exist for usage of root account. One method to accomplish the recommended state is to execute the following:
Perform the following to setup the metric filter, alarm, SNS topic, and subscription:
1) Create a metric filter based on filter pattern provided which checks for Root account usage and the &lt;cloudtrail_log_group_name&gt; taken from audit step 1.
aws logs put-metric-filter --log-group-name &lt;cloudtrail_log_group_name&gt; --filter-name &lt;root_usage_metric&gt; --metric-transformations metricName= &lt;root_usage_metric&gt; ,metricNamespace=CISBenchmark,metricValue=1 --filter-pattern { $.userIdentity.type = "Root" &amp;&amp; $.userIdentity.invokedBy NOT EXISTS &amp;&amp; $.eventType != "AwsServiceEvent"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&lt;root_usage_alarm&gt; --metric-name &lt;root_usage_metric&gt; --statistic Sum --period 300 --threshold 1 --comparison-operator GreaterThanOrEqualToThreshold --evaluation-periods 1 --namespace CISBenchmark --alarm-actions &lt;sns_topic_arn&gt;.</t>
  </si>
  <si>
    <t>To close this finding, please provide screenshot showing log metric filter and alarm exist for usage of root account with the agency's CAP.</t>
  </si>
  <si>
    <t>AWS-33</t>
  </si>
  <si>
    <t>Ensure IAM policy changes are monitored</t>
  </si>
  <si>
    <t>Real-time monitoring of API calls can be achieved by directing CloudTrail Logs to CloudWatch Logs, or an external Security information and event management (SIEM) environment, and establishing corresponding metric filters and alarms. 
It is recommended that a metric filter and alarm be established changes made to Identity and Access Management (IAM) policies.</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</si>
  <si>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eventName=DeleteGroupPolicy)||($.eventName=DeleteRolePolicy)||($.eventName=DeleteUserPolicy)||($.eventName=PutGroupPolicy)||($.eventName=PutRolePolicy)||($.eventName=PutUserPolicy)||($.eventName=CreatePolicy)||($.eventName=DeletePolicy)||($.eventName=CreatePolicyVersion)||($.eventName=DeletePolicyVersion)||($.eventName=AttachRolePolicy)||($.eventName=DetachRolePolicy)||($.eventName=AttachUserPolicy)||($.eventName=DetachUserPolicy)||($.eventName=AttachGroupPolicy)||($.eventName=DetachGroupPolicy)}"
```
4. Note the `&lt;iam_changes_metric&gt;` value associated with the `filterPattern` found in step 3.
5. Get a list of CloudWatch alarms and filter on the `&lt;iam_changes_metric&gt;` captured in step 4.
```
aws cloudwatch describe-alarms --query 'MetricAlarms[?MetricName== `&lt;iam_changes_metric&gt;`]'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</si>
  <si>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IAM policy changes.</t>
  </si>
  <si>
    <t>A log metric filter and alarm does not exist for IAM policy changes.</t>
  </si>
  <si>
    <t>4.4</t>
  </si>
  <si>
    <t>CloudWatch is an AWS native service that allows you to observe and monitor resources and applications. CloudTrail Logs can also be sent to an external Security information and event management (SIEM) environment for monitoring and alerting.
Monitoring changes to IAM policies will help ensure authentication and authorization controls remain intact.</t>
  </si>
  <si>
    <t>If you are using CloudTrails and CloudWatch, perform the following to setup the metric filter, alarm, SNS topic, and subscription:
1. Create a metric filter based on filter pattern provided which checks for IAM policy changes and the `&lt;cloudtrail_log_group_name&gt;` taken from audit step 1.
```
aws logs put-metric-filter --log-group-name `&lt;cloudtrail_log_group_name&gt;` --filter-name `&lt;iam_changes_metric&gt;` --metric-transformations metricName= `&lt;iam_changes_metric&gt;` ,metricNamespace='CISBenchmark',metricValue=1 --filter-pattern '{($.eventName=DeleteGroupPolicy)||($.eventName=DeleteRolePolicy)||($.eventName=DeleteUserPolicy)||($.eventName=PutGroupPolicy)||($.eventName=PutRolePolicy)||($.eventName=PutUserPolicy)||($.eventName=CreatePolicy)||($.eventName=DeletePolicy)||($.eventName=CreatePolicyVersion)||($.eventName=DeletePolicyVersion)||($.eventName=AttachRolePolicy)||($.eventName=DetachRolePolicy)||($.eventName=AttachUserPolicy)||($.eventName=DetachUserPolicy)||($.eventName=AttachGroupPolicy)||($.eventName=DetachGroupPolicy)}'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`&lt;iam_changes_alarm&gt;` --metric-name `&lt;iam_changes_metric&gt;` --statistic Sum --period 300 --threshold 1 --comparison-operator GreaterThanOrEqualToThreshold --evaluation-periods 1 --namespace 'CISBenchmark' --alarm-actions &lt;sns_topic_arn&gt;
```</t>
  </si>
  <si>
    <t>Ensure a log metric filter and alarm exist for IAM policy changes. One method to accomplish the recommended state is to execute the following:
1) Create a metric filter based on filter pattern provided which checks for IAM policy changes and the &lt;cloudtrail_log_group_name&gt; taken from audit step 1.
aws logs put-metric-filter --log-group-name &lt;cloudtrail_log_group_name&gt; --filter-name &lt;iam_changes_metric&gt; --metric-transformations metricName= &lt;iam_changes_metric&gt; ,metricNamespace=CISBenchmark,metricValue=1 --filter-pattern {($.eventName=DeleteGroupPolicy)||($.eventName=DeleteRolePolicy)||($.eventName=DeleteUserPolicy)||($.eventName=PutGroupPolicy)||($.eventName=PutRolePolicy)||($.eventName=PutUserPolicy)||($.eventName=CreatePolicy)||($.eventName=DeletePolicy)||($.eventName=CreatePolicyVersion)||($.eventName=DeletePolicyVersion)||($.eventName=AttachRolePolicy)||($.eventName=DetachRolePolicy)||($.eventName=AttachUserPolicy)||($.eventName=DetachUserPolicy)||($.eventName=AttachGroupPolicy)||($.eventName=DetachGroupPolicy)}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&lt;iam_changes_alarm&gt; --metric-name &lt;iam_changes_metric&gt;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</si>
  <si>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IAM policy changes with the agency's CAP.</t>
  </si>
  <si>
    <t>AWS-34</t>
  </si>
  <si>
    <t>Ensure CloudTrail configuration changes are monitored</t>
  </si>
  <si>
    <t>Real-time monitoring of API calls can be achieved by directing CloudTrail Logs to CloudWatch Logs, or an external Security information and event management (SIEM) environment, where metric filters and alarms can be established. 
It is recommended that a metric filter and alarm be utilized for detecting changes to CloudTrail's configurations.</t>
  </si>
  <si>
    <t>If you are using CloudTrails and CloudWatch, perform the following to ensure that there is at least one active multi-region CloudTrail with prescribed metric filters and alarms configured, or that the filters are configured in the appropriate SIEM alerts: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filterPattern output from the above command contains the following:
```
"filterPattern": "{ ($.eventName = CreateTrail) || ($.eventName = UpdateTrail) || ($.eventName = DeleteTrail) || ($.eventName = StartLogging) || ($.eventName = StopLogging) }"
 ```
4. Note the `&lt;cloudtrail_cfg_changes_metric&gt;` value associated with the `filterPattern` found in step 3.
5. Get a list of CloudWatch alarms and filter on the `&lt;cloudtrail_cfg_changes_metric&gt;` captured in step 4.
```
aws cloudwatch describe-alarms --query 'MetricAlarms[?MetricName== `&lt;cloudtrail_cfg_changes_metric&gt;`]'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</si>
  <si>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CloudTrail configuration changes.</t>
  </si>
  <si>
    <t>A log metric filter and alarm does not exist for CloudTrail configuration changes.</t>
  </si>
  <si>
    <t>4.5</t>
  </si>
  <si>
    <t>Monitoring changes to CloudTrail's configuration will help ensure sustained visibility to activities performed in the AWS account.</t>
  </si>
  <si>
    <t>If you are using CloudTrails and CloudWatch, perform the following to setup the metric filter, alarm, SNS topic, and subscription:
1. Create a metric filter based on filter pattern provided which checks for cloudtrail configuration changes and the `&lt;cloudtrail_log_group_name&gt;` taken from audit step 1.
```
aws logs put-metric-filter --log-group-name &lt;cloudtrail_log_group_name&gt; --filter-name `&lt;cloudtrail_cfg_changes_metric&gt;` --metric-transformations metricName= `&lt;cloudtrail_cfg_changes_metric&gt;` ,metricNamespace='CISBenchmark',metricValue=1 --filter-pattern '{ ($.eventName = CreateTrail) || ($.eventName = UpdateTrail) || ($.eventName = DeleteTrail) || ($.eventName = StartLogging) || ($.eventName = StopLogging)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`&lt;cloudtrail_cfg_changes_alarm&gt;` --metric-name `&lt;cloudtrail_cfg_changes_metric&gt;` --statistic Sum --period 300 --threshold 1 --comparison-operator GreaterThanOrEqualToThreshold --evaluation-periods 1 --namespace 'CISBenchmark' --alarm-actions &lt;sns_topic_arn&gt;
```</t>
  </si>
  <si>
    <t>Ensure a log metric filter and alarm exist for CloudTrail configuration changes. One method to accomplish the recommended state is to execute the following:
1) Create a metric filter based on filter pattern provided which checks for cloudtrail configuration changes and the &lt;cloudtrail_log_group_name&gt; taken from audit step 1.
aws logs put-metric-filter --log-group-name &lt;cloudtrail_log_group_name&gt; --filter-name &lt;cloudtrail_cfg_changes_metric&gt; --metric-transformations metricName= &lt;cloudtrail_cfg_changes_metric&gt; ,metricNamespace=CISBenchmark,metricValue=1 --filter-pattern { ($.eventName = CreateTrail) || ($.eventName = UpdateTrail) || ($.eventName = DeleteTrail) || ($.eventName = StartLogging) || ($.eventName = StopLogging)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&lt;cloudtrail_cfg_changes_alarm&gt; --metric-name &lt;cloudtrail_cfg_changes_metric&gt;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</si>
  <si>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CloudTrail configuration changes with the agency's CAP.</t>
  </si>
  <si>
    <t>AWS-35</t>
  </si>
  <si>
    <t>Ensure S3 bucket policy changes are monitored</t>
  </si>
  <si>
    <t>Real-time monitoring of API calls can be achieved by directing CloudTrail Logs to CloudWatch Logs, or an external Security information and event management (SIEM) environment, and establishing corresponding metric filters and alarms. 
It is recommended that a metric filter and alarm be established for changes to S3 bucket policies.</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</si>
  <si>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($.eventSource = s3.amazonaws.com) &amp;&amp; (($.eventName = PutBucketAcl) || ($.eventName = PutBucketPolicy) || ($.eventName = PutBucketCors) || ($.eventName = PutBucketLifecycle) || ($.eventName = PutBucketReplication) || ($.eventName = DeleteBucketPolicy) || ($.eventName = DeleteBucketCors) || ($.eventName = DeleteBucketLifecycle) || ($.eventName = DeleteBucketReplication)) }"
```
4. Note the `&lt;s3_bucket_policy_changes_metric&gt;` value associated with the `filterPattern` found in step 3.
5. Get a list of CloudWatch alarms and filter on the `&lt;s3_bucket_policy_changes_metric&gt;` captured in step 4.
```
aws cloudwatch describe-alarms --query 'MetricAlarms[?MetricName== `&lt;s3_bucket_policy_changes_metric&gt;`]'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</si>
  <si>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S3 bucket policy changes.</t>
  </si>
  <si>
    <t>A log metric filter and alarm does not exist for S3 bucket policy changes.</t>
  </si>
  <si>
    <t>4.8</t>
  </si>
  <si>
    <t>CloudWatch is an AWS native service that allows you to observe and monitor resources and applications. CloudTrail Logs can also be sent to an external Security information and event management (SIEM) environment for monitoring and alerting.
Monitoring changes to S3 bucket policies may reduce time to detect and correct permissive policies on sensitive S3 buckets.</t>
  </si>
  <si>
    <t>If you are using CloudTrails and CloudWatch, perform the following to setup the metric filter, alarm, SNS topic, and subscription:
1. Create a metric filter based on filter pattern provided which checks for S3 bucket policy changes and the `&lt;cloudtrail_log_group_name&gt;` taken from audit step 1.
```
aws logs put-metric-filter --log-group-name &lt;cloudtrail_log_group_name&gt; --filter-name `&lt;s3_bucket_policy_changes_metric&gt;` --metric-transformations metricName= `&lt;s3_bucket_policy_changes_metric&gt;` ,metricNamespace='CISBenchmark',metricValue=1 --filter-pattern '{ ($.eventSource = s3.amazonaws.com) &amp;&amp; (($.eventName = PutBucketAcl) || ($.eventName = PutBucketPolicy) || ($.eventName = PutBucketCors) || ($.eventName = PutBucketLifecycle) || ($.eventName = PutBucketReplication) || ($.eventName = DeleteBucketPolicy) || ($.eventName = DeleteBucketCors) || ($.eventName = DeleteBucketLifecycle) || ($.eventName = DeleteBucketReplication))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`&lt;s3_bucket_policy_changes_alarm&gt;` --metric-name `&lt;s3_bucket_policy_changes_metric&gt;` --statistic Sum --period 300 --threshold 1 --comparison-operator GreaterThanOrEqualToThreshold --evaluation-periods 1 --namespace 'CISBenchmark' --alarm-actions &lt;sns_topic_arn&gt;
```</t>
  </si>
  <si>
    <t>Ensure a log metric filter and alarm exist for S3 bucket policy changes. One method to accomplish the recommended state is to execute the following:
Perform the following to setup the metric filter, alarm, SNS topic, and subscription:
1) Create a metric filter based on filter pattern provided which checks for S3 bucket policy changes and the &lt;cloudtrail_log_group_name&gt; taken from audit step 1.
aws logs put-metric-filter --log-group-name &lt;cloudtrail_log_group_name&gt; --filter-name &lt;s3_bucket_policy_changes_metric&gt; --metric-transformations metricName= &lt;s3_bucket_policy_changes_metric&gt; ,metricNamespace=CISBenchmark,metricValue=1 --filter-pattern { ($.eventSource = s3.amazonaws.com) &amp;&amp; (($.eventName = PutBucketAcl) || ($.eventName = PutBucketPolicy) || ($.eventName = PutBucketCors) || ($.eventName = PutBucketLifecycle) || ($.eventName = PutBucketReplication) || ($.eventName = DeleteBucketPolicy) || ($.eventName = DeleteBucketCors) || ($.eventName = DeleteBucketLifecycle) || ($.eventName = DeleteBucketReplication))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&lt;s3_bucket_policy_changes_alarm&gt; --metric-name &lt;s3_bucket_policy_changes_metric&gt;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</si>
  <si>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S3 bucket policy changes with the agency's CAP.</t>
  </si>
  <si>
    <t>AWS-36</t>
  </si>
  <si>
    <t>Ensure changes to network gateways are monitored</t>
  </si>
  <si>
    <t>Real-time monitoring of API calls can be achieved by directing CloudTrail Logs to CloudWatch Logs, or an external Security information and event management (SIEM) environment, and establishing corresponding metric filters and alarms. Network gateways are required to send/receive traffic to a destination outside of a VPC. It is recommended that a metric filter and alarm be established for changes to network gateways.</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</si>
  <si>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($.eventName = CreateCustomerGateway) || ($.eventName = DeleteCustomerGateway) || ($.eventName = AttachInternetGateway) || ($.eventName = CreateInternetGateway) || ($.eventName = DeleteInternetGateway) || ($.eventName = DetachInternetGateway) }"
```
4. Note the `&lt;network_gw_changes_metric&gt;` value associated with the `filterPattern` found in step 3.
5. Get a list of CloudWatch alarms and filter on the `&lt;network_gw_changes_metric&gt;` captured in step 4.
```
aws cloudwatch describe-alarms --query 'MetricAlarms[?MetricName== `&lt;network_gw_changes_metric&gt;`]'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</si>
  <si>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changes to network gateways.</t>
  </si>
  <si>
    <t>A log metric filter and alarm does not exist for changes to network gateways.</t>
  </si>
  <si>
    <t>4.12</t>
  </si>
  <si>
    <t>CloudWatch is an AWS native service that allows you to observe and monitor resources and applications. CloudTrail Logs can also be sent to an external Security information and event management (SIEM) environment for monitoring and alerting.
Monitoring changes to network gateways will help ensure that all ingress/egress traffic traverses the VPC border via a controlled path.</t>
  </si>
  <si>
    <t>If you are using CloudTrails and CloudWatch, perform the following to setup the metric filter, alarm, SNS topic, and subscription:
1. Create a metric filter based on filter pattern provided which checks for network gateways changes and the `&lt;cloudtrail_log_group_name&gt;` taken from audit step 1.
```
aws logs put-metric-filter --log-group-name &lt;cloudtrail_log_group_name&gt; --filter-name `&lt;network_gw_changes_metric&gt;` --metric-transformations metricName= `&lt;network_gw_changes_metric&gt;` ,metricNamespace='CISBenchmark',metricValue=1 --filter-pattern '{ ($.eventName = CreateCustomerGateway) || ($.eventName = DeleteCustomerGateway) || ($.eventName = AttachInternetGateway) || ($.eventName = CreateInternetGateway) || ($.eventName = DeleteInternetGateway) || ($.eventName = DetachInternetGateway)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`&lt;network_gw_changes_alarm&gt;` --metric-name `&lt;network_gw_changes_metric&gt;` --statistic Sum --period 300 --threshold 1 --comparison-operator GreaterThanOrEqualToThreshold --evaluation-periods 1 --namespace 'CISBenchmark' --alarm-actions &lt;sns_topic_arn&gt;
```</t>
  </si>
  <si>
    <t>Ensure a log metric filter and alarm exist for changes to network gateways. One method to accomplish the recommended state is to execute the following:
Perform the following to setup the metric filter, alarm, SNS topic, and subscription:
1) Create a metric filter based on filter pattern provided which checks for network gateways changes and the &lt;cloudtrail_log_group_name&gt; taken from audit step 1.
aws logs put-metric-filter --log-group-name &lt;cloudtrail_log_group_name&gt; --filter-name &lt;network_gw_changes_metric&gt; --metric-transformations metricName= &lt;network_gw_changes_metric&gt; ,metricNamespace=CISBenchmark,metricValue=1 --filter-pattern { ($.eventName = CreateCustomerGateway) || ($.eventName = DeleteCustomerGateway) || ($.eventName = AttachInternetGateway) || ($.eventName = CreateInternetGateway) || ($.eventName = DeleteInternetGateway) || ($.eventName = DetachInternetGateway)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&lt;network_gw_changes_alarm&gt; --metric-name &lt;network_gw_changes_metric&gt;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</si>
  <si>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changes to network gateways with the agency's CAP.</t>
  </si>
  <si>
    <t>AWS-37</t>
  </si>
  <si>
    <t>Ensure route table changes are monitored</t>
  </si>
  <si>
    <t>Real-time monitoring of API calls can be achieved by directing CloudTrail Logs to CloudWatch Logs, or an external Security information and event management (SIEM) environment, and establishing corresponding metric filters and alarms. Routing tables are used to route network traffic between subnets and to network gateways. It is recommended that a metric filter and alarm be established for changes to route tables.</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</si>
  <si>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"{($.eventSource = ec2.amazonaws.com) &amp;&amp; ($.eventName = CreateRoute) || ($.eventName = CreateRouteTable) || ($.eventName = ReplaceRoute) || ($.eventName = ReplaceRouteTableAssociation) || ($.eventName = DeleteRouteTable) || ($.eventName = DeleteRoute) || ($.eventName = DisassociateRouteTable) }"
```
4. Note the `&lt;route_table_changes_metric&gt;` value associated with the `filterPattern` found in step 3.
5. Get a list of CloudWatch alarms and filter on the `&lt;route_table_changes_metric&gt;` captured in step 4.
```
aws cloudwatch describe-alarms --query 'MetricAlarms[?MetricName== `&lt;route_table_changes_metric&gt;`]'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</si>
  <si>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route table changes.</t>
  </si>
  <si>
    <t>A log metric filter and alarm does not exist for route table changes.</t>
  </si>
  <si>
    <t>4.13</t>
  </si>
  <si>
    <t>CloudWatch is an AWS native service that allows you to observe and monitor resources and applications. CloudTrail Logs can also be sent to an external Security information and event management (SIEM) environment for monitoring and alerting.
Monitoring changes to route tables will help ensure that all VPC traffic flows through an expected path and prevent any accidental or intentional modifications that may lead to uncontrolled network traffic. An alarm should be triggered every time an AWS API call is performed to create, replace, delete, or disassociate a Route Table.</t>
  </si>
  <si>
    <t>If you are using CloudTrails and CloudWatch, perform the following to setup the metric filter, alarm, SNS topic, and subscription:
1. Create a metric filter based on filter pattern provided which checks for route table changes and the `&lt;cloudtrail_log_group_name&gt;` taken from audit step 1.
```
aws logs put-metric-filter --log-group-name &lt;cloudtrail_log_group_name&gt; --filter-name `&lt;route_table_changes_metric&gt;` --metric-transformations metricName= `&lt;route_table_changes_metric&gt;` ,metricNamespace='CISBenchmark',metricValue=1 --filter-pattern '{ ($.eventName = CreateRoute) || ($.eventName = CreateRouteTable) || ($.eventName = ReplaceRoute) || ($.eventName = ReplaceRouteTableAssociation) || ($.eventName = DeleteRouteTable) || ($.eventName = DeleteRoute) || ($.eventName = DisassociateRouteTable)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`&lt;route_table_changes_alarm&gt;` --metric-name `&lt;route_table_changes_metric&gt;` --statistic Sum --period 300 --threshold 1 --comparison-operator GreaterThanOrEqualToThreshold --evaluation-periods 1 --namespace 'CISBenchmark' --alarm-actions &lt;sns_topic_arn&gt;
```</t>
  </si>
  <si>
    <t>Ensure a log metric filter and alarm exist for route table changes. One method to accomplish the recommended state is to execute the following:
Perform the following to setup the metric filter, alarm, SNS topic, and subscription:
1) Create a metric filter based on filter pattern provided which checks for route table changes and the &lt;cloudtrail_log_group_name&gt; taken from audit step 1.
aws logs put-metric-filter --log-group-name &lt;cloudtrail_log_group_name&gt; --filter-name &lt;route_table_changes_metric&gt; --metric-transformations metricName= &lt;route_table_changes_metric&gt; ,metricNamespace=CISBenchmark,metricValue=1 --filter-pattern { ($.eventName = CreateRoute) || ($.eventName = CreateRouteTable) || ($.eventName = ReplaceRoute) || ($.eventName = ReplaceRouteTableAssociation) || ($.eventName = DeleteRouteTable) || ($.eventName = DeleteRoute) || ($.eventName = DisassociateRouteTable)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&lt;route_table_changes_alarm&gt; --metric-name &lt;route_table_changes_metric&gt;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</si>
  <si>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route table changes with the agency’s CAP.</t>
  </si>
  <si>
    <t>AWS-38</t>
  </si>
  <si>
    <t>Ensure VPC changes are monitored</t>
  </si>
  <si>
    <t>Real-time monitoring of API calls can be achieved by directing CloudTrail Logs to CloudWatch Logs, or an external Security information and event management (SIEM) environment, and establishing corresponding metric filters and alarms. It is possible to have more than 1 VPC within an account, in addition it is also possible to create a peer connection between 2 VPCs enabling network traffic to route between VPCs. It is recommended that a metric filter and alarm be established for changes made to VPCs.</t>
  </si>
  <si>
    <t>If you are using CloudTrails and CloudWatch, perform the following to ensure that there is at least one active multi-region CloudTrail with prescribed metric filters and alarms configured:
1. Identify the log group name configured for use with active multi-region CloudTrail:
- List all CloudTrails: `aws cloudtrail describe-trails`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`aws cloudtrail get-trail-status --name &lt;Name of a Multi-region CloudTrail&gt;`
ensure `IsLogging` is set to `TRUE`
- Ensure identified Multi-region Cloudtrail captures all Management Events
`aws cloudtrail get-event-selectors --trail-name &lt;trailname shown in describe-trails&gt;`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($.eventName = CreateVpc) || ($.eventName = DeleteVpc) || ($.eventName = ModifyVpcAttribute) || ($.eventName = AcceptVpcPeeringConnection) || ($.eventName = CreateVpcPeeringConnection) || ($.eventName = DeleteVpcPeeringConnection) || ($.eventName = RejectVpcPeeringConnection) || ($.eventName = AttachClassicLinkVpc) || ($.eventName = DetachClassicLinkVpc) || ($.eventName = DisableVpcClassicLink) || ($.eventName = EnableVpcClassicLink) }"
```
4. Note the `&lt;vpc_changes_metric&gt;` value associated with the `filterPattern` found in step 3.
5. Get a list of CloudWatch alarms and filter on the `&lt;vpc_changes_metric&gt;` captured in step 4.
```
aws cloudwatch describe-alarms --query 'MetricAlarms[?MetricName== `&lt;vpc_changes_metric&gt;`]'
```
6. Note the `AlarmActions` value - this will provide the SNS topic ARN value.
7. Ensure there is at least one active subscriber to the SNS topic
```
aws sns list-subscriptions-by-topic --topic-arn &lt;sns_topic_arn&gt; 
```
at least one subscription should have "SubscriptionArn" with valid aws ARN.
```
Example of valid "SubscriptionArn": "arn:aws:sns:&lt;region&gt;:&lt;aws_account_number&gt;:&lt;SnsTopicName&gt;:&lt;SubscriptionID&gt;"
```</t>
  </si>
  <si>
    <t>A log metric filter and alarm exist for VPC changes.</t>
  </si>
  <si>
    <t>A log metric filter and alarm does not exist for VPC changes.</t>
  </si>
  <si>
    <t>4.14</t>
  </si>
  <si>
    <t>CloudWatch is an AWS native service that allows you to observe and monitor resources and applications. CloudTrail Logs can also be sent to an external Security information and event management (SIEM) environment for monitoring and alerting.
VPCs in AWS are logically isolated virtual networks that can be used to launch AWS resources. Monitoring changes to VPC configuration will help ensure VPC traffic flow is not getting impacted. Changes to VPCs can impact network accessibility from the public internet and additionally impact VPC traffic flow to and from resources launched in the VPC.</t>
  </si>
  <si>
    <t>If you are using CloudTrails and CloudWatch, perform the following to setup the metric filter, alarm, SNS topic, and subscription:
1. Create a metric filter based on filter pattern provided which checks for VPC changes and the `&lt;cloudtrail_log_group_name&gt;` taken from audit step 1.
```
aws logs put-metric-filter --log-group-name &lt;cloudtrail_log_group_name&gt; --filter-name `&lt;vpc_changes_metric&gt;` --metric-transformations metricName= `&lt;vpc_changes_metric&gt;` ,metricNamespace='CISBenchmark',metricValue=1 --filter-pattern '{ ($.eventName = CreateVpc) || ($.eventName = DeleteVpc) || ($.eventName = ModifyVpcAttribute) || ($.eventName = AcceptVpcPeeringConnection) || ($.eventName = CreateVpcPeeringConnection) || ($.eventName = DeleteVpcPeeringConnection) || ($.eventName = RejectVpcPeeringConnection) || ($.eventName = AttachClassicLinkVpc) || ($.eventName = DetachClassicLinkVpc) || ($.eventName = DisableVpcClassicLink) || ($.eventName = EnableVpcClassicLink)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`&lt;vpc_changes_alarm&gt;` --metric-name `&lt;vpc_changes_metric&gt;` --statistic Sum --period 300 --threshold 1 --comparison-operator GreaterThanOrEqualToThreshold --evaluation-periods 1 --namespace 'CISBenchmark' --alarm-actions &lt;sns_topic_arn&gt;
```</t>
  </si>
  <si>
    <t>Ensure a log metric filter and alarm exist for VPC changes. One method to accomplish the recommended state is to execute the following:
Perform the following to setup the metric filter, alarm, SNS topic, and subscription:
1) Create a metric filter based on filter pattern provided which checks for VPC changes and the &lt;cloudtrail_log_group_name&gt; taken from audit step 1.
aws logs put-metric-filter --log-group-name &lt;cloudtrail_log_group_name&gt; --filter-name &lt;vpc_changes_metric&gt; --metric-transformations metricName= &lt;vpc_changes_metric&gt; ,metricNamespace=CISBenchmark,metricValue=1 --filter-pattern { ($.eventName = CreateVpc) || ($.eventName = DeleteVpc) || ($.eventName = ModifyVpcAttribute) || ($.eventName = AcceptVpcPeeringConnection) || ($.eventName = CreateVpcPeeringConnection) || ($.eventName = DeleteVpcPeeringConnection) || ($.eventName = RejectVpcPeeringConnection) || ($.eventName = AttachClassicLinkVpc) || ($.eventName = DetachClassicLinkVpc) || ($.eventName = DisableVpcClassicLink) || ($.eventName = EnableVpcClassicLink)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&lt;vpc_changes_alarm&gt; --metric-name &lt;vpc_changes_metric&gt; --statistic Sum --period 300 --threshold 1 --comparison-operator GreaterThanOrEqualToThreshold --evaluation-periods 1 --namespace CISBenchmark --alarm-actions &lt;sns_topic_arn&gt;.</t>
  </si>
  <si>
    <t>To close this finding, please provide screenshot showing log metric filter and alarm exist for VPC changes with the agency’s CAP.</t>
  </si>
  <si>
    <t>AWS-39</t>
  </si>
  <si>
    <t>Ensure AWS Organizations changes are monitored</t>
  </si>
  <si>
    <t>Real-time monitoring of API calls can be achieved by directing CloudTrail Logs to CloudWatch Logs, and establishing corresponding metric filters and alarms. It is recommended that a metric filter and alarm be established for AWS Organizations changes made in the master AWS Account.</t>
  </si>
  <si>
    <t>If you are using CloudTrails and CloudWatch, perform the following:
1. Ensure that there is at least one active multi-region CloudTrail with prescribed metric filters and alarms configured:
- Identify the log group name configured for use with active multi-region CloudTrail:
- List all CloudTrails: 
```
aws cloudtrail describe-trails
```
- Identify Multi region Cloudtrails, Trails with `"IsMultiRegionTrail"` set to true
- From value associated with CloudWatchLogsLogGroupArn note &lt;cloudtrail_log_group_name&gt;
 **Example:** for CloudWatchLogsLogGroupArn that looks like arn:aws:logs:&lt;region&gt;:&lt;aws_account_number&gt;:log-group:NewGroup:*, &lt;cloudtrail_log_group_name&gt; would be NewGroup
- Ensure Identified Multi region CloudTrail is active:
```
aws cloudtrail get-trail-status --name &lt;Name of a Multi-region CloudTrail&gt;
```
Ensure `IsLogging` is set to `TRUE`
- Ensure identified Multi-region Cloudtrail captures all Management Events:
```
aws cloudtrail get-event-selectors --trail-name &lt;trailname shown in describe-trails&gt;
```
- Ensure there is at least one Event Selector for a Trail with `IncludeManagementEvents` set to true and `ReadWriteType` set to `All`.
2. Get a list of all associated metric filters for this &lt;cloudtrail_log_group_name&gt;:
```
aws logs describe-metric-filters --log-group-name "&lt;cloudtrail_log_group_name&gt;"
```
3. Ensure the output from the above command contains the following:
```
"filterPattern": "{ ($.eventSource = organizations.amazonaws.com) &amp;&amp; (($.eventName = "AcceptHandshake") || ($.eventName = "AttachPolicy") || ($.eventName = "CreateAccount") || ($.eventName = "CreateOrganizationalUnit") || ($.eventName = "CreatePolicy") || ($.eventName = "DeclineHandshake") || ($.eventName = "DeleteOrganization") || ($.eventName = "DeleteOrganizationalUnit") || ($.eventName = "DeletePolicy") || ($.eventName = "DetachPolicy") || ($.eventName = "DisablePolicyType") || ($.eventName = "EnablePolicyType") || ($.eventName = "InviteAccountToOrganization") || ($.eventName = "LeaveOrganization") || ($.eventName = "MoveAccount") || ($.eventName = "RemoveAccountFromOrganization") || ($.eventName = "UpdatePolicy") || ($.eventName = "UpdateOrganizationalUnit")) }"
```
4. Note the `&lt;organizations_changes&gt;` value associated with the filterPattern found in step 3.
5. Get a list of CloudWatch alarms and filter on the `&lt;organizations_changes&gt;` captured in step 4:
```
aws cloudwatch describe-alarms --query 'MetricAlarms[?MetricName== `&lt;organizations_changes&gt;`]'
```
6. Note the AlarmActions value - this will provide the SNS topic ARN value.
7. Ensure there is at least one active subscriber to the SNS topic:
```
aws sns list-subscriptions-by-topic --topic-arn &lt;sns_topic_arn&gt; 
```
at least one subscription should have "SubscriptionArn" with valid aws ARN.
Example of valid "SubscriptionArn": 
```
"arn:aws:sns:&lt;region&gt;:&lt;aws_account_number&gt;:&lt;SnsTopicName&gt;:&lt;SubscriptionID&gt;"
```</t>
  </si>
  <si>
    <t>Log metric filter and alarm exists for AWS Organizations changes.</t>
  </si>
  <si>
    <t>Log metric filter and alarm does not exist for AWS Organizations changes.</t>
  </si>
  <si>
    <t>4.15</t>
  </si>
  <si>
    <t>CloudWatch is an AWS native service that allows you to observe and monitor resources and applications. CloudTrail Logs can also be sent to an external Security information and event management (SIEM) environment for monitoring and alerting.
Monitoring AWS Organizations changes can help you prevent any unwanted, accidental or intentional modifications that may lead to unauthorized access or other security breaches. This monitoring technique helps you to ensure that any unexpected changes performed within your AWS Organizations can be investigated and any unwanted changes can be rolled back.</t>
  </si>
  <si>
    <t>If you are using CloudTrails and CloudWatch, perform the following to setup the metric filter, alarm, SNS topic, and subscription:
1. Create a metric filter based on filter pattern provided which checks for AWS Organizations changes and the `&lt;cloudtrail_log_group_name&gt;` taken from audit step 1:
```
aws logs put-metric-filter --log-group-name &lt;cloudtrail_log_group_name&gt; --filter-name `&lt;organizations_changes&gt;` --metric-transformations metricName= `&lt;organizations_changes&gt;` ,metricNamespace='CISBenchmark',metricValue=1 --filter-pattern '{ ($.eventSource = organizations.amazonaws.com) &amp;&amp; (($.eventName = "AcceptHandshake") || ($.eventName = "AttachPolicy") || ($.eventName = "CreateAccount") || ($.eventName = "CreateOrganizationalUnit") || ($.eventName = "CreatePolicy") || ($.eventName = "DeclineHandshake") || ($.eventName = "DeleteOrganization") || ($.eventName = "DeleteOrganizationalUnit") || ($.eventName = "DeletePolicy") || ($.eventName = "DetachPolicy") || ($.eventName = "DisablePolicyType") || ($.eventName = "EnablePolicyType") || ($.eventName = "InviteAccountToOrganization") || ($.eventName = "LeaveOrganization") || ($.eventName = "MoveAccount") || ($.eventName = "RemoveAccountFromOrganization") || ($.eventName = "UpdatePolicy") || ($.eventName = "UpdateOrganizationalUnit")) }'
```
**Note:** You can choose your own metricName and metricNamespace strings. Using the same metricNamespace for all Foundations Benchmark metrics will group them together.
2. Create an SNS topic that the alarm will notify:
```
aws sns create-topic --name &lt;sns_topic_name&gt;
```
**Note:** you can execute this command once and then re-use the same topic for all monitoring alarms.
3. Create an SNS subscription to the topic created in step 2:
```
aws sns subscribe --topic-arn &lt;sns_topic_arn&gt; --protocol &lt;protocol_for_sns&gt; --notification-endpoint &lt;sns_subscription_endpoints&gt;
```
**Note:** you can execute this command once and then re-use the SNS subscription for all monitoring alarms.
4. Create an alarm that is associated with the CloudWatch Logs Metric Filter created in step 1 and an SNS topic created in step 2:
```
aws cloudwatch put-metric-alarm --alarm-name `&lt;organizations_changes&gt;` --metric-name `&lt;organizations_changes&gt;` --statistic Sum --period 300 --threshold 1 --comparison-operator GreaterThanOrEqualToThreshold --evaluation-periods 1 --namespace 'CISBenchmark' --alarm-actions &lt;sns_topic_arn&gt;
```</t>
  </si>
  <si>
    <t>Ensure a log metric filter and alarm exists for AWS Organizations changes. One method to accomplish the recommended state is to execute the following:
Perform the following to setup the metric filter, alarm, SNS topic, and subscription:
1) Create a metric filter based on filter pattern provided which checks for AWS Organizations changes and the &lt;cloudtrail_log_group_name&gt; taken from audit step 1:
aws logs put-metric-filter --log-group-name &lt;cloudtrail_log_group_name&gt; --filter-name &lt;organizations_changes&gt; --metric-transformations metricName= &lt;organizations_changes&gt; ,metricNamespace=CISBenchmark,metricValue=1 --filter-pattern { ($.eventSource = organizations.amazonaws.com) &amp;&amp; (($.eventName = "AcceptHandshake") || ($.eventName = "AttachPolicy") || ($.eventName = "CreateAccount") || ($.eventName = "CreateOrganizationalUnit") || ($.eventName = "CreatePolicy") || ($.eventName = "DeclineHandshake") || ($.eventName = "DeleteOrganization") || ($.eventName = "DeleteOrganizationalUnit") || ($.eventName = "DeletePolicy") || ($.eventName = "DetachPolicy") || ($.eventName = "DisablePolicyType") || ($.eventName = "EnablePolicyType") || ($.eventName = "InviteAccountToOrganization") || ($.eventName = "LeaveOrganization") || ($.eventName = "MoveAccount") || ($.eventName = "RemoveAccountFromOrganization") || ($.eventName = "UpdatePolicy") || ($.eventName = "UpdateOrganizationalUnit")) }
Note: You can choose your own metricName and metricNamespace strings. Using the same metricNamespace for all Foundations Benchmark metrics will group them together.
2) Create an SNS topic that the alarm will notify:
aws sns create-topic --name &lt;sns_topic_name&gt;
Note: you can execute this command once and then re-use the same topic for all monitoring alarms.
3) Create an SNS subscription to the topic created in step 2:
aws sns subscribe --topic-arn &lt;sns_topic_arn&gt; --protocol &lt;protocol_for_sns&gt; --notification-endpoint &lt;sns_subscription_endpoints&gt;
Note: you can execute this command once and then re-use the SNS subscription for all monitoring alarms.
4) Create an alarm that is associated with the CloudWatch Logs Metric Filter created in step 1 and an SNS topic created in step 2:
aws cloudwatch put-metric-alarm --alarm-name &lt;organizations_changes&gt; --metric-name &lt;organizations_changes&gt; --statistic Sum --period 300 --threshold 1 --comparison-operator GreaterThanOrEqualToThreshold --evaluation-periods 1 --namespace CISBenchmark --alarm-actions &lt;sns_topic_arn&gt;</t>
  </si>
  <si>
    <t>To close this finding, please provide screenshot showing log metric filter and alarm exists for AWS Organizations changes with the agency’s CAP.</t>
  </si>
  <si>
    <t>AWS-40</t>
  </si>
  <si>
    <t>Ensure no Network ACLs allow ingress from 0.0.0.0/0 to remote server administration ports</t>
  </si>
  <si>
    <t>The Network Access Control List (NACL) function provide stateless filtering of ingress and egress network traffic to AWS resources. It is recommended that no NACL allows unrestricted ingress access to remote server administration ports, such as SSH to port `22` and RDP to port `3389`, using either the TDP (6), UDP (17) or ALL (-1) protocols</t>
  </si>
  <si>
    <t>**From Console:**
Perform the following to determine if the account is configured as prescribed:
1. Login to the AWS Management Console at https://console.aws.amazon.com/vpc/home
2. In the left pane, click `Network ACLs`
3. For each network ACL, perform the following:
 - Select the network ACL
 - Click the `Inbound Rules` tab
 - Ensure no rule exists that has a port range that includes port `22`, `3389`, using the protocols TDP (6), UDP (17) or ALL (-1) or other remote server administration ports for your environment and has a `Source` of `0.0.0.0/0` and shows `ALLOW`
**Note:** A Port value of `ALL` or a port range such as `0-1024` are inclusive of port `22`, `3389`, and other remote server administration ports</t>
  </si>
  <si>
    <t>No Network ACLs allow ingress from 0.0.0.0/0 to remote server administration ports.</t>
  </si>
  <si>
    <t>Network ACLs allow ingress from 0.0.0.0/0 to remote server administration ports.</t>
  </si>
  <si>
    <t>HAC40</t>
  </si>
  <si>
    <t>HAC40: The system does not effectively utilize whitelists or ACLs</t>
  </si>
  <si>
    <t>5</t>
  </si>
  <si>
    <t>5.1</t>
  </si>
  <si>
    <t>Public access to remote server administration ports, such as 22 and 3389, increases resource attack surface and unnecessarily raises the risk of resource compromise.</t>
  </si>
  <si>
    <t>**From Console:**
Perform the following:
1. Login to the AWS Management Console at https://console.aws.amazon.com/vpc/home
2. In the left pane, click `Network ACLs`
3. For each network ACL to remediate, perform the following:
 - Select the network ACL
 - Click the `Inbound Rules` tab
 - Click `Edit inbound rules`
 - Either A) update the Source field to a range other than 0.0.0.0/0, or, B) Click `Delete` to remove the offending inbound rule
 - Click `Save`</t>
  </si>
  <si>
    <t>Ensure no Network ACLs allow ingress from 0.0.0.0/0 to remote server administration ports. One method to accomplish the recommended state is to execute the following:
**From Console:** 
1) Login to the AWS Management Console at https://console.aws.amazon.com/vpc/home
2) In the left pane, click Network ACLs
3) For each network ACL to remediate, perform the following:
4)Select the network ACL
5)Click the Inbound Rules tab
6)Click Edit inbound rules
7)Either A) update the Source field to a range other than 0.0.0.0/0, or, B) Click Delete to remove the offending inbound rule
8)Click Save</t>
  </si>
  <si>
    <t>To close this finding, please provide screenshot showing no Network ACLs allow ingress from 0.0.0.0/0 to remote server administration ports with the agency’s CAP.</t>
  </si>
  <si>
    <t>AWS-41</t>
  </si>
  <si>
    <t>Ensure no security groups allow ingress from 0.0.0.0/0 to remote server administration ports</t>
  </si>
  <si>
    <t>Security groups provide stateful filtering of ingress and egress network traffic to AWS resources. It is recommended that no security group allows unrestricted ingress access to remote server administration ports, such as SSH to port `22` and RDP to port `3389`, using either the TDP (6), UDP (17) or ALL (-1) protocols</t>
  </si>
  <si>
    <t>Perform the following to determine if the account is configured as prescribed:
1. Login to the AWS Management Console at [https://console.aws.amazon.com/vpc/home](https://console.aws.amazon.com/vpc/home)
2. In the left pane, click `Security Groups` 
3. For each security group, perform the following:
1. Select the security group
2. Click the `Inbound Rules` tab
3. Ensure no rule exists that has a port range that includes port `22`, `3389`, using the protocols TDP (6), UDP (17) or ALL (-1) or other remote server administration ports for your environment and has a `Source` of `0.0.0.0/0` 
**Note:** A Port value of `ALL` or a port range such as `0-1024` are inclusive of port `22`, `3389`, and other remote server administration ports.</t>
  </si>
  <si>
    <t>No security groups allow ingress from 0.0.0.0/0 to remote server administration ports.</t>
  </si>
  <si>
    <t>HCM45</t>
  </si>
  <si>
    <t>HCM45: System configuration provides additional attack surface</t>
  </si>
  <si>
    <t>5.2</t>
  </si>
  <si>
    <t>Perform the following to implement the prescribed state:
1. Login to the AWS Management Console at [https://console.aws.amazon.com/vpc/home](https://console.aws.amazon.com/vpc/home)
2. In the left pane, click `Security Groups` 
3. For each security group, perform the following:
1. Select the security group
2. Click the `Inbound Rules` tab
3. Click the `Edit inbound rules` button
4. Identify the rules to be edited or removed
5. Either A) update the Source field to a range other than 0.0.0.0/0, or, B) Click `Delete` to remove the offending inbound rule
6. Click `Save rules`</t>
  </si>
  <si>
    <t>Ensure no security groups allow ingress from 0.0.0.0/0 to remote server administration ports. One method to accomplish the recommended state is to execute the following:
1) Login to the AWS Management Console at [https://console.aws.amazon.com/vpc/home](https://console.aws.amazon.com/vpc/home)
2) In the left pane, click Security Groups 
3) ForU38:U39 each security group, perform the following:
Select the security group
Click the Inbound Rules tab
Click the Edit inbound rules button
Identify the rules to be edited or removed
Either A) update the Source field to a range other than 0.0.0.0/0, or, B) Click Delete to remove the offending inbound rule
Click Save rules</t>
  </si>
  <si>
    <t>To close this finding, please provide screenshot showing 
no security groups allow ingress from 0.0.0.0/0 to remote server administration ports with the agency's CAP.</t>
  </si>
  <si>
    <t>AWS-42</t>
  </si>
  <si>
    <t>Ensure no security groups allow ingress from ::/0 to remote server administration ports</t>
  </si>
  <si>
    <t>Security groups provide stateful filtering of ingress and egress network traffic to AWS resources. It is recommended that no security group allows unrestricted ingress access to remote server administration ports, such as SSH to port `22` and RDP to port `3389`.</t>
  </si>
  <si>
    <t>Perform the following to determine if the account is configured as prescribed:
1. Login to the AWS Management Console at [https://console.aws.amazon.com/vpc/home](https://console.aws.amazon.com/vpc/home)
2. In the left pane, click `Security Groups` 
3. For each security group, perform the following:
1. Select the security group
2. Click the `Inbound Rules` tab
3. Ensure no rule exists that has a port range that includes port `22`, `3389`, or other remote server administration ports for your environment and has a `Source` of `::/0` 
**Note:** A Port value of `ALL` or a port range such as `0-1024` are inclusive of port `22`, `3389`, and other remote server administration ports.</t>
  </si>
  <si>
    <t>No security groups allow ingress from ::/0 to remote server administration ports.</t>
  </si>
  <si>
    <t>Security groups allow ingress from ::/0 to remote server administration ports.</t>
  </si>
  <si>
    <t>5.3</t>
  </si>
  <si>
    <t>Perform the following to implement the prescribed state:
1. Login to the AWS Management Console at [https://console.aws.amazon.com/vpc/home](https://console.aws.amazon.com/vpc/home)
2. In the left pane, click `Security Groups` 
3. For each security group, perform the following:
1. Select the security group
2. Click the `Inbound Rules` tab
3. Click the `Edit inbound rules` button
4. Identify the rules to be edited or removed
5. Either A) update the Source field to a range other than ::/0, or, B) Click `Delete` to remove the offending inbound rule
6. Click `Save rules`</t>
  </si>
  <si>
    <t>Ensure no security groups allow ingress from ::/0 to remote server administration ports. One method to accomplish the recommended state is to execute the following:
**From Console:** 
1) Login to the AWS Management Console at [https://console.aws.amazon.com/vpc/home](https://console.aws.amazon.com/vpc/home)
2) In the left pane, click Security Groups 
3) For each security group, perform the following:
Select the security group
Click the Inbound Rules tab
Click the Edit inbound rules button
Identify the rules to be edited or removed
Either A) update the Source field to a range other than ::/0, or, B) Click Delete to remove the offending inbound rule
Click Save rules.</t>
  </si>
  <si>
    <t>To close this finding, please provide screenshot showing no security groups allow ingress from::/0 to remote server administration ports with the agency's CAP.</t>
  </si>
  <si>
    <t>AWS-43</t>
  </si>
  <si>
    <t>Ensure access to AWSCloudShellFullAccess is restricted</t>
  </si>
  <si>
    <t>AWS CloudShell is a convenient way of running CLI commands against AWS services; a managed IAM policy ('AWSCloudShellFullAccess') provides full access to CloudShell, which allows file upload and download capability between a user's local system and the CloudShell environment. Within the CloudShell environment a user has sudo permissions, and can access the internet. So it is feasible to install file transfer software (for example) and move data from CloudShell to external internet servers.</t>
  </si>
  <si>
    <t>**From Console**
1. Open the IAM console at https://console.aws.amazon.com/iam/
2. In the left pane, select Policies
3. Search for and select AWSCloudShellFullAccess
4. On the Entities attached tab, ensure that there are no entities using this policy
**From Command Line**
1. List IAM policies, filter for the 'AWSCloudShellFullAccess' managed policy, and note the "Arn" element value:
```
aws iam list-policies --query "Policies[?PolicyName == 'AWSCloudShellFullAccess']"
```
2. Check if the 'AWSCloudShellFullAccess' policy is attached to any role:
```
aws iam list-entities-for-policy --policy-arn arn:aws:iam::aws:policy/AWSCloudShellFullAccess
```
3. In Output, Ensure PolicyRoles returns empty. 'Example: Example: PolicyRoles: [ ]'
If it does not return empty refer to the remediation below.
Note: Keep in mind that other policies may grant access.</t>
  </si>
  <si>
    <t>Access to AWSCloudShellFullAccess is restricted.</t>
  </si>
  <si>
    <t>Access to AWSCloudShellFullAccess is not restricted.</t>
  </si>
  <si>
    <t>1.22</t>
  </si>
  <si>
    <t>Access to this policy should be restricted as it presents a potential channel for data exfiltration by malicious cloud admins that are given full permissions to the service. AWS documentation describes how to create a more restrictive IAM policy which denies file transfer permissions.</t>
  </si>
  <si>
    <t>**From Console**
1. Open the IAM console at https://console.aws.amazon.com/iam/
2. In the left pane, select Policies
3. Search for and select AWSCloudShellFullAccess
4. On the Entities attached tab, for each item, check the box and select Detach</t>
  </si>
  <si>
    <t>Ensure access to AWSCloudShellFullAccess is restricted. One method to accomplish the recommended state is to execute the following:
**From Console**
1. Open the IAM console at https://console.aws.amazon.com/iam/
2. In the left pane, select Policies
3. Search for and select AWSCloudShellFullAccess
4. On the Entities attached tab, for each item, check the box and select Detach</t>
  </si>
  <si>
    <t>To close this finding, please provide a screenshot of the IAM policies from the IAM console showing that access to AWSCloudShellFullAccess is restricted.</t>
  </si>
  <si>
    <t>AWS-44</t>
  </si>
  <si>
    <t>Ensure that S3 Buckets are configured with 'Block public access (bucket settings)'</t>
  </si>
  <si>
    <t>Amazon S3 provides `Block public access (bucket settings)` and `Block public access (account settings)` to help you manage public access to Amazon S3 resources. By default, S3 buckets and objects are created with public access disabled. However, an IAM principal with sufficient S3 permissions can enable public access at the bucket and/or object level. While enabled, `Block public access (bucket settings)` prevents an individual bucket, and its contained objects, from becoming publicly accessible. Similarly, `Block public access (account settings)` prevents all buckets, and contained objects, from becoming publicly accessible across the entire account.</t>
  </si>
  <si>
    <t>**If utilizing Block Public Access (bucket settings)**
**From Console:**
1. Login to AWS Management Console and open the Amazon S3 console using https://console.aws.amazon.com/s3/ 
2. Select the Check box next to the Bucket.
3. Click on 'Edit public access settings'.
4. Ensure that block public access settings are set appropriately for this bucket
5. Repeat for all the buckets in your AWS account.
**From Command Line:**
1. List all of the S3 Buckets
```
aws s3 ls
```
2. Find the public access setting on that bucket
```
aws s3api get-public-access-block --bucket &lt;name-of-the-bucket&gt;
```
Output if Block Public access is enabled:
```
{
 "PublicAccessBlockConfiguration": {
 "BlockPublicAcls": true,
 "IgnorePublicAcls": true,
 "BlockPublicPolicy": true,
 "RestrictPublicBuckets": true
 }
}
```
If the output reads `false` for the separate configuration settings then proceed to the remediation.
**If utilizing Block Public Access (account settings)**
**From Console:**
1. Login to AWS Management Console and open the Amazon S3 console using https://console.aws.amazon.com/s3/ 
2. Choose `Block public access (account settings)`
3. Ensure that block public access settings are set appropriately for your AWS account.
**From Command Line:**
To check Public access settings for this account status, run the following command,
`aws s3control get-public-access-block --account-id &lt;ACCT_ID&gt; --region &lt;REGION_NAME&gt;`
Output if Block Public access is enabled:
```
{
 "PublicAccessBlockConfiguration": {
 "IgnorePublicAcls": true, 
 "BlockPublicPolicy": true, 
 "BlockPublicAcls": true, 
 "RestrictPublicBuckets": true
 }
}
```
If the output reads `false` for the separate configuration settings then proceed to the remediation.</t>
  </si>
  <si>
    <t>S3 Buckets are configured with 'Block public access (bucket settings)'.</t>
  </si>
  <si>
    <t>S3 Buckets are not configured with 'Block public access (bucket settings)'.</t>
  </si>
  <si>
    <t>2.1</t>
  </si>
  <si>
    <t>2.1.4</t>
  </si>
  <si>
    <t>Amazon S3 `Block public access (bucket settings)` prevents the accidental or malicious public exposure of data contained within the respective bucket(s). 
Amazon S3 `Block public access (account settings)` prevents the accidental or malicious public exposure of data contained within all buckets of the respective AWS account.
Whether blocking public access to all or some buckets is an organizational decision that should be based on data sensitivity, least privilege, and use case.</t>
  </si>
  <si>
    <t>**If utilizing Block Public Access (bucket settings)**
**From Console:**
1. Login to AWS Management Console and open the Amazon S3 console using https://console.aws.amazon.com/s3/ 
2. Select the Check box next to the Bucket.
3. Click on 'Edit public access settings'.
4. Click 'Block all public access'
5. Repeat for all the buckets in your AWS account that contain sensitive data.
**From Command Line:**
1. List all of the S3 Buckets
```
aws s3 ls
```
2. Set the Block Public Access to true on that bucket
```
aws s3api put-public-access-block --bucket &lt;name-of-bucket&gt; --public-access-block-configuration "BlockPublicAcls=true,IgnorePublicAcls=true,BlockPublicPolicy=true,RestrictPublicBuckets=true"
```
**If utilizing Block Public Access (account settings)**
**From Console:**
If the output reads `true` for the separate configuration settings then it is set on the account.
1. Login to AWS Management Console and open the Amazon S3 console using https://console.aws.amazon.com/s3/ 
2. Choose `Block Public Access (account settings)`
3. Choose `Edit` to change the block public access settings for all the buckets in your AWS account
4. Choose the settings you want to change, and then choose `Save`. For details about each setting, pause on the `i` icons.
5. When you're asked for confirmation, enter `confirm`. Then Click `Confirm` to save your changes.
**From Command Line:**
To set Block Public access settings for this account, run the following command:
```
aws s3control put-public-access-block
--public-access-block-configuration BlockPublicAcls=true, IgnorePublicAcls=true, BlockPublicPolicy=true, RestrictPublicBuckets=true
--account-id &lt;value&gt;
```</t>
  </si>
  <si>
    <t>Ensure that S3 Buckets are configured with 'Block public access (bucket settings)'. One method to accomplish the recommended state is to execute the following:
"**If utilizing Block Public Access (bucket settings)**
**From Console:**
1. Login to AWS Management Console and open the Amazon S3 console using https://console.aws.amazon.com/s3/ 
2. Select the Check box next to the Bucket.
3. Click on 'Edit public access settings'.
4. Click 'Block all public access'
5. Repeat for all the buckets in your AWS account that contain sensitive data.
**From Command Line:**
1. List all of the S3 Buckets
```
aws s3 ls
```
2. Set the Block Public Access to true on that bucket
```
aws s3api put-public-access-block --bucket &lt;name-of-bucket&gt; --public-access-block-configuration ""BlockPublicAcls=true,IgnorePublicAcls=true,BlockPublicPolicy=true,RestrictPublicBuckets=true""
```
**If utilizing Block Public Access (account settings)**
**From Console:**
If the output reads `true` for the separate configuration settings then it is set on the account.
1. Login to AWS Management Console and open the Amazon S3 console using https://console.aws.amazon.com/s3/ 
2. Choose `Block Public Access (account settings)`
3. Choose `Edit` to change the block public access settings for all the buckets in your AWS account
4. Choose the settings you want to change, and then choose `Save`. For details about each setting, pause on the `i` icons.
5. When you're asked for confirmation, enter `confirm`. Then Click `Confirm` to save your changes.
**From Command Line:**
To set Block Public access settings for this account, run the following command:
```
aws s3control put-public-access-block
--public-access-block-configuration BlockPublicAcls=true, IgnorePublicAcls=true, BlockPublicPolicy=true, RestrictPublicBuckets=true
--account-id &lt;value&gt;
```"</t>
  </si>
  <si>
    <t>To close this finding, please provide screenshot of theS3 Buckets,  showing that the S3 bucket  are configured with 'Block public access (bucket settings)'.</t>
  </si>
  <si>
    <t>AWS-45</t>
  </si>
  <si>
    <t>Ensure that EC2 Metadata Service only allows IMDSv2</t>
  </si>
  <si>
    <t>When enabling the Metadata Service on AWS EC2 instances, users have the option of using either Instance Metadata Service Version 1 (IMDSv1; a request/response method) or Instance Metadata Service Version 2 (IMDSv2; a session-oriented method).</t>
  </si>
  <si>
    <t>From Console:
1. Sign in to the AWS Management Console and navigate to the EC2 dashboard at https://console.aws.amazon.com/ec2/.
2. In the left navigation panel, under the `INSTANCES` section, choose `Instances`.
3. Select the EC2 instance that you want to examine.
4. Check for the `IMDSv2` status, and ensure that it is set to `Required`.
From Command Line:
1. Run the `describe-instances` command using appropriate filtering to list the IDs of all the existing EC2 instances currently available in the selected region: 
```
aws ec2 describe-instances --region &lt;region-name&gt; --output table --query "Reservations[*].Instances[*].InstanceId"
```
2. The command output should return a table with the requested instance IDs.
3. Now run the `describe-instances` command using an instance ID returned at the previous step and custom filtering to determine whether the selected instance has IMDSv2: 
```
aws ec2 describe-instances --region &lt;region-name&gt; --instance-ids &lt;instance-id&gt; --query "Reservations[*].Instances[*].MetadataOptions" --output table
```
4. Ensure for all ec2 instances `HttpTokens` is set to `required` and `State` is set to `applied`.
5. Repeat steps no. 3 and 4 to verify other EC2 instances provisioned within the current region.
6. Repeat steps no. 1 – 5 to perform the audit process for other AWS regions.</t>
  </si>
  <si>
    <t>EC2 instances have IMDSv2 enabled with HttpTokens set to "required" and State set to "applied".</t>
  </si>
  <si>
    <t>EC2 instances use IMDSv1 or have IMDSv2 with HttpTokens not set to "required" and State not set to "applied".</t>
  </si>
  <si>
    <t>5.6</t>
  </si>
  <si>
    <t>Instance metadata is data about your instance that you can use to configure or manage the running instance. Instance metadata is divided into [categories](https://docs.aws.amazon.com/AWSEC2/latest/UserGuide/ec2-instance-metadata.html), for example, host name, events, and security groups.
When enabling the Metadata Service on AWS EC2 instances, users have the option of using either Instance Metadata Service Version 1 (IMDSv1; a request/response method) or Instance Metadata Service Version 2 (IMDSv2; a session-oriented method). With IMDSv2, every request is now protected by session authentication. A session begins and ends a series of requests that software running on an EC2 instance uses to access the locally-stored EC2 instance metadata and credentials.
Allowing Version 1 of the service may open EC2 instances to Server-Side Request Forgery (SSRF) attacks, so Amazon recommends utilizing Version 2 for better instance security.</t>
  </si>
  <si>
    <t>**From Console:**
1. Sign in to the AWS Management Console and navigate to the EC2 dashboard at [https://console.aws.amazon.com/ec2/](https://console.aws.amazon.com/ec2/).
2. In the left navigation panel, under the `INSTANCES` section, choose `Instances`.
3. Select the EC2 instance that you want to examine.
4. Choose `Actions &gt; Instance Settings &gt; Modify instance metadata options`.
5. Ensure `Instance metadata service` is set to `Enable` and set `IMDSv2` to `Required`.
6. Repeat steps no. 1 – 5 to perform the remediation process for other EC2 Instances in the all applicable AWS region(s).
**From Command Line:**
1. Run the `describe-instances` command using appropriate filtering to list the IDs of all the existing EC2 instances currently available in the selected region: 
``` 
 aws ec2 describe-instances --region &lt;region-name&gt; --output table --query "Reservations[*].Instances[*].InstanceId"
```
2. The command output should return a table with the requested instance IDs.
3. Now run the `modify-instance-metadata-options` command using an instance ID returned at the previous step to update the Instance Metadata Version: 
```
 aws ec2 modify-instance-metadata-options --instance-id &lt;instance-id&gt; --http-tokens required --region &lt;region-name&gt;
``` 
4. Repeat steps no. 1 – 3 to perform the remediation process for other EC2 Instances in the same AWS region.
5. Change the region by updating `--region` and repeat the entire process for other regions.</t>
  </si>
  <si>
    <t>Ensure that EC2 Metadata Service only allows IMDSv2. One method to accomplish the recommended state is to execute the following: 
**From Console:**
1. Sign in to the AWS Management Console and navigate to the EC2 dashboard at [https://console.aws.amazon.com/ec2/](https://console.aws.amazon.com/ec2/).
2. In the left navigation panel, under the `INSTANCES` section, choose `Instances`.
3. Select the EC2 instance that you want to examine.
4. Choose `Actions &gt; Instance Settings &gt; Modify instance metadata options`.
5. Ensure `Instance metadata service` is set to `Enable` and set `IMDSv2` to `Required`.
6. Repeat steps no. 1 – 5 to perform the remediation process for other EC2 Instances in the all applicable AWS region(s).
From Command Line:
1. Run the `describe-instances` command using appropriate filtering to list the IDs of all the existing EC2 instances currently available in the selected region: 
``` 
 aws ec2 describe-instances --region &lt;region-name&gt; --output table --query ""Reservations[*].Instances[*].InstanceId""
```
2. The command output should return a table with the requested instance IDs.
3. Now run the `modify-instance-metadata-options` command using an instance ID returned at the previous step to update the Instance Metadata Version: 
```
 aws ec2 modify-instance-metadata-options --instance-id &lt;instance-id&gt; --http-tokens required --region &lt;region-name&gt;
``` 
4. Repeat steps no. 1 – 3 to perform the remediation process for other EC2 Instances in the same AWS region.
5. Change the region by updating `--region` and repeat the entire process for other regions."</t>
  </si>
  <si>
    <t>To close this finding, please provide screenshot of the EC2 instance showing that , the instances have IMDSv2 enabled with HttpTokens set to "required" and State set to "applied".</t>
  </si>
  <si>
    <r>
      <t xml:space="preserve">Issue Code Mapping (Select </t>
    </r>
    <r>
      <rPr>
        <b/>
        <u/>
        <sz val="10"/>
        <color theme="0"/>
        <rFont val="Arial"/>
        <family val="2"/>
      </rPr>
      <t>one</t>
    </r>
    <r>
      <rPr>
        <b/>
        <sz val="10"/>
        <color theme="0"/>
        <rFont val="Arial"/>
        <family val="2"/>
      </rPr>
      <t xml:space="preserve"> to enter in column M)</t>
    </r>
  </si>
  <si>
    <t>CIS Benchmark Section #</t>
  </si>
  <si>
    <t>Recommendation #</t>
  </si>
  <si>
    <t>O365-01</t>
  </si>
  <si>
    <t xml:space="preserve">Authenticator Management </t>
  </si>
  <si>
    <t>Ensure modern authentication for Exchange Online is enabled</t>
  </si>
  <si>
    <t>Modern authentication in Microsoft 365 enables authentication features like multifactor authentication (MFA) using smart cards, certificate-based authentication (CBA), and third-party SAML identity providers. When you enable modern authentication in Exchange Online, Outlook 2016 and Outlook 2013 use modern authentication to log in to Microsoft 365 mailboxes. When you disable modern authentication in Exchange Online, Outlook 2016 and Outlook 2013 use basic authentication to log in to Microsoft 365 mailboxes.
When users initially configure certain email clients, like Outlook 2013 and Outlook 2016, they may be required to authenticate using enhanced authentication mechanisms, such as multifactor authentication. Other Outlook clients that are available in Microsoft 365 (for example, Outlook Mobile and Outlook for Mac 2016) always use modern authentication to log in to Microsoft 365 mailboxes.</t>
  </si>
  <si>
    <t>**To audit using PowerShell:**
1. Run the Microsoft Exchange Online PowerShell Module.
2. Connect to Exchange Online using `Connect-ExchangeOnline`.
3. Run the following PowerShell command:
```
Get-OrganizationConfig | Format-Table -Auto Name, OAuth*
```
4. Verify `OAuth2ClientProfileEnabled` is `True`.</t>
  </si>
  <si>
    <t>The modern authentication for exchange online is enabled.</t>
  </si>
  <si>
    <t>The modern authentication for Exchange Online is not enabled.</t>
  </si>
  <si>
    <t>HIA1</t>
  </si>
  <si>
    <t>HIA1: Adequate device identification and authentication is not employed</t>
  </si>
  <si>
    <t>6.5</t>
  </si>
  <si>
    <t>6.5.1</t>
  </si>
  <si>
    <t>Strong authentication controls, such as the use of multifactor authentication, may be circumvented if basic authentication is used by Exchange Online email clients such as Outlook 2016 and Outlook 2013. Enabling modern authentication for Exchange Online ensures strong authentication mechanisms are used when establishing sessions between email clients and Exchange Online.</t>
  </si>
  <si>
    <t>**To remediate using PowerShell:**
1. Run the Microsoft Exchange Online PowerShell Module.
2. Connect to Exchange Online using `Connect-ExchangeOnline`.
3. Run the following PowerShell command:
```
Set-OrganizationConfig -OAuth2ClientProfileEnabled $True
```</t>
  </si>
  <si>
    <t>Ensure modern authentication for Exchange Online is enabled. This can be accomplished using one of the following methods:
**To remediate using PowerShell:**
1. Run the Microsoft Exchange Online PowerShell Module.
2. Connect to Exchange Online using `Connect-ExchangeOnline`.
3. Run the following PowerShell command:
```
Set-OrganizationConfig -OAuth2ClientProfileEnabled $True
```</t>
  </si>
  <si>
    <t>To close this finding, please provide evidence showing that ' The modern authentication for exchange online is enabled.' with the agency's CAP.</t>
  </si>
  <si>
    <t>O365-02</t>
  </si>
  <si>
    <t>Ensure modern authentication for SharePoint applications is required</t>
  </si>
  <si>
    <t>Modern authentication in Microsoft 365 enables authentication features like multifactor authentication (MFA) using smart cards, certificate-based authentication (CBA), and third-party SAML identity providers.</t>
  </si>
  <si>
    <t>**To audit using the UI:** 
1. Navigate to `SharePoint admin center` https://admin.microsoft.com/sharepoint.
2. Click to expand `Policies` select `Access control`.
3. Select `Apps that don't use modern authentication` and ensure that it is set to `Block access`.
**To audit using PowerShell:**
1. Connect to SharePoint Online using `Connect-SPOService -Url https://tenant-admin.sharepoint.com` replacing tenant with your value.
2. Run the following SharePoint Online PowerShell command:
```
Get-SPOTenant | ft LegacyAuthProtocolsEnabled
```
3. Ensure the returned value is `False`.</t>
  </si>
  <si>
    <t>The modern authentication for SharePoint applications is required.</t>
  </si>
  <si>
    <t>The modern authentication for SharePoint applications is not required.</t>
  </si>
  <si>
    <t>7.2</t>
  </si>
  <si>
    <t>7.2.1</t>
  </si>
  <si>
    <t>Strong authentication controls, such as the use of multifactor authentication, may be circumvented if basic authentication is used by SharePoint applications. Requiring modern authentication for SharePoint applications ensures strong authentication mechanisms are used when establishing sessions between these applications, SharePoint, and connecting users.</t>
  </si>
  <si>
    <t>**To remediate using the UI:** 
1. Navigate to `SharePoint admin center` https://admin.microsoft.com/sharepoint.
2. Click to expand `Policies` select `Access control`.
3. Select `Apps that don't use modern authentication`. 
4. Select the radio button for `Block access`.
5. Click `Save`.
**To remediate using PowerShell:**
1. Connect to SharePoint Online using `Connect-SPOService -Url https://tenant-admin.sharepoint.com` replacing tenant with your value.
2. Run the following SharePoint Online PowerShell command:
```
Set-SPOTenant -LegacyAuthProtocolsEnabled $false
```</t>
  </si>
  <si>
    <t>Ensure modern authentication for SharePoint applications is required. This can be accomplished using one of the following methods:
**To remediate using the UI:** 
1. Navigate to `SharePoint admin center` https://admin.microsoft.com/sharepoint.
2. Click to expand `Policies` select `Access control`.
3. Select `Apps that don't use modern authentication`. 
4. Select the radio button for `Block access`.
5. Click `Save`.
**To remediate using PowerShell:**
1. Connect to SharePoint Online using `Connect-SPOService -Url https://tenant-admin.sharepoint.com` replacing tenant with your value.
2. Run the following SharePoint Online PowerShell command:
```
Set-SPOTenant -LegacyAuthProtocolsEnabled $false
```</t>
  </si>
  <si>
    <t>To close this finding, please provide evidence showing that ' The modern authentication for SharePoint applications is required.' with the agency's CAP.</t>
  </si>
  <si>
    <t>O365-03</t>
  </si>
  <si>
    <t>Ensure the 'Password expiration policy' is set to 'Set passwords to never expire (recommended)'</t>
  </si>
  <si>
    <t>Microsoft cloud-only accounts have a pre-defined password policy that cannot be changed. The only items that can change are the number of days until a password expires and whether or whether passwords expire at all.</t>
  </si>
  <si>
    <t>**Ensure that Office 365 passwords are set to never expire:**
1. Navigate to `Microsoft 365 admin center` https://admin.microsoft.com.
2. Click to expand `Settings` select `Org Settings`.
3. Click on `Security &amp; privacy`.
4. Select `Password expiration policy` ensure that `Set passwords to never expire (recommended)` has been checked.
**To verify Office 365 Passwords Are Not Set to Expire, use the Microsoft Graph PowerShell module:**
1. Connect to the Microsoft Graph service using `Connect-MgGraph -Scopes "Domain.Read.All"`.
2. Run the following Microsoft Online PowerShell command:
```
Get-MgDomain -DomainId &lt;Domain Name&gt; | ft PasswordValidityPeriodInDays
```</t>
  </si>
  <si>
    <t>The Password expiration policy is set to set passwords to never expire.</t>
  </si>
  <si>
    <t>The Password expiration policy is not set to set passwords to never expire.</t>
  </si>
  <si>
    <t>HPW12</t>
  </si>
  <si>
    <t>HPW12: Passwords do not meet complexity requirements</t>
  </si>
  <si>
    <t>1.3.1</t>
  </si>
  <si>
    <t>Organizations such as NIST and Microsoft have updated their password policy recommendations to not arbitrarily require users to change their passwords after a specific amount of time, unless there is evidence that the password is compromised, or the user forgot it. They suggest this even for single factor (Password Only) use cases, with a reasoning that forcing arbitrary password changes on users actually make the passwords less secure. Other recommendations within this Benchmark suggest the use of MFA authentication for at least critical accounts (at minimum), which makes password expiration even less useful as well as password protection for Entra ID.</t>
  </si>
  <si>
    <t>**To set Office 365 passwords are set to never expire:**
1. Navigate to `Microsoft 365 admin center` https://admin.microsoft.com.
2. Click to expand `Settings` select `Org Settings`.
3. Click on `Security &amp; privacy`.
4. Check the `Set passwords to never expire (recommended)` box.
5. Click `Save`.
**To set Office 365 Passwords Are Not Set to Expire, use the Microsoft Graph PowerShell module:**
1. Connect to the Microsoft Graph service using `Connect-MgGraph -Scopes "Domain.ReadWrite.All"`.
2. Run the following Microsoft Graph PowerShell command:
```
Update-MgDomain -DomainId &lt;Domain&gt; -PasswordValidityPeriodInDays 2147483647 -PasswordNotificationWindowInDays 30
```</t>
  </si>
  <si>
    <t>Ensure the 'Password expiration policy' is set to 'Set passwords to never expire (recommended)'. This can be accomplished using one of the following methods:
**To set Office 365 passwords are set to never expire:**
1. Navigate to `Microsoft 365 admin center` https://admin.microsoft.com.
2. Click to expand `Settings` select `Org Settings`.
3. Click on `Security &amp; privacy`.
4. Check the `Set passwords to never expire (recommended)` box.
5. Click `Save`.
**To set Office 365 Passwords Are Not Set to Expire, use the Microsoft Graph PowerShell module:**
1. Connect to the Microsoft Graph service using `Connect-MgGraph -Scopes "Domain.ReadWrite.All"`.
2. Run the following Microsoft Graph PowerShell command:
```
Update-MgDomain -DomainId &lt;Domain&gt; -PasswordValidityPeriodInDays 2147483647 -PasswordNotificationWindowInDays 30
```</t>
  </si>
  <si>
    <t>To close this finding, please provide evidence showing that ' The Password expiration policy is set to set passwords to never expire.' with the agency's CAP.</t>
  </si>
  <si>
    <t>O365-04</t>
  </si>
  <si>
    <t>Ensure Administrative accounts are separate and cloud-only.</t>
  </si>
  <si>
    <t>Administrative accounts are special privileged accounts that could have varying levels of access to data, users, and settings. Regular user accounts should never be utilized for administrative tasks and care should be taken, in the case of a hybrid environment, to keep Administrative accounts separated from on-prem accounts. Administrative accounts should not have applications assigned so that they have no access to potentially vulnerable services (EX. email, Teams, SharePoint, etc.) and only access to perform tasks as needed for administrative purposes.
Ensure administrative accounts are `licensed without attached applications` and `cloud-only`.</t>
  </si>
  <si>
    <t>**Ensure Administrative accounts are separate and cloud-only:** 
1. Navigate to `Microsoft 365 admin center` https://admin.microsoft.com.
2. Click to expand `Users` select `Active users`.
3. Sort by the `Licenses` column.
4. For each user account in an administrative role verify the following:
 - The account is Cloud only (not synced)
 - The account is assigned a license that is not associated with applications i.e. (Microsoft Entra ID P1, Microsoft Entra ID P2)</t>
  </si>
  <si>
    <t>The Administrative accounts are separate and cloud-only.</t>
  </si>
  <si>
    <t>The Administrative accounts are not separate and cloud-only.</t>
  </si>
  <si>
    <t>1.1.1</t>
  </si>
  <si>
    <t>Ensuring administrative accounts are cloud-only, without applications assigned to them will reduce the attack surface of high privileged identities in your environment. In order to participate in Microsoft 365 security services such as Identity Protection, PIM and Conditional Access an administrative account will need a license attached to it. Ensure that the license used does not include any applications with potentially vulnerable services by using either **Microsoft Entra ID P1** or **Microsoft Entra ID P2** for the cloud-only account with administrator roles.
In a hybrid environment, having separate accounts will help ensure that in the event of a breach in the cloud, that the breach does not affect the on-prem environment and vice versa.</t>
  </si>
  <si>
    <t>**To create licensed, separate Administrative accounts for Administrative users:** 
1. Navigate to `Microsoft 365 admin center` https://admin.microsoft.com.
2. Click to expand `Users` select `Active users`
3. Click `Add a user`.
4. Fill out the appropriate fields for Name, user, etc.
5. When prompted to assign licenses select as needed `Microsoft Entra ID P1` or `Microsoft Entra ID P2`, then click `Next`.
6. Under the `Option settings` screen you may choose from several types of Administrative access roles. Choose `Admin center access` followed by the appropriate role then click `Next`.
7. Select `Finish adding`.</t>
  </si>
  <si>
    <t>Ensure Administrative accounts are separate and cloud-only.. This can be accomplished using one of the following methods:
**To created licensed, separate Administrative accounts for Administrative users:** 
1. Navigate to `Microsoft 365 admin center` https://admin.microsoft.com.
2. Click to expand `Users` select `Active users`
3. Click `Add a user`.
4. Fill out the appropriate fields for Name, user, etc.
5. When prompted to assign licenses select as needed `Microsoft Entra ID P1` or `Microsoft Entra ID P2`, then click `Next`.
6. Under the `Option settings` screen you may choose from several types of Administrative access roles. Choose `Admin center access` followed by the appropriate role then click `Next`.
7. Select `Finish adding`.</t>
  </si>
  <si>
    <t>To close this finding, please provide evidence showing that ' The Administrative accounts are separate and cloud-only.' with the agency's CAP.</t>
  </si>
  <si>
    <t>O365-05</t>
  </si>
  <si>
    <t>Ensure two emergency access accounts have been defined</t>
  </si>
  <si>
    <t>Emergency access or "break glass" accounts are limited for emergency scenarios where normal administrative accounts are unavailable. They are not assigned to a specific user and will have a combination of physical and technical controls to prevent them from being accessed outside a true emergency. These emergencies could be due to several things, including:
- Technical failures of a cellular provider or Microsoft related service such as MFA.
- The last remaining Global Administrator account is inaccessible.
Ensure two `Emergency Access` accounts have been defined.
**Note:** Microsoft provides several recommendations for these accounts and how to configure them. For more information on this, please refer to the references section. The CIS Benchmark outlines the more critical things to consider.</t>
  </si>
  <si>
    <t>**Step 1 - Ensure a policy and procedure is in place at the organization:**
- In order for accounts to be effectively used in a break-glass situation the proper policies and procedures must be authorized and distributed by senior management.
- FIDO2 Security Keys, if used, should be locked in a secure separate fireproof location. 
- Passwords should be at least 16 characters, randomly generated and MAY be separated in multiple pieces to be joined on emergency.
**Step 2 - Ensure two emergency access accounts are defined:**
1. Navigate to `Microsoft 365 admin center` https://admin.microsoft.com
2. Expand `Users` &gt; `Active Users`
3. Inspect the designated emergency access accounts and ensure the following:
- The accounts are named correctly, and do NOT identify with a particular person.
- The accounts use the default `.onmicrosoft.com` domain and not the organization's.
- The accounts are cloud-only.
- The accounts are unlicensed.
- The accounts are assigned the `Global Administrator` directory role.
**Step 3 - Ensure at least one account is excluded from all conditional access rules:**
1. Navigate `Microsoft Entra admin center` https://entra.microsoft.com/
2. Expand `Protection` &gt; `Conditional Access`.
3. Inspect the conditional access rules.
4. Ensure one of the emergency access accounts is excluded from all rules.</t>
  </si>
  <si>
    <t>The two emergency access accounts have been defined.</t>
  </si>
  <si>
    <t>The two emergency access accounts have not been defined.</t>
  </si>
  <si>
    <t>1.1.2</t>
  </si>
  <si>
    <t>In various situations, an organization may require the use of a break glass account to gain emergency access. In the event of losing access to administrative functions, an organization may experience a significant loss in its ability to provide support, lose insight into its security posture, and potentially suffer financial losses.</t>
  </si>
  <si>
    <t>**Step 1 - Create two emergency access accounts:**
1. Navigate to `Microsoft 365 admin center` https://admin.microsoft.com
2. Expand `Users` &gt; `Active Users`
3. Click `Add user` and create a new user with this criteria:
- Name the account in a way that does NOT identify it with a particular person.
- Assign the account to the default `.onmicrosoft.com` domain and not the organization's.
- The password must be at least 16 characters and generated randomly.
- Do not assign a license.
- Assign the user the `Global Administrator` role.
4. Repeat the above steps for the second account.
**Step 2 - Exclude at least one account from conditional access policies:**
1. Navigate `Microsoft Entra admin center` https://entra.microsoft.com/
2. Expand `Protection` &gt; `Conditional Access`.
3. Inspect the conditional access policies.
4. For each rule add an exclusion for at least one of the emergency access accounts.
5. `Users` &gt; `Exclude` &gt; `Users and groups` and select one emergency access account.
**Step 3 - Ensure the necessary procedures and policies are in place:**
- In order for accounts to be effectively used in a break glass situation the proper policies and procedures must be authorized and distributed by senior management.
- FIDO2 Security Keys, if used, should be locked in a secure separate fireproof location. 
- Passwords should be at least 16 characters, randomly generated and MAY be separated in multiple pieces to be joined on emergency.
**Note:** Additional suggestions for emergency account management:
- Create access reviews for these users.
- Exclude users from conditional access rules.
**Warning**: If CA (conditional access) exclusion is managed by a group, this group should be added to PIM for groups (licensing required) or be created as a role-assignable group. If it is a regular security group, then users with the Group Administrators role are able to bypass CA entirely.</t>
  </si>
  <si>
    <t>Ensure two emergency access accounts have been defined. This can be accomplished using one of the following methods:
**Step 1 - Create two emergency access accounts:**
1. Navigate to `Microsoft 365 admin center` https://admin.microsoft.com
2. Expand `Users` &gt; `Active Users`
3. Click `Add user` and create a new user with this criteria:
- Name the account in a way that does NOT identify it with a particular person.
- Assign the account to the default `.onmicrosoft.com` domain and not the organization's.
- The password must be at least 16 characters and generated randomly.
- Do not assign a license.
- Assign the user the `Global Administrator` role.
4. Repeat the above steps for the second account.
**Step 2 - Exclude at least one account from conditional access policies:**
1. Navigate `Microsoft Entra admin center` https://entra.microsoft.com/
2. Expand `Protection` &gt; `Conditional Access`.
3. Inspect the conditional access policies.
4. For each rule add an exclusion for at least one of the emergency access accounts.
5. `Users` &gt; `Exclude` &gt; `Users and groups` and select one emergency access account.
**Step 3 - Ensure the necessary procedures and policies are in place:**
- In order for accounts to be effectively used in a break glass situation the proper policies and procedures must be authorized and distributed by senior management.
- FIDO2 Security Keys, if used, should be locked in a secure separate fireproof location. 
- Passwords should be at least 16 characters, randomly generated and MAY be separated in multiple pieces to be joined on emergency.
**Note:** Additional suggestions for emergency account management:
- Create access reviews for these users.
- Exclude users from conditional access rules.
**Warning**: If CA (conditional access) exclusion is managed by a group, this group should be added to PIM for groups (licensing required) or be created as a role-assignable group. If it is a regular security group, then users with the Group Administrators role are able to bypass CA entirely.</t>
  </si>
  <si>
    <t>To close this finding, please provide evidence showing that ' The two emergency access accounts have been defined.' with the agency's CAP.</t>
  </si>
  <si>
    <t>O365-06</t>
  </si>
  <si>
    <t>Ensure 'Idle session timeout'  is set to '3 hours (or less)' for unmanaged devices</t>
  </si>
  <si>
    <t>Idle session timeout allows the configuration of a setting which will timeout inactive users after a pre-determined amount of time. When a user reaches the set idle timeout session, they'll get a notification that they're about to be signed out. They have to select to stay signed in or they'll be automatically signed out of all Microsoft 365 web apps. Combined with a Conditional Access rule this will only impact unmanaged devices. A managed device is considered a device managed by Intune MDM.
The following Microsoft 365 web apps are supported.
- Outlook Web App
- OneDrive for Business
- SharePoint Online (SPO)
- Office.com and other start pages
- Office (Word, Excel, PowerPoint) on the web
- Microsoft 365 Admin Center
**NOTE:** Idle session timeout doesn't affect Microsoft 365 desktop and mobile apps.
The recommended setting is `3 hours` (or less) for unmanaged devices.</t>
  </si>
  <si>
    <t>**Step 1 - Ensure Idle session timeout is configured:**
1. Navigate to the `Microsoft 365 admin center` https://admin.microsoft.com/.
2. Click to expand `Settings` Select `Org settings`.
3. Click `Security &amp; Privacy` tab.
4. Select `Idle session timeout`.
5. Verify `Turn on to set the period of inactivity for users to be signed off of Microsoft 365 web apps` is set to `3 hours` (or less).
**Step 2 - Ensure the Conditional Access policy is in place:**
1. Navigate to `Microsoft Entra admin center` https://entra.microsoft.com/
2. Expand `Protect` &gt; `Conditional Access`.
3. Inspect existing conditional access rules for one that meets the below conditions:
- `Users` is set to `All users`
- `Cloud apps or actions` &gt; `Select apps` is set to `Office 365`.
- `Conditions` &gt; `Client apps` is `Browser` and nothing else.
- `Session` is set to `Use app enforced restrictions`.
- `Enable Policy` is set to `On`
**NOTE:** To ensure that idle timeouts affect only unmanaged devices, both steps must be completed.</t>
  </si>
  <si>
    <t>The  Idle session timeout  is set to 30 minutes (or less) for unmanaged devices</t>
  </si>
  <si>
    <t>The  Idle session timeout  is not set to 30 minutes (or less) for unmanaged devices</t>
  </si>
  <si>
    <t>Changed the Idle session timeout from 1 hour to 30 mins.</t>
  </si>
  <si>
    <t>1.3.2</t>
  </si>
  <si>
    <t>Ending idle sessions through an automatic process can help protect sensitive company data and will add another layer of security for end users who work on unmanaged devices that can potentially be accessed by the public. Unauthorized individuals onsite or remotely can take advantage of systems left unattended over time. Automatic timing out of sessions makes this more difficult.</t>
  </si>
  <si>
    <t>**To configure Idle session timeout:**
1. Navigate to the `Microsoft 365 admin center` https://admin.microsoft.com/.
2. Click to expand `Settings` Select `Org settings`.
3. Click `Security &amp; Privacy` tab.
4. Select `Idle session timeout`.
5. Check the box `Turn on to set the period of inactivity for users to be signed off of Microsoft 365 web apps` 
6. Set a maximum value of `3 hours`.
7. Click save.
**Step 2 - Ensure the Conditional Access policy is in place:**
1. Navigate to `Microsoft Entra admin center` https://entra.microsoft.com/
2. Expand `Protect` &gt; `Conditional Access`.
3. Click `New policy` and give the policy a name.
4. Select `Users` &gt; `All users`.
5. Select `Cloud apps or actions` &gt; `Select apps` and select `Office 365`
6. Select `Conditions` &gt; `Client apps` &gt; `Yes` check only `Browser` unchecking all other boxes.
7. Select `Sessions` and check `Use app enforced restrictions`.
8. Set `Enable policy` to `On` and click `Create`.
**NOTE:** To ensure that idle timeouts affect only unmanaged devices, both steps must be completed.</t>
  </si>
  <si>
    <t>Ensure 'Idle session timeout'  is set to '3 hours (or less)' for unmanaged devices. This can be accomplished using one of the following methods:
**To configure Idle session timeout:**
1. Navigate to the `Microsoft 365 admin center` https://admin.microsoft.com/.
2. Click to expand `Settings` Select `Org settings`.
3. Click `Security &amp; Privacy` tab.
4. Select `Idle session timeout`.
5. Check the box `Turn on to set the period of inactivity for users to be signed off of Microsoft 365 web apps` 
6. Set a maximum value of `3 hours`.
7. Click save.
**Step 2 - Ensure the Conditional Access policy is in place:**
1. Navigate to `Microsoft Entra admin center` https://entra.microsoft.com/
2. Expand `Protect` &gt; `Conditional Access`.
3. Click `New policy` and give the policy a name.
4. Select `Users` &gt; `All users`.
5. Select `Cloud apps or actions` &gt; `Select apps` and select `Office 365`
6. Select `Conditions` &gt; `Client apps` &gt; `Yes` check only `Browser` unchecking all other boxes.
7. Select `Sessions` and check `Use app enforced restrictions`.
8. Set `Enable policy` to `On` and click `Create`.
**NOTE:** To ensure that idle timeouts affect only unmanaged devices, both steps must be completed.</t>
  </si>
  <si>
    <t>To close this finding, please provide evidence showing that ' The  Idle session timeout  is set to 30 minutes (or less) for unmanaged devices' with the agency's CAP.</t>
  </si>
  <si>
    <t>O365-07</t>
  </si>
  <si>
    <t>CM-6</t>
  </si>
  <si>
    <t>Configuration Settings</t>
  </si>
  <si>
    <t>Ensure Security Defaults is disabled on Azure Active Directory</t>
  </si>
  <si>
    <t>Security defaults in Microsoft Entra ID make it easier to be secure and help protect the organization. Security defaults contain preconfigured security settings for common attacks.
By default, Microsoft enables security defaults. The goal is to ensure that all organizations have a basic level of security enabled. The security default setting is manipulated in the Azure Portal.
The use of security defaults, however, will prohibit custom settings which are being set with more advanced settings from this benchmark.</t>
  </si>
  <si>
    <t>**Ensure security defaults is disabled:**
1. Navigate to `Microsoft Entra admin center` https://entra.microsoft.com. 
2. Click to expand `Identity` select `Overview`
3. Click `Properties`.
3. Review the section **Security Defaults** near the bottom
4. If `Manage security defaults` appears clickable then proceed to the remediation section, otherwise read the note below.
**NOTE**: If `Manage Conditional Access` appears in blue then Security defaults are already disabled, and CA is in use. The audit can be considered a Pass.
**To verify security defaults is disabled using Microsoft Graph PowerShell:**
1. Connect to the Microsoft Graph service using `Connect-MgGraph -Scopes "Policy.Read.All"`.
2. Run the following Microsoft Graph PowerShell command:
```
Get-MgPolicyIdentitySecurityDefaultEnforcementPolicy | ft IsEnabled 
```
3. If the value is false then Security Defaults is disabled.</t>
  </si>
  <si>
    <t>The Security Defaults is disabled on Azure Active Directory.</t>
  </si>
  <si>
    <t>The Security Defaults is not disabled on Azure Active Directory.</t>
  </si>
  <si>
    <t>5.1.1</t>
  </si>
  <si>
    <t>5.1.1.1</t>
  </si>
  <si>
    <t>Security defaults provide secure default settings that are managed on behalf of organizations to keep customers safe until they are ready to manage their own identity security settings.
For example, doing the following:
- Requiring all users and admins to register for MFA.
- Challenging users with MFA - mostly when they show up on a new device or app, but more often for critical roles and tasks.
- Disabling authentication from legacy authentication clients, which can’t do MFA.</t>
  </si>
  <si>
    <t>**To disable security defaults:**
1. Navigate to the `Microsoft Entra admin center` https://entra.microsoft.com. 
2. Click to expand `Identity` select `Overview`
3. Click `Properties`.
4. Click `Manage security defaults`.
5. Set the `Security defaults` dropdown to `Disabled`.
6. Select Save.
**To configure security defaults using Microsoft Graph PowerShell:**
1. Connect to the Microsoft Graph service using `Connect-MgGraph -Scopes "Policy.ReadWrite.ConditionalAccess"`.
2. Run the following Microsoft Graph PowerShell command:
```
$params = @{ IsEnabled = $false }
Update-MgPolicyIdentitySecurityDefaultEnforcementPolicy -BodyParameter $params
```
**Warning:** It is recommended not to disable security defaults until you are ready to implement conditional access rules in the benchmark. Rules such as requiring MFA for all users and blocking legacy protocols are required in CA to make up for the gap created by disabling defaults. Plan accordingly. See the reference section for more details on what coverage Security Defaults provide.</t>
  </si>
  <si>
    <t>Ensure Security Defaults is disabled on Azure Active Directory. This can be accomplished using one of the following methods:
**To disable security defaults:**
1. Navigate to the `Microsoft Entra admin center` https://entra.microsoft.com. 
2. Click to expand `Identity` select `Overview`
3. Click `Properties`.
4. Click `Manage security defaults`.
5. Set the `Security defaults` dropdown to `Disabled`.
6. Select Save.
**To configure security defaults using Microsoft Graph PowerShell:**
1. Connect to the Microsoft Graph service using `Connect-MgGraph -Scopes "Policy.ReadWrite.ConditionalAccess"`.
2. Run the following Microsoft Graph PowerShell command:
```
$params = @{ IsEnabled = $false }
Update-MgPolicyIdentitySecurityDefaultEnforcementPolicy -BodyParameter $params
```
**Warning:** It is recommended not to disable security defaults until you are ready to implement conditional access rules in the benchmark. Rules such as requiring MFA for all users and blocking legacy protocols are required in CA to make up for the gap created by disabling defaults. Plan accordingly. See the reference section for more details on what coverage Security Defaults provide.</t>
  </si>
  <si>
    <t>To close this finding, please provide evidence showing that ' The Security Defaults is disabled on Azure Active Directory.' with the agency's CAP.</t>
  </si>
  <si>
    <t>O365-08</t>
  </si>
  <si>
    <t>Ensure multifactor authentication is enabled for all users in administrative roles</t>
  </si>
  <si>
    <t>Multifactor authentication is a process that requires an additional form of identification during the sign-in process, such as a code from a mobile device or a fingerprint scan, to enhance security.
Ensure users in administrator roles have MFA capabilities enabled.</t>
  </si>
  <si>
    <t>**To audit using the UI:** 
1. Navigate to the `Microsoft Entra admin center` https://entra.microsoft.com.
2. Click to expand `Protection` &gt; `Conditional Access` select `Policies`.
3. Review the list of policies and ensure that there is a policy meeting at least the following criteria:
 - Users: Include: `Directory roles` specific to administrators are selected.
 - Target resources: `All cloud apps`.
 - Grant: `Grant access` with `Require multifactor authentication` checked.
4. Ensure `Enable policy` is set to `On`.
**To audit using SecureScore:** 
1. Navigate to `Microsoft 365 Defender` https://security.microsoft.com.
2. Select `Secure score`.
3. Select `Recommended actions`.
4. Click on `Ensure multifactor authentication is enabled for all users in administrative roles`. 
5. Review the number of Admin users who do not have MFA configured. 
**This information is also available via the Microsoft Graph Security API:**
```
GET https://graph.microsoft.com/beta/security/secureScores
```
**Note:** A list of required `Directory roles` can be found in the Remediation section.</t>
  </si>
  <si>
    <t>The multifactor authentication is enabled for all users in administrative roles.</t>
  </si>
  <si>
    <t>The multifactor authentication is not enabled for all users in administrative roles.</t>
  </si>
  <si>
    <t>HAC65
HPW12</t>
  </si>
  <si>
    <t>HAC65: Multi-factor authentication is not required for internal privileged access
HPW12: Passwords do not meet complexity requirements</t>
  </si>
  <si>
    <t>5.2.2</t>
  </si>
  <si>
    <t>5.2.2.1</t>
  </si>
  <si>
    <t>Multifactor authentication requires an individual to present a minimum of two separate forms of authentication before access is granted. Multifactor authentication provides additional assurance that the individual attempting to gain access is who they claim to be. With multifactor authentication, an attacker would need to compromise at least two different authentication mechanisms, increasing the difficulty of compromise and thus reducing the risk.</t>
  </si>
  <si>
    <t>**To remediate using the UI:** 
1. Navigate to the `Microsoft Entra admin center` https://entra.microsoft.com.
2. Click expand `Protection` &gt; `Conditional Access` select `Policies`.
3. Click `New policy`.
4. Go to `Assignments` &gt; `Users and groups` &gt; `Include` &gt; `Select users and groups` &gt; check `Directory roles`. 
5. At a minimum, select the `Directory roles listed` below in this section of the document.
6. Go to `Cloud apps or actions` &gt; `Cloud apps` &gt; `Include` &gt; select `All cloud apps (and don't exclude any apps)`. 
7. Under `Access controls` &gt; `Grant` &gt; select `Grant access` &gt; check `Require multi-factor authentication`. 
8. Set `Enable policy` to `Report-only` or `On`.
9. `Create`.
**At minimum these directory roles should be included for MFA:**
- Application administrator
- Authentication administrator
- Billing administrator
- Cloud application administrator
- Conditional Access administrator
- Exchange administrator
- Global administrator
- Global reader
- Helpdesk administrator
- Password administrator
- Privileged authentication administrator
- Privileged role administrator
- Security administrator
- SharePoint administrator
- User administrator
**Note:** Report-only is an acceptable first stage when introducing any CA policy. The control, however, is not complete until the policy is on.</t>
  </si>
  <si>
    <t>Ensure multifactor authentication is enabled for all users in administrative roles. This can be accomplished using one of the following methods:
**To remediate using the UI:** 
1. Navigate to the `Microsoft Entra admin center` https://entra.microsoft.com.
2. Click expand `Protection` &gt; `Conditional Access` select `Policies`.
3. Click `New policy`.
4. Go to `Assignments` &gt; `Users and groups` &gt; `Include` &gt; `Select users and groups` &gt; check `Directory roles`. 
5. At a minimum, select the `Directory roles listed` below in this section of the document.
6. Go to `Cloud apps or actions` &gt; `Cloud apps` &gt; `Include` &gt; select `All cloud apps (and don't exclude any apps)`. 
7. Under `Access controls` &gt; `Grant` &gt; select `Grant access` &gt; check `Require multi-factor authentication`. 
8. Set `Enable policy` to `Report-only` or `On`.
9. `Create`.
**At minimum these directory roles should be included for MFA:**
- Application administrator
- Authentication administrator
- Billing administrator
- Cloud application administrator
- Conditional Access administrator
- Exchange administrator
- Global administrator
- Global reader
- Helpdesk administrator
- Password administrator
- Privileged authentication administrator
- Privileged role administrator
- Security administrator
- SharePoint administrator
- User administrator
**Note:** Report-only is an acceptable first stage when introducing any CA policy. The control, however, is not complete until the policy is on.</t>
  </si>
  <si>
    <t>To close this finding, please provide evidence showing that ' The multifactor authentication is enabled for all users in administrative roles.' with the agency's CAP.</t>
  </si>
  <si>
    <t>O365-09</t>
  </si>
  <si>
    <t>Ensure Sign-in frequency is enabled and browser sessions are not persistent for Administrative users</t>
  </si>
  <si>
    <t>In complex deployments, organizations might have a need to restrict authentication sessions. Conditional Access policies allow for the targeting of specific user accounts. Some scenarios might include:
- Resource access from an unmanaged or shared device
- Access to sensitive information from an external network
- High-privileged users
- Business-critical applications
Ensure Sign-in frequency does not exceed `4 hours` for E3 tenants, or `24 hours` for E5 tenants using Privileged Identity Management.
Ensure `Persistent browser session` is set to `Never persist`
**NOTE:** This CA policy can be added to the previous CA policy in this benchmark "Ensure multifactor authentication is enabled for all users in administrative roles"</t>
  </si>
  <si>
    <t>**Ensure Sign-in frequency is enabled and browser sessions are not persistent for Administrative users:** 
1. Navigate to `Microsoft Entra admin center` https://entra.microsoft.com/.
2. Click to expand `Protection` &gt; `Conditional Access` Select `Policies`.
3. Review the list of policies and ensure that there is a policy that have `Sign-in frequency` set to the time determined by your organization and that `Persistent browser session` is set to `Never persistent`.
4. Ensure `Sign-in frequency` does not exceed `4` `hours` for E3 tenants. E5 tenants using PIM may be set to a maximum of `24` `hours`.
- A list of directory role applying to Administrators can be found in the remediation section.</t>
  </si>
  <si>
    <t>The Sign-in frequency is enabled and browser sessions are not persistent for Administrative users.</t>
  </si>
  <si>
    <t>The Sign-in frequency is not enabled and browser sessions are persistent for Administrative users.</t>
  </si>
  <si>
    <t>5.2.2.4</t>
  </si>
  <si>
    <t>Forcing a time out for MFA will help ensure that sessions are not kept alive for an indefinite period of time, ensuring that browser sessions are not persistent will help in prevention of drive-by attacks in web browsers, this also prevents creation and saving of session cookies leaving nothing for an attacker to take.</t>
  </si>
  <si>
    <t>**To configure Sign-in frequency and browser sessions persistence for Administrative users:**
1. Navigate to `Microsoft Entra admin center` https://entra.microsoft.com/.
2. Click to expand `Protection` &gt; `Conditional Access` Select `Policies`.
3. Click `New policy`
4. Click `Users and groups` 
5. Under **Include** select `Select users and groups` and then select `Directory roles`. 
6. At a minimum, select the roles in the section below.
7. Go to `Cloud apps or actions` &gt; `Cloud apps` &gt; `Include` &gt; select `All cloud apps (and don't exclude any apps)`. 
8. Under `Access controls` &gt; `Grant` &gt; select `Grant access` &gt; check `Require multi-factor authentication` (and nothing else). 
9. Under `Session` select `Sign-in frequency` and set to at most `4` `hours` for E3 tenants. E5 tenants with PIM can be set to a maximum value of `24` `hours`.
10. Check `Persistent browser session` then select `Never persistent` in the drop-down menu.
11. For `Enable Policy` select `On` and click `Save`
**At minimum these directory roles should be included for MFA:**
- Application administrator
- Authentication administrator
- Billing administrator
- Cloud application administrator
- Conditional Access administrator
- Exchange administrator
- Global administrator
- Global reader
- Helpdesk administrator
- Password administrator
- Privileged authentication administrator
- Privileged role administrator
- Security administrator
- SharePoint administrator
- User administrator</t>
  </si>
  <si>
    <t>Ensure Sign-in frequency is enabled and browser sessions are not persistent for Administrative users. This can be accomplished using one of the following methods:
**To configure Sign-in frequency and browser sessions persistence for Administrative users:**
1. Navigate to `Microsoft Entra admin center` https://entra.microsoft.com/.
2. Click to expand `Protection` &gt; `Conditional Access` Select `Policies`.
3. Click `New policy`
4. Click `Users and groups` 
5. Under **Include** select `Select users and groups` and then select `Directory roles`. 
6. At a minimum, select the roles in the section below.
7. Go to `Cloud apps or actions` &gt; `Cloud apps` &gt; `Include` &gt; select `All cloud apps (and don't exclude any apps)`. 
8. Under `Access controls` &gt; `Grant` &gt; select `Grant access` &gt; check `Require multi-factor authentication` (and nothing else). 
9. Under `Session` select `Sign-in frequency` and set to at most `4` `hours` for E3 tenants. E5 tenants with PIM can be set to a maximum value of `24` `hours`.
10. Check `Persistent browser session` then select `Never persistent` in the drop-down menu.
11. For `Enable Policy` select `On` and click `Save`
**At minimum these directory roles should be included for MFA:**
- Application administrator
- Authentication administrator
- Billing administrator
- Cloud application administrator
- Conditional Access administrator
- Exchange administrator
- Global administrator
- Global reader
- Helpdesk administrator
- Password administrator
- Privileged authentication administrator
- Privileged role administrator
- Security administrator
- SharePoint administrator
- User administrator</t>
  </si>
  <si>
    <t>To close this finding, please provide evidence showing that ' The Sign-in frequency is enabled and browser sessions are not persistent for Administrative users.' with the agency's CAP.</t>
  </si>
  <si>
    <t>O365-10</t>
  </si>
  <si>
    <t>Ensure multifactor authentication is enabled for all users</t>
  </si>
  <si>
    <t>Enable multifactor authentication for all users in the Microsoft 365 tenant. Users will be prompted to authenticate with a second factor upon logging in to Microsoft 365 services. The second factor is most commonly a text message to a registered mobile phone number where they type in an authorization code, or with a mobile application like Microsoft Authenticator.</t>
  </si>
  <si>
    <t>**To audit using the UI:** 
1. Navigate to the `Microsoft Entra admin center` https://entra.microsoft.com.
2. Click expand `Protection` &gt; `Conditional Access` select `Policies`.
3. Review the list of policies and ensure that there is a policy meeting at least the following criteria:
 - Users: Include: `All users`.
 - Target resources: `All cloud apps`.
 - Grant: `Grant access` with `Require multifactor authentication` checked.
4. Ensure `Enable policy` is set to `On`.
**To audit using SecureScore:** 
1. Navigate to `Microsoft 365 Defender` https://security.microsoft.com.
2. Select `Secure score`.
3. Select `Recommended actions`.
4. Click on `Ensure multifactor authentication is enabled for all users`. 
5. Review the list of users who do not have MFA configured.</t>
  </si>
  <si>
    <t>The multifactor authentication is enabled for all users.</t>
  </si>
  <si>
    <t>The multifactor authentication is not enabled for all users.</t>
  </si>
  <si>
    <t>HAC66
HPW12</t>
  </si>
  <si>
    <t>HAC66: Multi-factor authentication is not required for internal non-privileged access
HPW12: Passwords do not meet complexity requirements</t>
  </si>
  <si>
    <t>5.2.2.2</t>
  </si>
  <si>
    <t>**To remediate using the UI:**
1. Navigate to the `Microsoft Entra admin center` https://entra.microsoft.com.
2. Click expand `Protection` &gt; `Conditional Access` select `Policies`.
3. Click `New policy`.
4. Go to `Assignments` &gt; `Users and groups` &gt; `Include` &gt; select `All users` (and do not exclude any user).
5. Select `Cloud apps or actions` &gt; `All cloud apps` (and don't exclude any apps). 
6. `Access Controls` &gt; `Grant` &gt; `Require multi-factor authentication`.
7. Set `Enable policy` to `Report-only` or `On`.
8. Create.
**Note:** Report-only is an acceptable first stage when introducing any CA policy. The control, however, is not complete until the policy is on.</t>
  </si>
  <si>
    <t>Ensure multifactor authentication is enabled for all users. This can be accomplished using one of the following methods:
**To remediate using the UI:**
1. Navigate to the `Microsoft Entra admin center` https://entra.microsoft.com.
2. Click expand `Protection` &gt; `Conditional Access` select `Policies`.
3. Click `New policy`.
4. Go to `Assignments` &gt; `Users and groups` &gt; `Include` &gt; select `All users` (and do not exclude any user).
5. Select `Cloud apps or actions` &gt; `All cloud apps` (and don't exclude any apps). 
6. `Access Controls` &gt; `Grant` &gt; `Require multi-factor authentication`.
7. Set `Enable policy` to `Report-only` or `On`.
8. Create.
**Note:** Report-only is an acceptable first stage when introducing any CA policy. The control, however, is not complete until the policy is on.</t>
  </si>
  <si>
    <t>To close this finding, please provide evidence showing that ' The multifactor authentication is enabled for all users.' with the agency's CAP.</t>
  </si>
  <si>
    <t>O365-11</t>
  </si>
  <si>
    <t>Ensure Microsoft Authenticator is configured to protect against MFA fatigue</t>
  </si>
  <si>
    <t>Microsoft has released additional settings to enhance the configuration of the Microsoft Authenticator application. These settings provide additional information and context to users who receive MFA passwordless and push requests, such as geographic location the request came from, the requesting application and requiring a number match.
Ensure the following are `Enabled`.
- `Require number matching for push notifications`
- `Show application name in push and passwordless notifications`
- `Show geographic location in push and passwordless notifications`
**NOTE:** On February 27, 2023 Microsoft started enforcing number matching tenant-wide for all users using Microsoft Authenticator.</t>
  </si>
  <si>
    <t>**To audit using the UI:**
1. Navigate to the `Microsoft Entra admin center` https://entra.microsoft.com.
2. Click to expand `Protection` &gt; `Authentication methods` select `Policies`.
3. Under **Method** select `Microsoft Authenticator`.
4. Under `Enable and Target` verify the setting is set to `Enable`.
5. In the `Include` tab ensure `All users` is selected.
6. In the `Exclude` tab ensure only valid groups are present (i.e. Break Glass accounts).
7. Select `Configure`
8. Verify the following Microsoft Authenticator settings:
 - `Require number matching for push notifications` Status is set to `Enabled`, Target `All users`
 - `Show application name in push and passwordless notifications` is set to `Enabled`, Target `All users`
 - `Show geographic location in push and passwordless notifications` is set to `Enabled`, Target `All users`
9. In each setting select `Exclude` and verify only groups are present (i.e. Break Glass accounts).</t>
  </si>
  <si>
    <t>The Microsoft Authenticator is configured to protect against MFA fatigue.</t>
  </si>
  <si>
    <t>The Microsoft Authenticator is not configured to protect against MFA fatigue.</t>
  </si>
  <si>
    <t>HRM15</t>
  </si>
  <si>
    <t xml:space="preserve">HRM15: Multi-factor authentication is not enforced for local device management </t>
  </si>
  <si>
    <t>5.2.3</t>
  </si>
  <si>
    <t>5.2.3.1</t>
  </si>
  <si>
    <t>As the use of strong authentication has become more widespread, attackers have started to exploit the tendency of users to experience "MFA fatigue." This occurs when users are repeatedly asked to provide additional forms of identification, leading them to eventually approve requests without fully verifying the source. To counteract this, number matching can be employed to ensure the security of the authentication process. With this method, users are prompted to confirm a number displayed on their original device and enter it into the device being used for MFA. Additionally, other information such as geolocation and application details are displayed to enhance the end user's awareness. Among these 3 options, number matching provides the strongest net security gain.</t>
  </si>
  <si>
    <t>**To remediate using the UI:**
1. Navigate to the `Microsoft Entra admin center` https://entra.microsoft.com.
2. Click to expand `Protection` &gt; `Authentication methods` select `Policies`.
3. Select `Microsoft Authenticator`
4. Under `Enable and Target` ensure the setting is set to `Enable`.
5. Select `Configure`
6. Set the following Microsoft Authenticator settings:
 - `Require number matching for push notifications` Status is set to `Enabled`, Target `All users`
 - `Show application name in push and passwordless notifications` is set to `Enabled`, Target `All users`
 - `Show geographic location in push and passwordless notifications` is set to `Enabled`, Target `All users`
**Note:** Valid groups such as break glass accounts can be excluded per organization policy.</t>
  </si>
  <si>
    <t>Ensure Microsoft Authenticator is configured to protect against MFA fatigue. This can be accomplished using one of the following methods:
**To remediate using the UI:**
1. Navigate to the `Microsoft Entra admin center` https://entra.microsoft.com.
2. Click to expand `Protection` &gt; `Authentication methods` select `Policies`.
3. Select `Microsoft Authenticator`
4. Under `Enable and Target` ensure the setting is set to `Enable`.
5. Select `Configure`
6. Set the following Microsoft Authenticator settings:
 - `Require number matching for push notifications` Status is set to `Enabled`, Target `All users`
 - `Show application name in push and passwordless notifications` is set to `Enabled`, Target `All users`
 - `Show geographic location in push and passwordless notifications` is set to `Enabled`, Target `All users`
**Note:** Valid groups such as break glass accounts can be excluded per organization policy.</t>
  </si>
  <si>
    <t>To close this finding, please provide evidence showing that ' The Microsoft Authenticator is configured to protect against MFA fatigue.' with the agency's CAP.</t>
  </si>
  <si>
    <t>O365-12</t>
  </si>
  <si>
    <t>Ensure that between two and four global admins are designated</t>
  </si>
  <si>
    <t>More than one global administrator should be designated so a single admin can be monitored and to provide redundancy should a single admin leave an organization. Additionally, there should be no more than four global admins set for any tenant. Ideally global administrators will have no licenses assigned to them.</t>
  </si>
  <si>
    <t>**Ensure that between two and four global admins are designated:** 
1. Navigate to the `Microsoft 365 admin center` https://admin.microsoft.com
2. Select `Users` &gt; `Active Users`.
3. Select `Filter` then select `Global Admins`.
4. Review the list of `Global Admins` to confirm there are from two to four such accounts.
**To verify the number of global tenant administrators using PowerShell:**
1. Connect to Microsoft Graph using `Connect-MgGraph -Scopes Directory.Read.All`
2. Run the following PowerShell script:
```
# Determine Id of role using the immutable RoleTemplateId value.
$globalAdminRole = Get-MgDirectoryRole -Filter "RoleTemplateId eq '62e90394-69f5-4237-9190-012177145e10'"
$globalAdmins = Get-MgDirectoryRoleMember -DirectoryRoleId $globalAdminRole.Id
Write-Host "*** There are" $globalAdmins.AdditionalProperties.Count "Global Administrators assigned."
```
This information is also available via the Microsoft Graph Security API: 
```
GET https://graph.microsoft.com/beta/security/secureScores
```
**Note:** When tallying the number of Global Administrators the above does not account for Partner relationships. Those are located under `Settings` &gt; `Partner Relationships` and should be reviewed on a reoccurring basis.</t>
  </si>
  <si>
    <t>There are two to four global admins accounts.</t>
  </si>
  <si>
    <t>There are not two to four global admins accounts.</t>
  </si>
  <si>
    <t>1.1.3</t>
  </si>
  <si>
    <t>If there is only one global tenant administrator, he or she can perform malicious activity without the possibility of being discovered by another admin. If there are numerous global tenant administrators, the more likely it is that one of their accounts will be successfully breached by an external attacker.</t>
  </si>
  <si>
    <t>**To correct the number of global tenant administrators:** 
1. Navigate to the `Microsoft 365 admin center` https://admin.microsoft.com
2. Select `Users` &gt; `Active Users`.
3. In the `Search` field enter the name of the user to be made a Global Administrator.
4. To create a new Global Admin:
 1. Select the user's name.
 2. A window will appear to the right.
 3. Select `Manage roles`.
 4. Select `Admin center access`.
 4. Check `Global Administrator`.
 5. Click `Save changes`.
5. To remove Global Admins:
 1. Select User.
 2. Under `Roles` select `Manage roles`
 3. De-Select the appropriate role.
 4. Click `Save changes`.</t>
  </si>
  <si>
    <t>Ensure that between two and four global admins are designated. This can be accomplished using one of the following methods:
**To correct the number of global tenant administrators:** 
1. Navigate to the `Microsoft 365 admin center` https://admin.microsoft.com
2. Select `Users` &gt; `Active Users`.
3. In the `Search` field enter the name of the user to be made a Global Administrator.
4. To create a new Global Admin:
 1. Select the user's name.
 2. A window will appear to the right.
 3. Select `Manage roles`.
 4. Select `Admin center access`.
 4. Check `Global Administrator`.
 5. Click `Save changes`.
5. To remove Global Admins:
 1. Select User.
 2. Under `Roles` select `Manage roles`
 3. De-Select the appropriate role.
 4. Click `Save changes`.</t>
  </si>
  <si>
    <t>To close this finding, please provide evidence showing that ' There are two to four global admins accounts.' with the agency's CAP.</t>
  </si>
  <si>
    <t>O365-13</t>
  </si>
  <si>
    <t>Ensure 'Self service password reset enabled' is set to 'All'</t>
  </si>
  <si>
    <t>Enabling self-service password reset allows users to reset their own passwords in Entra ID. When users sign in to Microsoft 365, they will be prompted to enter additional contact information that will help them reset their password in the future. If combined registration is enabled additional information, outside of multi-factor, will not be needed. 
**NOTE:** Effective Oct. 1st, 2022, Microsoft will begin to enable combined registration for all users in Entra ID tenants created before August 15th, 2020. Tenants created after this date are enabled with combined registration by default.</t>
  </si>
  <si>
    <t>**Ensure self-service password reset is enabled:** 
1. Navigate to `Microsoft Entra admin center` https://entra.microsoft.com/.
2. Click to expand `Protection` &gt; `Password reset` select `Properties`.
3. Ensure `Self service password reset enabled` is set to `All`</t>
  </si>
  <si>
    <t>The Self service password reset enabled is set to all.</t>
  </si>
  <si>
    <t>The Self service password reset enabled is not set to all.</t>
  </si>
  <si>
    <t>HAC100</t>
  </si>
  <si>
    <t>HAC100: Other</t>
  </si>
  <si>
    <t>5.2.4</t>
  </si>
  <si>
    <t>5.2.4.1</t>
  </si>
  <si>
    <t>Users will no longer need to engage the helpdesk for password resets, and the password reset mechanism will automatically block common, easily guessable passwords.</t>
  </si>
  <si>
    <t>**To enable self-service password reset:** 
1. Navigate to `Microsoft Entra admin center` https://entra.microsoft.com/.
2. Click to expand `Protection` &gt; `Password reset` select `Properties`.
3. Set `Self service password reset enabled` to `All`</t>
  </si>
  <si>
    <t>Ensure 'Self service password reset enabled' is set to 'All'. This can be accomplished using one of the following methods:
**To enable self-service password reset:** 
1. Navigate to `Microsoft Entra admin center` https://entra.microsoft.com/.
2. Click to expand `Protection` &gt; `Password reset` select `Properties`.
3. Set `Self service password reset enabled` to `All`</t>
  </si>
  <si>
    <t>To close this finding, please provide evidence showing that ' The Self service password reset enabled is set to all.' with the agency's CAP.</t>
  </si>
  <si>
    <t>O365-14</t>
  </si>
  <si>
    <t>Ensure custom banned passwords lists are used</t>
  </si>
  <si>
    <t>With Entra Password Protection, default global banned password lists are automatically applied to all users in an Entra ID tenant. To support business and security needs, custom banned password lists can be defined. When users change or reset their passwords, these banned password lists are checked to enforce the use of strong passwords.
A custom banned password list should include some of the following examples:
- Brand names
- Product names
- Locations, such as company headquarters
- Company-specific internal terms
- Abbreviations that have specific company meaning</t>
  </si>
  <si>
    <t>**Ensure a custom banned password list is in place:**
1. Navigate to `Microsoft Entra admin center` https://entra.microsoft.com/
2. Click to expand `Protection` &gt; `Authentication methods`
3. Select `Password protection`
4. Verify `Enforce custom list` is set to `Yes`
5. Verify `Custom banned password list` contains entries specific to the organization or matches a pre-determined list.</t>
  </si>
  <si>
    <t>The custom banned passwords lists are used.</t>
  </si>
  <si>
    <t>The custom banned passwords lists are not used.</t>
  </si>
  <si>
    <t>5.2.3.2</t>
  </si>
  <si>
    <t>Creating a new password can be difficult regardless of one's technical background. It is common to look around one's environment for suggestions when building a password, however, this may include picking words specific to the organization as inspiration for a password. An adversary may employ what is called a 'mangler' to create permutations of these specific words in an attempt to crack passwords or hashes making it easier to reach their goal.</t>
  </si>
  <si>
    <t>**Create a custom banned password list:**
1. Navigate to `Microsoft Entra admin center` https://entra.microsoft.com/
2. Click to expand `Protection` &gt; `Authentication methods`
3. Select `Password protection`
4. Set `Enforce custom list` to `Yes`
5. In `Custom banned password list` create a list using suggestions outlined in this document.
6. Click `Save`
**NOTE:** Below is a list of examples that can be used as a starting place. The references section contains more suggestions.
- Brand names
- Product names
- Locations, such as company headquarters
- Company-specific internal terms
- Abbreviations that have specific company meaning</t>
  </si>
  <si>
    <t>Ensure custom banned passwords lists are used. This can be accomplished using one of the following methods:
**Create a custom banned password list:**
1. Navigate to `Microsoft Entra admin center` https://entra.microsoft.com/
2. Click to expand `Protection` &gt; `Authentication methods`
3. Select `Password protection`
4. Set `Enforce custom list` to `Yes`
5. In `Custom banned password list` create a list using suggestions outlined in this document.
6. Click `Save`
**NOTE:** Below is a list of examples that can be used as a starting place. The references section contains more suggestions.
- Brand names
- Product names
- Locations, such as company headquarters
- Company-specific internal terms
- Abbreviations that have specific company meaning</t>
  </si>
  <si>
    <t>To close this finding, please provide evidence showing that ' The custom banned passwords lists are used.' with the agency's CAP.</t>
  </si>
  <si>
    <t>O365-15</t>
  </si>
  <si>
    <t>Ensure password protection is enabled for on-prem Active Directory</t>
  </si>
  <si>
    <t>Microsoft Entra Password Protection provides a global and custom banned password list. A password change request fails if there's a match in these banned password list. To protect on-premises Active Directory Domain Services (AD DS) environment, install and configure Entra Password Protection.
**Note**: This recommendation applies to Hybrid deployments only and will have no impact unless working with on-premises Active Directory.</t>
  </si>
  <si>
    <t>**To audit using the UI:**
1. Navigate to `Microsoft Entra admin center` https://entra.microsoft.com/.
2. Click to expand `Protection` select `Authentication methods`.
3. Select `Password protection` and ensure that `Enable password protection on Windows Server Active Directory` is set to `Yes` and that `Mode` is set to `Enforced`.</t>
  </si>
  <si>
    <t>The password protection is enabled for on-prem active directory.</t>
  </si>
  <si>
    <t>The password protection is not enabled for on-prem active directory.</t>
  </si>
  <si>
    <t>5.2.3.3</t>
  </si>
  <si>
    <t>This feature protects an organization by prohibiting the use of weak or leaked passwords. In addition, organizations can create custom banned password lists to prevent their users from using easily guessed passwords that are specific to their industry. Deploying this feature to Active Directory will strengthen the passwords that are used in the environment.</t>
  </si>
  <si>
    <t>**To remediate using the UI:**
- Download and install the `Azure AD Password Proxies` and `DC Agents` from the following location: https://www.microsoft.com/download/details.aspx?id=57071 After installed follow the steps below.
1. Navigate to `Microsoft Entra admin center` https://entra.microsoft.com/.
2. Click to expand `Protection` select `Authentication methods`.
3. Select `Password protection` and set `Enable password protection on Windows Server Active Directory` to `Yes` and `Mode` to `Enforced`.</t>
  </si>
  <si>
    <t>Ensure password protection is enabled for on-prem Active Directory. This can be accomplished using one of the following methods:
**To remediate using the UI:**
- Download and install the `Azure AD Password Proxies` and `DC Agents` from the following location: https://www.microsoft.com/download/details.aspx?id=57071 After installed follow the steps below.
1. Navigate to `Microsoft Entra admin center` https://entra.microsoft.com/.
2. Click to expand `Protection` select `Authentication methods`.
3. Select `Password protection` and set `Enable password protection on Windows Server Active Directory` to `Yes` and `Mode` to `Enforced`.</t>
  </si>
  <si>
    <t>To close this finding, please provide evidence showing that ' The password protection is enabled for on-prem active directory.' with the agency's CAP.</t>
  </si>
  <si>
    <t>O365-16</t>
  </si>
  <si>
    <t>Enable Conditional Access policies to block legacy authentication</t>
  </si>
  <si>
    <t>Entra ID supports the most widely used authentication and authorization protocols including legacy authentication. This authentication pattern includes basic authentication, a widely used industry-standard method for collecting username and password information.
The following messaging protocols support legacy authentication:
- Authenticated SMTP - Used to send authenticated email messages.
- Autodiscover - Used by Outlook and EAS clients to find and connect to mailboxes in Exchange Online.
- Exchange ActiveSync (EAS) - Used to connect to mailboxes in Exchange Online.
- Exchange Online PowerShell - Used to connect to Exchange Online with remote PowerShell. If you block Basic authentication for Exchange Online PowerShell, you need to use the Exchange Online PowerShell Module to connect. For instructions, see Connect to Exchange Online PowerShell using multifactor authentication.
- Exchange Web Services (EWS) - A programming interface that's used by Outlook, Outlook for Mac, and third-party apps.
- IMAP4 - Used by IMAP email clients.
- MAPI over HTTP (MAPI/HTTP) - Primary mailbox access protocol used by Outlook 2010 SP2 and later.
- Offline Address Book (OAB) - A copy of address list collections that are downloaded and used by Outlook.
- Outlook Anywhere (RPC over HTTP) - Legacy mailbox access protocol supported by all current Outlook versions.
- POP3 - Used by POP email clients.
- Reporting Web Services - Used to retrieve report data in Exchange Online.
- Universal Outlook - Used by the Mail and Calendar app for Windows 10.
- Other clients - Other protocols identified as utilizing legacy authentication.</t>
  </si>
  <si>
    <t>**Ensure a Conditional Access policy to block legacy authentication is enabled:**
1. Navigate to the `Microsoft Entra admin center` https://entra.microsoft.com.
2. Click expand `Protection` &gt; `Conditional Access` select `Policies`.
3. Verify that either the policy `Baseline policy: Block legacy authentication` is set to `On` or find another with the following settings enabled:
 - Under `Conditions` then `Client apps` ensure the settings are enabled for and `Exchange ActiveSync clients` and `other clients`.
 - Under `Access controls` ensure the `Grant` is set to `Block access`
 - Under `Assignments` ensure `All users` is enabled
 - Under `Assignments` and `Users and groups` ensure the `Exclude` is set to least one low risk account or directory role. This is required as a best practice.
This information is also available via the Microsoft Graph Security API: 
```
GET https://graph.microsoft.com/beta/security/secureScores
```</t>
  </si>
  <si>
    <t>Conditional Access policies to block legacy authentication is enabled.</t>
  </si>
  <si>
    <t>Conditional Access policies to block legacy authentication is not enabled.</t>
  </si>
  <si>
    <t>5.2.2.3</t>
  </si>
  <si>
    <t>Legacy authentication protocols do not support multi-factor authentication. These protocols are often used by attackers because of this deficiency. Blocking legacy authentication makes it harder for attackers to gain access.
**NOTE:** As of October 2022 Microsoft began disabling basic authentication in all tenants, except for those who requested special exceptions it should no longer be available in most tenants beyond Dec 31, 2022. Despite this CIS recommends the CA policy to remain in place to act as a defense in depth measure.</t>
  </si>
  <si>
    <t>**To setup a conditional access policy to block legacy authentication, use the following steps:**
1. Navigate to the `Microsoft Entra admin center` https://entra.microsoft.com.
2. Click expand `Protection` &gt; `Conditional Access` select `Policies`.
3. Create a new policy by selecting `New policy`.
4. Set the following conditions within the policy.
 - Select `Conditions` then `Client apps` enable the settings for and `Exchange ActiveSync clients` and `other clients`.
 - Under `Access controls` set the `Grant` section to `Block access`
 - Under `Assignments` enable `All users`
 - Under `Assignments` and `Users and groups` set the `Exclude` to be at least one low risk account or directory role. This is required as a best practice.</t>
  </si>
  <si>
    <t>Enable Conditional Access policies to block legacy authentication. This can be accomplished using one of the following methods:
**To setup a conditional access policy to block legacy authentication, use the following steps:**
1. Navigate to the `Microsoft Entra admin center` https://entra.microsoft.com.
2. Click expand `Protection` &gt; `Conditional Access` select `Policies`.
3. Create a new policy by selecting `New policy`.
4. Set the following conditions within the policy.
 - Select `Conditions` then `Client apps` enable the settings for and `Exchange ActiveSync clients` and `other clients`.
 - Under `Access controls` set the `Grant` section to `Block access`
 - Under `Assignments` enable `All users`
 - Under `Assignments` and `Users and groups` set the `Exclude` to be at least one low risk account or directory role. This is required as a best practice.</t>
  </si>
  <si>
    <t>To close this finding, please provide evidence showing that ' Conditional Access policies to block legacy authentication is enabled.' with the agency's CAP.</t>
  </si>
  <si>
    <t>O365-17</t>
  </si>
  <si>
    <t>Ensure that password hash sync is enabled for hybrid deployments</t>
  </si>
  <si>
    <t>Password hash synchronization is one of the sign-in methods used to accomplish hybrid identity synchronization. Microsoft Entra Connect synchronizes a hash, of the hash, of a user's password from an on-premises Active Directory instance to a cloud-based Entra ID instance.
**Note:** Audit and remediation procedures in this recommendation only apply to Microsoft 365 tenants operating in a hybrid configuration using Entra Connect sync.</t>
  </si>
  <si>
    <t>**To audit using the UI:**
1. Navigate to `Microsoft Entra admin center` https://entra.microsoft.com/.
2. Click to expand `Identity` &gt; `Hybrid management` &gt; `Microsoft Entra Connect`.
3. Select `Connect Sync`
4. Under **Microsoft Entra Connect sync**, verify Password Hash Sync is `Enabled`.
**To audit for the on-prem tool:**
1. Log in to the server that hosts the Microsoft Entra Connect tool.
2. Run `Azure AD Connect`, and then click `Configure` and `View or export current configuration`.
3. Determine whether `PASSWORD HASH SYNCHRONIZATION` is enabled on your tenant.
**This information is also available via the Microsoft Graph Security API:** 
```
GET https://graph.microsoft.com/beta/security/secureScores
```
**To audit using PowerShell:**
1. Connect to the Microsoft Graph service using `Connect-MgGraph -Scopes "Organization.Read.All"`.
2. Run the following Microsoft Graph PowerShell command:
```
Get-MgOrganization | ft OnPremisesSyncEnabled
```
3. If nothing returns then password sync is not enabled for the on premises AD.</t>
  </si>
  <si>
    <t>The password hash sync is enabled for hybrid deployments.</t>
  </si>
  <si>
    <t>The password hash sync is not enabled for hybrid deployments.</t>
  </si>
  <si>
    <t>HIA5</t>
  </si>
  <si>
    <t>HIA5: System does not properly control authentication process</t>
  </si>
  <si>
    <t>5.1.8</t>
  </si>
  <si>
    <t>5.1.8.1</t>
  </si>
  <si>
    <t>Password hash synchronization helps by reducing the number of passwords your users need to maintain to just one and enables leaked credential detection for your hybrid accounts. Leaked credential protection is leveraged through Entra ID Protection and is a subset of that feature which can help identify if an organization's user account passwords have appeared on the dark web or public spaces.
Using other options for your directory synchronization may be less resilient as Microsoft can still process sign-ins to 365 with Hash Sync even if a network connection to your on-premises environment is not available.</t>
  </si>
  <si>
    <t>**To setup Password Hash Sync, use the following steps:**
1. Log in to the on premises server that hosts the Microsoft Entra Connect tool
2. Double-click the `Azure AD Connect` icon that was created on the desktop
3. Click `Configure`.
4. On the `Additional tasks` page, select `Customize synchronization options` and click `Next`.
5. Enter the username and password for your global administrator. 
6. On the `Connect your directories` screen, click `Next`.
7. On the `Domain and OU filtering` screen, click `Next`.
8. On the `Optional features` screen, check `Password hash synchronization` and click `Next`. 
9. On the `Ready to configure` screen click `Configure`.
10. Once the configuration completes, click `Exit`.</t>
  </si>
  <si>
    <t>Ensure that password hash sync is enabled for hybrid deployments. This can be accomplished using one of the following methods:
**To setup Password Hash Sync, use the following steps:**
1. Log in to the on premises server that hosts the Microsoft Entra Connect tool
2. Double-click the `Azure AD Connect` icon that was created on the desktop
3. Click `Configure`.
4. On the `Additional tasks` page, select `Customize synchronization options` and click `Next`.
5. Enter the username and password for your global administrator. 
6. On the `Connect your directories` screen, click `Next`.
7. On the `Domain and OU filtering` screen, click `Next`.
8. On the `Optional features` screen, check `Password hash synchronization` and click `Next`. 
9. On the `Ready to configure` screen click `Configure`.
10. Once the configuration completes, click `Exit`.</t>
  </si>
  <si>
    <t>To close this finding, please provide evidence showing that ' The password hash sync is enabled for hybrid deployments.' with the agency's CAP.</t>
  </si>
  <si>
    <t>O365-18</t>
  </si>
  <si>
    <t>Ensure 'Restrict access to the Azure AD administration portal' is set to 'Yes'</t>
  </si>
  <si>
    <t>Restrict non-privileged users from signing into the Microsoft Entra admin center.
**Note:** This recommendation only affects access to the web portal. It does not prevent privileged users from using other methods such as Rest API or PowerShell to obtain information. Those channels are addressed elsewhere in this document.</t>
  </si>
  <si>
    <t>**To audit using the UI:**
1. Navigate to `Microsoft Entra admin center` https://entra.microsoft.com/
2. Click to expand `Identity`&gt; `Users` &gt; `User settings`.
3. Verify under the **Administration center** section that `Restrict access to Microsoft Entra admin center` is set to `Yes`.</t>
  </si>
  <si>
    <t>The restrict access to the Azure AD administration portal is set to yes.</t>
  </si>
  <si>
    <t>The restrict access to the Azure AD administration portal is not set to yes.</t>
  </si>
  <si>
    <t>5.1.2</t>
  </si>
  <si>
    <t>5.1.2.4</t>
  </si>
  <si>
    <t>The Microsoft Entra admin center contains sensitive data and permission settings, which are still enforced based on the user's role. However, an end user may inadvertently change properties or account settings that could result in increased administrative overhead. Additionally, a compromised end user account could be used by a malicious attacker as a means to gather additional information and escalate an attack.
**Note:** Users will still be able to sign into Microsoft Entra admin center but will be unable to see directory information.</t>
  </si>
  <si>
    <t>**To remediate using the UI:**
1. Navigate to `Microsoft Entra admin center` https://entra.microsoft.com/
2. Click to expand `Identity`&gt; `Users` &gt; `User settings`.
3. Set `Restrict access to Microsoft Entra admin center` to `Yes` then `Save`.</t>
  </si>
  <si>
    <t>Ensure 'Restrict access to the Azure AD administration portal' is set to 'Yes'. This can be accomplished using one of the following methods:
**To remediate using the UI:**
1. Navigate to `Microsoft Entra admin center` https://entra.microsoft.com/
2. Click to expand `Identity`&gt; `Users` &gt; `User settings`.
3. Set `Restrict access to Microsoft Entra admin center` to `Yes` then `Save`.</t>
  </si>
  <si>
    <t>To close this finding, please provide evidence showing that ' The restrict access to the Azure AD administration portal is set to yes.' with the agency's CAP.</t>
  </si>
  <si>
    <t>O365-19</t>
  </si>
  <si>
    <t>Ensure admin center access is limited to administrative roles</t>
  </si>
  <si>
    <t>When a Conditional Access policy targets the Microsoft Admin Portals cloud app, the policy is enforced for tokens issued to application IDs of the following Microsoft administrative portals:
- Azure portal
- Exchange admin center
- Microsoft 365 admin center
- Microsoft 365 Defender portal
- Microsoft Entra admin center
- Microsoft Intune admin center
- Microsoft Purview compliance portal
- Power Platform admin center
- SharePoint admin center
- Microsoft Teams admin center
`Microsoft Admin Portals` should be restricted to specific pre-determined administrative roles.</t>
  </si>
  <si>
    <t>**To audit using the UI:**
1. Navigate to the `Microsoft Entra admin center` https://entra.microsoft.com.
2. Click expand `Protection` &gt; `Conditional Access` select `Policies`.
3. Inspect and identify existing policies for the parameters below:
 - `Users` set to `Include` `All Users`
 - `Users` &gt; `Exclude` Verify `Guest or external users` and `Users and groups` contain only a group of PIM eligible users.
 - `Users` &gt; `Exclude` Verify `Directory Roles` only contains administrative roles. See below for details on roles.
 - `Target resources` `Cloud apps` Includes `Select apps` `Microsoft Admin Portals`.
 - `Grant` is equal to `Block Access`
 - `Enable policy` is set to `On`
4. If any of these conditions are not met, then the audit fails.
**_Directory Roles and Exclusions_**
In `Directory roles` &gt; `Exclude` the role `Global Administrator` at a minimum should be selected to avoid I.T. being locked out. The organization should pre-determine roles in the exclusion list as there is not a one size fits all. Auditors and system administrators should exercise due diligence balancing operation while exercising least privilege. As the size of the organization increases so will the number of roles being utilized.
A an example starting list of Administrator roles can be found under **Additional Information**
**Note:** In order for PIM to function a group of users eligible for PIM roles must be excluded from the policy.</t>
  </si>
  <si>
    <t>The Microsoft Azure Management is limited to administrative roles.</t>
  </si>
  <si>
    <t>The Microsoft Azure Management is not limited to administrative roles.</t>
  </si>
  <si>
    <t>5.2.2.8</t>
  </si>
  <si>
    <t>By default, users can sign into the various portals but are restricted by what they can view. Blocking sign-in to Microsoft Admin Portals enhances security of sensitive data by restricting access to privileged users. This mitigates potential exposure due to administrative errors or software vulnerabilities introduced by a CSP, as well as acting as a defense in depth measure against security breaches.</t>
  </si>
  <si>
    <t>**To remediate using the UI:**
1. Navigate to the `Microsoft Entra admin center` https://entra.microsoft.com.
2. Click expand `Protection` &gt; `Conditional Access` select `Policies`.
3. Click `New Policy` and then name the policy.
4. Select `Users` &gt; `Include` &gt; `All Users`
5. Select `Users` &gt; `Exclude` &gt; `Directory roles` and select only administrative roles and a group of PIM eligible users.
6. Select `Target resources` select `Cloud apps` &gt; `Select apps` then select `Microsoft Admin Portals` on the right.
7. Confirm by clicking `Select`.
8. Select `Grant` &gt; `Block access` and click `Select`.
9. Ensure `Enable Policy` is `On` or `Report-only` then click `Create`.
**Warning:** Exclude `Global Administrator` at a minimum to avoid being locked out. Report-only is a good option to use when testing any Conditional Access policy for the first time.
**Note:** In order for PIM to function a group of users eligible for PIM roles must be excluded from the policy.</t>
  </si>
  <si>
    <t>Ensure admin center access is limited to administrative roles. This can be accomplished using one of the following methods:
**To remediate using the UI:**
1. Navigate to the `Microsoft Entra admin center` https://entra.microsoft.com.
2. Click expand `Protection` &gt; `Conditional Access` select `Policies`.
3. Click `New Policy` and then name the policy.
4. Select `Users` &gt; `Include` &gt; `All Users`
5. Select `Users` &gt; `Exclude` &gt; `Directory roles` and select only administrative roles and a group of PIM eligible users.
6. Select `Target resources` select `Cloud apps` &gt; `Select apps` then select `Microsoft Admin Portals` on the right.
7. Confirm by clicking `Select`.
8. Select `Grant` &gt; `Block access` and click `Select`.
9. Ensure `Enable Policy` is `On` or `Report-only` then click `Create`.
**Warning:** Exclude `Global Administrator` at a minimum to avoid being locked out. Report-only is a good option to use when testing any Conditional Access policy for the first time.
**Note:** In order for PIM to function a group of users eligible for PIM roles must be excluded from the policy.</t>
  </si>
  <si>
    <t>To close this finding, please provide evidence showing that ' The Microsoft Azure Management is limited to administrative roles.' with the agency's CAP.</t>
  </si>
  <si>
    <t>O365-20</t>
  </si>
  <si>
    <t>Ensure 'Restrict non-admin users from creating tenants' is set to 'Yes'</t>
  </si>
  <si>
    <t>Non-privileged users can create tenants in the Entra administration portal under Manage tenant. The creation of a tenant is recorded in the Audit log as category "DirectoryManagement" and activity "Create Company". Anyone who creates a tenant becomes the Global Administrator of that tenant. The newly created tenant doesn't inherit any settings or configurations.</t>
  </si>
  <si>
    <t>**To audit using the UI:**
1. Navigate to `Microsoft Entra admin center` https://entra.microsoft.com/
2. Click to expand `Identity`&gt; `Users` &gt; `User settings`.
3. Ensure `Restrict non-admin users from creating tenants` is set to `Yes`
**To audit using PowerShell:**
1. Connect to Microsoft Graph using `Connect-MgGraph -Scopes "Policy.Read.All"`
2. Run the following commands:
```
(Get-MgPolicyAuthorizationPolicy).DefaultUserRolePermissions | 
 Select-Object AllowedToCreateTenants
```
3. Ensure the returned value is `False`</t>
  </si>
  <si>
    <t>The restrict non-admin users from creating tenants is set to yes.</t>
  </si>
  <si>
    <t>The  restrict non-admin users from creating tenants is not set to yes.</t>
  </si>
  <si>
    <t>5.1.2.3</t>
  </si>
  <si>
    <t>Restricting tenant creation prevents unauthorized or uncontrolled deployment of resources and ensures that the organization retains control over its infrastructure. User generation of shadow IT could lead to multiple, disjointed environments that can make it difficult for IT to manage and secure the organization's data, especially if other users in the organization began using these tenants for business purposes under the misunderstanding that they were secured by the organization's security team.</t>
  </si>
  <si>
    <t>**To remediate using the UI:**
1. Navigate to `Microsoft Entra admin center` https://entra.microsoft.com/
2. Click to expand `Identity`&gt; `Users` &gt; `User settings`.
3. Set `Restrict non-admin users from creating tenants` to `Yes` then `Save`.
**To remediate using PowerShell:**
1. Connect to Microsoft Graph using `Connect-MgGraph -Scopes "Policy.ReadWrite.Authorization"`
2. Run the following commands:
```
# Create hashtable and update the auth policy
$params = @{ AllowedToCreateTenants = $false }
Update-MgPolicyAuthorizationPolicy -DefaultUserRolePermissions $params
```</t>
  </si>
  <si>
    <t>Ensure 'Restrict non-admin users from creating tenants' is set to 'Yes'. This can be accomplished using one of the following methods:
**To remediate using the UI:**
1. Navigate to `Microsoft Entra admin center` https://entra.microsoft.com/
2. Click to expand `Identity`&gt; `Users` &gt; `User settings`.
3. Set `Restrict non-admin users from creating tenants` to `Yes` then `Save`.
**To remediate using PowerShell:**
1. Connect to Microsoft Graph using `Connect-MgGraph -Scopes "Policy.ReadWrite.Authorization"`
2. Run the following commands:
```
# Create hashtable and update the auth policy
$params = @{ AllowedToCreateTenants = $false }
Update-MgPolicyAuthorizationPolicy -DefaultUserRolePermissions $params
```</t>
  </si>
  <si>
    <t>To close this finding, please provide evidence showing that ' The restrict non-admin users from creating tenants is set to yes.' with the agency's CAP.</t>
  </si>
  <si>
    <t>O365-21</t>
  </si>
  <si>
    <t>Ensure the admin consent workflow is enabled</t>
  </si>
  <si>
    <t>The admin consent workflow gives admins a secure way to grant access to applications that require admin approval. When a user tries to access an application but is unable to provide consent, they can send a request for admin approval. The request is sent via email to admins who have been designated as reviewers. A reviewer takes action on the request, and the user is notified of the action.</t>
  </si>
  <si>
    <t>**Ensure the admin consent workflow is enabled:**
1. Navigate to `Microsoft Entra admin center` https://entra.microsoft.com/.
2. Click to expand `Identity` &gt; `Applications` select `Enterprise applications`.
3. Under Security select `Consent and permissions`.
4. Under Manage select `Admin consent settings`.
5. Verify that `Users can request admin consent to apps they are unable to consent to​` is set to `Yes`.</t>
  </si>
  <si>
    <t>The admin consent workflow is enabled.</t>
  </si>
  <si>
    <t>The admin consent workflow is not enabled.</t>
  </si>
  <si>
    <t>HSA4</t>
  </si>
  <si>
    <t>HSA4: Software installation rights are not limited to the technical staff</t>
  </si>
  <si>
    <t>5.1.5</t>
  </si>
  <si>
    <t>5.1.5.3</t>
  </si>
  <si>
    <t>The admin consent workflow (Preview) gives admins a secure way to grant access to applications that require admin approval. When a user tries to access an application but is unable to provide consent, they can send a request for admin approval. The request is sent via email to admins who have been designated as reviewers. A reviewer acts on the request, and the user is notified of the action.</t>
  </si>
  <si>
    <t>**To enable the admin consent workflow, use the Microsoft 365 Admin Center:**
1. Navigate to `Microsoft Entra admin center` https://entra.microsoft.com/.
2. Click to expand `Identity` &gt; `Applications` select `Enterprise applications`.
3. Under Security select `Consent and permissions`.
4. Under Manage select `Admin consent settings`.
5. Set `Users can request admin consent to apps they are unable to consent to​` to `Yes` under `Admin consent requests`.
6. Under the `Reviewers` choose the Roles and Groups that will review user generated app consent requests.
7. Set `Selected users will receive email notifications for requests` to `Yes`
8. Select `Save` at the top of the window.</t>
  </si>
  <si>
    <t>Ensure the admin consent workflow is enabled. This can be accomplished using one of the following methods:
**To enable the admin consent workflow, use the Microsoft 365 Admin Center:**
1. Navigate to `Microsoft Entra admin center` https://entra.microsoft.com/.
2. Click to expand `Identity` &gt; `Applications` select `Enterprise applications`.
3. Under Security select `Consent and permissions`.
4. Under Manage select `Admin consent settings`.
5. Set `Users can request admin consent to apps they are unable to consent to​` to `Yes` under `Admin consent requests`.
6. Under the `Reviewers` choose the Roles and Groups that will review user generated app consent requests.
7. Set `Selected users will receive email notifications for requests` to `Yes`
8. Select `Save` at the top of the window.</t>
  </si>
  <si>
    <t>To close this finding, please provide evidence showing that ' The admin consent workflow is enabled.' with the agency's CAP.</t>
  </si>
  <si>
    <t>O365-22</t>
  </si>
  <si>
    <t>Ensure 'User owned apps and services' is restricted</t>
  </si>
  <si>
    <t>By default, users can install add-ins in their Microsoft Word, Excel, and PowerPoint applications, allowing data access within the application.
Do not allow users to install add-ins in Word, Excel, or PowerPoint.</t>
  </si>
  <si>
    <t>**Ensure users installing Office Store add-ins, and enabling 365 trials is not allowed:**
1. Navigate to `Microsoft 365 admin center` https://admin.microsoft.com.
2. Click to expand `Settings` Select `Org settings`.
3. Under `Services` select `User owned apps and services`.
4. Verify `Let users access the Office Store` and `Let users start trials on behalf of your organization` are `Not Checked`.</t>
  </si>
  <si>
    <t>The user owned apps and services is restricted.</t>
  </si>
  <si>
    <t>install</t>
  </si>
  <si>
    <t>The user owned apps and services is not restricted.</t>
  </si>
  <si>
    <t>1.3.4</t>
  </si>
  <si>
    <t>Attackers commonly use vulnerable and custom-built add-ins to access data in user applications.
While allowing users to install add-ins by themselves does allow them to easily acquire useful add-ins that integrate with Microsoft applications, it can represent a risk if not used and monitored carefully.
Disable future user's ability to install add-ins in Microsoft Word, Excel, or PowerPoint helps reduce your threat-surface and mitigate this risk.</t>
  </si>
  <si>
    <t>**To prohibit users installing Office Store add-ins and starting 365 trials:**
1. Navigate to `Microsoft 365 admin center` https://admin.microsoft.com.
2. Click to expand `Settings` Select `Org settings'.
3. Under `Services` select `User owned apps and services`.
4. Uncheck `Let users access the Office Store` and `Let users start trials on behalf of your organization`.
5. Click `Save`.</t>
  </si>
  <si>
    <t>Ensure 'User owned apps and services' is restricted. This can be accomplished using one of the following methods:
**To prohibit users installing Office Store add-ins and starting 365 trials:**
1. Navigate to `Microsoft 365 admin center` https://admin.microsoft.com.
2. Click to expand `Settings` Select `Org settings'.
3. Under `Services` select `User owned apps and services`.
4. Uncheck `Let users access the Office Store` and `Let users start trials on behalf of your organization`.
5. Click `Save`.</t>
  </si>
  <si>
    <t>To close this finding, please provide evidence showing that ' The user owned apps and services is restricted.' with the agency's CAP.</t>
  </si>
  <si>
    <t>O365-23</t>
  </si>
  <si>
    <t>SI-3</t>
  </si>
  <si>
    <t>Malicious Code Protection</t>
  </si>
  <si>
    <t>Ensure internal phishing protection for Forms is enabled</t>
  </si>
  <si>
    <t>Microsoft Forms can be used for phishing attacks by asking personal or sensitive information and collecting the results. Microsoft 365 has built-in protection that will proactively scan for phishing attempt in forms such personal information request.</t>
  </si>
  <si>
    <t>**Ensure internal phishing protection for Forms is enabled:** 
1. Navigate to `Microsoft 365 admin` center https://admin.microsoft.com.
2. Click to expand `Settings` then select `Org settings`.
3. Under Services select `Microsoft Forms`.
4. Ensure the checkbox labeled `Add internal phishing protection` is checked under `Phishing protection`.</t>
  </si>
  <si>
    <t>The internal phishing protection for forms is enabled.</t>
  </si>
  <si>
    <t>The internal phishing protection for forms is not enabled.</t>
  </si>
  <si>
    <t>HSI17</t>
  </si>
  <si>
    <t>HSI17: Antivirus is not configured appropriately</t>
  </si>
  <si>
    <t>1.3.5</t>
  </si>
  <si>
    <t>Enabling internal phishing protection for Microsoft Forms will prevent attackers using forms for phishing attacks by asking personal or other sensitive information and URLs.</t>
  </si>
  <si>
    <t>**To enable internal phishing protection for Forms:** 
1. Navigate to `Microsoft 365 admin center` https://admin.microsoft.com.
2. Click to expand `Settings` then select `Org settings`.
3. Under Services select `Microsoft Forms`.
4. Click the checkbox labeled `Add internal phishing protection` under `Phishing protection`.
5. Click Save.</t>
  </si>
  <si>
    <t>Ensure internal phishing protection for Forms is enabled. This can be accomplished using one of the following methods:
**To enable internal phishing protection for Forms:** 
1. Navigate to `Microsoft 365 admin center` https://admin.microsoft.com.
2. Click to expand `Settings` then select `Org settings`.
3. Under Services select `Microsoft Forms`.
4. Click the checkbox labeled `Add internal phishing protection` under `Phishing protection`.
5. Click Save.</t>
  </si>
  <si>
    <t>To close this finding, please provide evidence showing that ' The internal phishing protection for forms is enabled.' with the agency's CAP.</t>
  </si>
  <si>
    <t>O365-25</t>
  </si>
  <si>
    <t>Ensure SharePoint and OneDrive integration with Azure AD B2B is enabled</t>
  </si>
  <si>
    <t>Entra ID B2B provides authentication and management of guests. Authentication happens via one-time passcode when they don't already have a work or school account or a Microsoft account. Integration with SharePoint and OneDrive allows for more granular control of how guest user accounts are managed in the organization's AAD, unifying a similar guest experience already deployed in other Microsoft 365 services such as Teams.
**Note:** Global Reader role currently can't access SharePoint using PowerShell.</t>
  </si>
  <si>
    <t>**To audit using PowerShell:**
1. Connect to SharePoint Online using `Connect-SPOService`
2. Run the following command:
```
Get-SPOTenant | ft EnableAzureADB2BIntegration
```
3. Ensure the returned value is `True`.</t>
  </si>
  <si>
    <t>The sharepoint and onedrive integration with azure AD B2B is enabled.</t>
  </si>
  <si>
    <t>The SharePoint and OneDrive integration with azure AD B2B is not enabled.</t>
  </si>
  <si>
    <t>7.2.2</t>
  </si>
  <si>
    <t>External users assigned guest accounts will be subject to Entra ID access policies, such as multi-factor authentication. This provides a way to manage guest identities and control access to SharePoint and OneDrive resources. Without this integration, files can be shared without account registration, making it more challenging to audit and manage who has access to the organization's data.</t>
  </si>
  <si>
    <t>**To remediate using PowerShell:**
1. Connect to SharePoint Online using `Connect-SPOService`
2. Run the following command:
```
Set-SPOTenant -EnableAzureADB2BIntegration $true
```</t>
  </si>
  <si>
    <t>Ensure SharePoint and OneDrive integration with Azure AD B2B is enabled. This can be accomplished using one of the following methods:
**To remediate using PowerShell:**
1. Connect to SharePoint Online using `Connect-SPOService`
2. Run the following command:
```
Set-SPOTenant -EnableAzureADB2BIntegration $true
```</t>
  </si>
  <si>
    <t>To close this finding, please provide evidence showing that ' The sharepoint and onedrive integration with azure AD B2B is enabled.' with the agency's CAP.</t>
  </si>
  <si>
    <t>O365-26</t>
  </si>
  <si>
    <t>Ensure DLP policies are enabled</t>
  </si>
  <si>
    <t>Data Loss Prevention (DLP) policies allow Exchange Online and SharePoint Online content to be scanned for specific types of data like social security numbers, credit card numbers, or passwords.</t>
  </si>
  <si>
    <t>**Ensure DLP policies are enabled:** 
1. Navigate to `Microsoft Purview` https://compliance.microsoft.com.
2. Under `Solutions` select `Data loss prevention` then `Policies`. 
3. Verify that policies exist and are enabled.</t>
  </si>
  <si>
    <t>The DLP policies are enabled.</t>
  </si>
  <si>
    <t>The DLP policies are not enabled.</t>
  </si>
  <si>
    <t>HSI28</t>
  </si>
  <si>
    <t>HSI28: Security alerts are not disseminated to agency personnel</t>
  </si>
  <si>
    <t>3.2</t>
  </si>
  <si>
    <t>3.2.1</t>
  </si>
  <si>
    <t>Enabling DLP policies alerts users and administrators that specific types of data should not be exposed, helping to protect the data from accidental exposure.</t>
  </si>
  <si>
    <t>**To enable DLP policies:** 
1. Navigate to `Microsoft Purview` https://compliance.microsoft.com.
2. Under `Solutions` select `Data loss prevention` then `Policies`. 
3. Click `Create policy`.</t>
  </si>
  <si>
    <t>Ensure DLP policies are enabled. This can be accomplished using one of the following methods:
**To enable DLP policies:** 
1. Navigate to `Microsoft Purview` https://compliance.microsoft.com.
2. Under `Solutions` select `Data loss prevention` then `Policies`. 
3. Click `Create policy`.</t>
  </si>
  <si>
    <t>To close this finding, please provide evidence showing that ' The DLP policies are enabled.' with the agency's CAP.</t>
  </si>
  <si>
    <t>O365-27</t>
  </si>
  <si>
    <t>Ensure the Common Attachment Types Filter is enabled</t>
  </si>
  <si>
    <t>The Common Attachment Types Filter lets a user block known and custom malicious file types from being attached to emails.</t>
  </si>
  <si>
    <t>**Ensure the Common Attachment Types Filter is enabled:**
1. Navigate to `Microsoft 365 Defender` https://security.microsoft.com.
2. Click to expand `Email &amp; collaboration` select `Policies &amp; rules`. 
3. On the Policies &amp; rules page select `Threat policies`.
4. Under polices select `Anti-malware` and click on the `Default (Default)` policy.
5. On the policy page that appears on the righthand pane, under `Protection settings`, verify that the `Enable the common attachments filter` has the value of `On`. 
**To verify the Common Attachment Types Filter is enabled using PowerShell:**
1. Connect to Exchange Online using `Connect-ExchangeOnline`.
2. Run the following Exchange Online PowerShell command:
```
Get-MalwareFilterPolicy -Identity Default | Select-Object EnableFileFilter
```
3. Verify `EnableFileFilter` is set to `True`.
**NOTE:** Audit and Remediation guidance may focus on the **Default policy** however, if a Custom Policy exists in the organization's tenant then ensure the setting is set as outlined in the highest priority policy listed.</t>
  </si>
  <si>
    <t>The common attachment types filter is enabled.</t>
  </si>
  <si>
    <t>The common attachment types filter is not enabled.</t>
  </si>
  <si>
    <t>HSI16</t>
  </si>
  <si>
    <t>HSI16: Agency network not properly protected from spam email</t>
  </si>
  <si>
    <t>2.1.2</t>
  </si>
  <si>
    <t>Blocking known malicious file types can help prevent malware-infested files from infecting a host.</t>
  </si>
  <si>
    <t>**To enable the Common Attachment Types Filter:** 
1. Navigate to `Microsoft 365 Defender` https://security.microsoft.com.
2. Click to expand `Email &amp; collaboration` select `Policies &amp; rules`. 
3. On the Policies &amp; rules page select `Threat policies`.
4. Under polices select `Anti-malware` and click on the `Default (Default)` policy.
5. On the Policy page that appears on the right hand pane scroll to the bottom and click on `Edit protection settings`, check the `Enable the common attachments filter`.
6. Click Save.
**To enable the Common Attachment Types Filter using PowerShell:**
1. Connect to Exchange Online using `Connect-ExchangeOnline`.
2. Run the following Exchange Online PowerShell command:
```
Set-MalwareFilterPolicy -Identity Default -EnableFileFilter $true
```
**NOTE:** Audit and Remediation guidance may focus on the **Default policy** however, if a Custom Policy exists in the organization's tenant then ensure the setting is set as outlined in the highest priority policy listed.</t>
  </si>
  <si>
    <t>Ensure the Common Attachment Types Filter is enabled. This can be accomplished using one of the following methods:
**To enable the Common Attachment Types Filter:** 
1. Navigate to `Microsoft 365 Defender` https://security.microsoft.com.
2. Click to expand `Email &amp; collaboration` select `Policies &amp; rules`. 
3. On the Policies &amp; rules page select `Threat policies`.
4. Under polices select `Anti-malware` and click on the `Default (Default)` policy.
5. On the Policy page that appears on the right hand pane scroll to the bottom and click on `Edit protection settings`, check the `Enable the common attachments filter`.
6. Click Save.
**To enable the Common Attachment Types Filter using PowerShell:**
1. Connect to Exchange Online using `Connect-ExchangeOnline`.
2. Run the following Exchange Online PowerShell command:
```
Set-MalwareFilterPolicy -Identity Default -EnableFileFilter $true
```
**NOTE:** Audit and Remediation guidance may focus on the **Default policy** however, if a Custom Policy exists in the organization's tenant then ensure the setting is set as outlined in the highest priority policy listed.</t>
  </si>
  <si>
    <t>To close this finding, please provide evidence showing that ' The common attachment types filter is enabled.' with the agency's CAP.</t>
  </si>
  <si>
    <t>O365-28</t>
  </si>
  <si>
    <t>Ensure Exchange Online Spam Policies are set to notify administrators</t>
  </si>
  <si>
    <t>In Microsoft 365 organizations with mailboxes in Exchange Online or standalone Exchange Online Protection (EOP) organizations without Exchange Online mailboxes, email messages are automatically protected against spam (junk email) by EOP.
Configure Exchange Online Spam Policies to copy emails and notify someone when a sender in the organization has been blocked for sending spam emails.</t>
  </si>
  <si>
    <t>**Ensure Exchange Online Spam Policies are set to notify administrators:**
1. Navigate to `Microsoft 365 Defender` https://security.microsoft.com.
2. Click to expand `Email &amp; collaboration` select `Policies &amp; rules` &gt; `Threat policies`. 
3. Under Policies select `Anti-spam`.
4. Click on the `Anti-spam outbound policy (default)`.
5. Verify that `Send a copy of outbound messages that exceed these limits to these users and groups` is set to `On`, ensure the email address is correct.
**To verify the Exchange Online Spam Policies are set correctly using PowerShell:**
1. Connect to Exchange Online using `Connect-ExchangeOnline`.
2. Run the following PowerShell command:
```
Get-HostedOutboundSpamFilterPolicy | Select-Object Bcc*, Notify*
```
3. Verify both `BccSuspiciousOutboundMail` and `NotifyOutboundSpam` are set to `True` and the email addresses to be notified are correct.
**Note:** Audit and Remediation guidance may focus on the **Default policy** however, if a Custom Policy exists in the organization's tenant then ensure the setting is set as outlined in the highest priority policy listed.</t>
  </si>
  <si>
    <t>The exchange online spam policies are set to notify administrators.</t>
  </si>
  <si>
    <t>The exchange online spam Policies are not set to notify administrators.</t>
  </si>
  <si>
    <t>2.1.6</t>
  </si>
  <si>
    <t>A blocked account is a good indication that the account in question has been breached and an attacker is using it to send spam emails to other people.</t>
  </si>
  <si>
    <t>**To set the Exchange Online Spam Policies:**
1. Navigate to `Microsoft 365 Defender` https://security.microsoft.com.
2. Click to expand `Email &amp; collaboration` select `Policies &amp; rules`&gt; `Threat policies`. 
3. Under Policies select `Anti-spam`.
4. Click on the `Anti-spam outbound policy (default)`.
5. Select `Edit protection settings` then under `Notifications`
6. Check `Send a copy of outbound messages that exceed these limits to these users and groups` then enter the desired email addresses.
7. Check `Notify these users and groups if a sender is blocked due to sending outbound spam` then enter the desired email addresses.
8. Click `Save`.
**To set the Exchange Online Spam Policies correctly using PowerShell:**
1. Connect to Exchange Online using `Connect-ExchangeOnline`.
2. Run the following PowerShell command:
```
$BccEmailAddress = @("&lt;INSERT-EMAIL&gt;")
$NotifyEmailAddress = @("&lt;INSERT-EMAIL&gt;")
Set-HostedOutboundSpamFilterPolicy -Identity Default -BccSuspiciousOutboundAdditionalRecipients $BccEmailAddress -BccSuspiciousOutboundMail $true -NotifyOutboundSpam $true -NotifyOutboundSpamRecipients $NotifyEmailAddress
```
**Note:** Audit and Remediation guidance may focus on the **Default policy** however, if a Custom Policy exists in the organization's tenant then ensure the setting is set as outlined in the highest priority policy listed.</t>
  </si>
  <si>
    <t>Ensure Exchange Online Spam Policies are set to notify administrators. This can be accomplished using one of the following methods:
**To set the Exchange Online Spam Policies:**
1. Navigate to `Microsoft 365 Defender` https://security.microsoft.com.
2. Click to expand `Email &amp; collaboration` select `Policies &amp; rules`&gt; `Threat policies`. 
3. Under Policies select `Anti-spam`.
4. Click on the `Anti-spam outbound policy (default)`.
5. Select `Edit protection settings` then under `Notifications`
6. Check `Send a copy of outbound messages that exceed these limits to these users and groups` then enter the desired email addresses.
7. Check `Notify these users and groups if a sender is blocked due to sending outbound spam` then enter the desired email addresses.
8. Click `Save`.
**To set the Exchange Online Spam Policies correctly using PowerShell:**
1. Connect to Exchange Online using `Connect-ExchangeOnline`.
2. Run the following PowerShell command:
```
$BccEmailAddress = @("&lt;INSERT-EMAIL&gt;")
$NotifyEmailAddress = @("&lt;INSERT-EMAIL&gt;")
Set-HostedOutboundSpamFilterPolicy -Identity Default -BccSuspiciousOutboundAdditionalRecipients $BccEmailAddress -BccSuspiciousOutboundMail $true -NotifyOutboundSpam $true -NotifyOutboundSpamRecipients $NotifyEmailAddress
```
**Note:** Audit and Remediation guidance may focus on the **Default policy** however, if a Custom Policy exists in the organization's tenant then ensure the setting is set as outlined in the highest priority policy listed.</t>
  </si>
  <si>
    <t>To close this finding, please provide evidence showing that ' The exchange online spam policies are set to notify administrators.' with the agency's CAP.</t>
  </si>
  <si>
    <t>O365-29</t>
  </si>
  <si>
    <t>Ensure all forms of mail forwarding are blocked and/or disabled</t>
  </si>
  <si>
    <t>Exchange Online offers several methods of managing the flow of email messages. These are Remote domain, Transport Rules, and Anti-spam outbound policies. These methods work together to provide comprehensive coverage for potential automatic forwarding channels:
- Outlook forwarding using inbox rules.
- Outlook forwarding configured using OOF rule.
- OWA forwarding setting (ForwardingSmtpAddress).
- Forwarding set by the admin using EAC (ForwardingAddress).
- Forwarding using Power Automate / Flow.
Ensure a `Transport rule` and `Anti-spam outbound policy` are used to block mail forwarding.
**NOTE:** Any exclusions should be implemented based on organizational policy.</t>
  </si>
  <si>
    <t>**Note:** _Audit is a two step procedure as follows:_
**STEP 1: Transport rules**
**To verify the mail transport rules do not forward email to external domains using the UI:** 
1. Select `Exchange` to open the Exchange admin center.
2. Select `Mail Flow` then `Rules`.
3. Review the rules and verify that none of them are forwards or redirects e-mail to external domains.
**To audit using PowerShell:**
1. Connect to Exchange online using `Connect-ExchangeOnline`.
2. Run the following PowerShell command to review the Transport Rules that are redirecting email:
```
Get-TransportRule | Where-Object {$_.RedirectMessageTo -ne $null} | ft Name,RedirectMessageTo
```
3. Verify that none of the addresses listed belong to external domains outside of the organization. If nothing returns then there are no transport rules set to redirect messages.
**STEP 2: Anti-spam outbound policy**
**Ensure an anti-spam outbound policy is properly configured using the UI:** 
1. Navigate to `Microsoft 365 Defender` https://security.microsoft.com/
2. Expand `E-mail &amp; collaboration` then select `Policies &amp; rules`.
3. Select `Threat policies` &gt; `Anti-spam`.
4. Inspect `Anti-spam outbound policy (default)` and ensure `Automatic forwarding` is set to `Off - Forwarding is disabled`
5. Inspect any additional custom outbound policies and ensure `Automatic forwarding` is set to `Off - Forwarding is disabled`, in accordance with the organization's exclusion policies.
**To audit using PowerShell:**
1. Connect to Exchange online using `Connect-ExchangeOnline`.
2. Run the following PowerShell cmdlet:
```
Get-HostedOutboundSpamFilterPolicy | ft Name, AutoForwardingMode
```
3. In each outbound policy verify `AutoForwardingMode` is `Off`.
**Note:** According to Microsoft if a recipient is defined in multiple policies of the same type (anti-spam, anti-phishing, etc.), only the policy with the highest priority is applied to the recipient. Any remaining policies of that type are not evaluated for the recipient (including the default policy). However, it is our recommendation to audit the default policy as well in the case a higher priority custom policy is removed. This will keep the organization's security posture strong.</t>
  </si>
  <si>
    <t>All forms of mail forwarding are blocked and/or disabled.</t>
  </si>
  <si>
    <t>All forms of mail forwarding are not blocked and/or disabled.</t>
  </si>
  <si>
    <t>HSI6</t>
  </si>
  <si>
    <t>HSI6: Intrusion detection system not implemented correctly</t>
  </si>
  <si>
    <t>6.2</t>
  </si>
  <si>
    <t>6.2.1</t>
  </si>
  <si>
    <t>Attackers often create these rules to exfiltrate data from your tenancy, this could be accomplished via access to an end-user account or otherwise. An insider could also use one of these methods as a secondary channel to exfiltrate sensitive data.</t>
  </si>
  <si>
    <t>**Note:** _Remediation is a two step procedure as follows:_
**STEP 1: Transport rules**
**To alter the mail transport rules so they do not forward email to external domains using the UI:** 
1. Select `Exchange` to open the Exchange admin center.
2. Select `Mail Flow` then `Rules`.
3. For each rule that redirects email to external domains, select the rule and click the 'Delete' icon.
**To remediate using PowerShell:**
1. Connect to Exchange Online using `Connect-ExchangeOnline`.
2. Run the following PowerShell command:
```
Remove-TransportRule {RuleName}
```
**STEP 2: Anti-spam outbound policy**
**To configure an anti-spam outbound policy using the UI:** 
1. Navigate to `Microsoft 365 Defender` https://security.microsoft.com/
2. Expand `E-mail &amp; collaboration` then select `Policies &amp; rules`.
3. Select `Threat policies` &gt; `Anti-spam`.
4. Select `Anti-spam outbound policy (default)` 
5. Click `Edit protection settings`
6. Set `Automatic forwarding rules` dropdown to `Off - Forwarding is disabled` and click `Save`
7. Repeat steps 4-6 for any additional higher priority, custom policies.
**To remediate using PowerShell:**
1. Connect to Exchange Online using `Connect-ExchangeOnline`.
2. Run the following PowerShell command:
```
Set-HostedOutboundSpamFilterPolicy -Identity {policyName} -AutoForwardingMode Off
```
3. To remove AutoForwarding from all outbound policies you can also run:
```
Get-HostedOutboundSpamFilterPolicy | Set-HostedOutboundSpamFilterPolicy -AutoForwardingMode Off
```</t>
  </si>
  <si>
    <t>Ensure all forms of mail forwarding are blocked and/or disabled. This can be accomplished using one of the following methods:
**Note:** _Remediation is a two step procedure as follows:_
**STEP 1: Transport rules**
**To alter the mail transport rules so they do not forward email to external domains using the UI:** 
1. Select `Exchange` to open the Exchange admin center.
2. Select `Mail Flow` then `Rules`.
3. For each rule that redirects email to external domains, select the rule and click the 'Delete' icon.
**To remediate using PowerShell:**
1. Connect to Exchange Online using `Connect-ExchangeOnline`.
2. Run the following PowerShell command:
```
Remove-TransportRule {RuleName}
```
**STEP 2: Anti-spam outbound policy**
**To configure an anti-spam outbound policy using the UI:** 
1. Navigate to `Microsoft 365 Defender` https://security.microsoft.com/
2. Expand `E-mail &amp; collaboration` then select `Policies &amp; rules`.
3. Select `Threat policies` &gt; `Anti-spam`.
4. Select `Anti-spam outbound policy (default)` 
5. Click `Edit protection settings`
6. Set `Automatic forwarding rules` dropdown to `Off - Forwarding is disabled` and click `Save`
7. Repeat steps 4-6 for any additional higher priority, custom policies.
**To remediate using PowerShell:**
1. Connect to Exchange Online using `Connect-ExchangeOnline`.
2. Run the following PowerShell command:
```
Set-HostedOutboundSpamFilterPolicy -Identity {policyName} -AutoForwardingMode Off
```
3. To remove AutoForwarding from all outbound policies you can also run:
```
Get-HostedOutboundSpamFilterPolicy | Set-HostedOutboundSpamFilterPolicy -AutoForwardingMode Off
```</t>
  </si>
  <si>
    <t>To close this finding, please provide evidence showing that ' All forms of mail forwarding are blocked and/or disabled.' with the agency's CAP.</t>
  </si>
  <si>
    <t>O365-30</t>
  </si>
  <si>
    <t>Ensure mail transport rules do not whitelist specific domains</t>
  </si>
  <si>
    <t>Mail flow rules (transport rules) in Exchange Online are used to identify and take action on messages that flow through the organization.</t>
  </si>
  <si>
    <t>**Ensure mail transport rules do not whitelist specific domains:** 
1. Navigate to `Exchange admin center` https://admin.exchange.microsoft.com..
2. Click to expand `Mail Flow` and then select `Rules`.
3. Review the rules and verify that none of them whitelist any specific domains.
**To verify that mail transport rules do not whitelist any domains using PowerShell:**
1. Connect to Exchange online using `Connect-ExchangeOnline`.
2. Run the following PowerShell command:
```
Get-TransportRule | Where-Object {($_.setscl -eq -1 -and $_.SenderDomainIs -ne $null)} | ft Name,SenderDomainIs
```</t>
  </si>
  <si>
    <t>The mail transport rules do not whitelist specific domains.</t>
  </si>
  <si>
    <t>The mail transport rules do whitelist specific domains.</t>
  </si>
  <si>
    <t>6.2.2</t>
  </si>
  <si>
    <t>Whitelisting domains in transport rules bypasses regular malware and phishing scanning, which can enable an attacker to launch attacks against your users from a safe haven domain.</t>
  </si>
  <si>
    <t>**To alter the mail transport rules so they do not whitelist any specific domains:** 
1. Navigate to `Exchange admin center` https://admin.exchange.microsoft.com..
2. Click to expand `Mail Flow` and then select `Rules`.
3. For each rule that whitelists specific domains, select the rule and click the 'Delete' icon.
**To remove mail transport rules using PowerShell:**
1. Connect to Exchange online using `Connect-ExchangeOnline`.
2. Run the following PowerShell command:
```
Remove-TransportRule {RuleName}
```
3. Verify the rules no longer exists.
```
Get-TransportRule | Where-Object {($_.setscl -eq -1 -and $_.SenderDomainIs -ne $null)} | ft Name,SenderDomainIs
```</t>
  </si>
  <si>
    <t>Ensure mail transport rules do not whitelist specific domains. This can be accomplished using one of the following methods:
**To alter the mail transport rules so they do not whitelist any specific domains:** 
1. Navigate to `Exchange admin center` https://admin.exchange.microsoft.com..
2. Click to expand `Mail Flow` and then select `Rules`.
3. For each rule that whitelists specific domains, select the rule and click the 'Delete' icon.
**To remove mail transport rules using PowerShell:**
1. Connect to Exchange online using `Connect-ExchangeOnline`.
2. Run the following PowerShell command:
```
Remove-TransportRule {RuleName}
```
3. Verify the rules no longer exists.
```
Get-TransportRule | Where-Object {($_.setscl -eq -1 -and $_.SenderDomainIs -ne $null)} | ft Name,SenderDomainIs
```</t>
  </si>
  <si>
    <t>To close this finding, please provide evidence showing that ' The mail transport rules do not whitelist specific domains.' with the agency's CAP.</t>
  </si>
  <si>
    <t>O365-31</t>
  </si>
  <si>
    <t>Ensure that DKIM is enabled for all Exchange Online Domains</t>
  </si>
  <si>
    <t>DKIM is one of the trio of Authentication methods (SPF, DKIM and DMARC) that help prevent attackers from sending messages that look like they come from your domain. 
DKIM lets an organization add a digital signature to outbound email messages in the message header. When DKIM is configured, the organization authorizes it's domain to associate, or sign, its name to an email message using cryptographic authentication. Email systems that get email from this domain can use a digital signature to help verify whether incoming email is legitimate.
Use of DKIM in addition to SPF and DMARC to help prevent malicious actors using spoofing techniques from sending messages that look like they are coming from your domain.</t>
  </si>
  <si>
    <t>**To ensure DKIM is enabled:**
1. Navigate to `Microsoft 365 Defender` https://security.microsoft.com/
2. Expand `Email &amp; collaboration` &gt; `Policies &amp; rules` &gt; `Threat policies`.
3. Under `Rules` section click `Email authentication settings`.
4. Select `DKIM`
5. Click on each domain and confirm that `Sign messages for this domain with DKIM signatures` is `Enabled`.
6. A status of `Not signing DKIM signatures for this domain` is an audit fail.
**To verify DKIM is enabled, use the Exchange Online PowerShell Module:**
1. Connect to Exchange Online service using `Connect-ExchangeOnline`.
2. Run the following Exchange Online PowerShell command:
```
Get-DkimSigningConfig
```
3. Verify `Enabled` is set to True</t>
  </si>
  <si>
    <t>The DKIM is enabled for all exchange online domains.</t>
  </si>
  <si>
    <t>The DKIM is not enabled for all exchange online domains.</t>
  </si>
  <si>
    <t>2.1.9</t>
  </si>
  <si>
    <t>By enabling DKIM with Office 365, messages that are sent from Exchange Online will be cryptographically signed. This will allow the receiving email system to validate that the messages were generated by a server that the organization authorized and not being spoofed.</t>
  </si>
  <si>
    <t>**To setup DKIM records, first add the following records to your DNS system, for each domain in Exchange Online that you plan to use to send email with:**
1. For each accepted domain in Exchange Online, two DNS entries are required.
```
Host name: selector1._domainkey
Points to address or value: selector1-&lt;domainGUID&gt;._domainkey.&lt;initialDomain&gt; 
TTL: 3600
Host name: selector2._domainkey
Points to address or value: selector2-&lt;domainGUID&gt;._domainkey.&lt;initialDomain&gt; 
TTL: 3600
```
For Office 365, the selectors will always be `selector1` or `selector2`.
domainGUID is the same as the domainGUID in the customized MX record for your custom domain that appears before mail.protection.outlook.com. For example, in the following MX record for the domain contoso.com, the domainGUID is contoso-com:
```
contoso.com. 3600 IN MX 5 contoso-com.mail.protection.outlook.com
```
The initial domain is the domain that you used when you signed up for Office 365. Initial domains always end in on microsoft.com.
1. After the DNS records are created, enable DKIM signing in Defender.
2. Navigate to `Microsoft 365 Defender` https://security.microsoft.com/
3. Expand `Email &amp; collaboration` &gt; `Policies &amp; rules` &gt; `Threat policies`.
4. Under `Rules` section click `Email authentication settings`.
5. Select `DKIM`
6. Click on each domain and click `Enable` next to `Sign messages for this domain with DKIM signature`.
**To set DKIM is enabled, use the Exchange Online PowerShell Module:**
1. Connect to Exchange Online service using `Connect-ExchangeOnline`.
2. Run the following Exchange Online PowerShell command:
```
Set-DkimSigningConfig -Identity &lt; domainName &gt; -Enabled $True
```</t>
  </si>
  <si>
    <t>Ensure that DKIM is enabled for all Exchange Online Domains. This can be accomplished using one of the following methods:
**To setup DKIM records, first add the following records to your DNS system, for each domain in Exchange Online that you plan to use to send email with:**
1. For each accepted domain in Exchange Online, two DNS entries are required.
```
Host name: selector1._domainkey
Points to address or value: selector1-&lt;domainGUID&gt;._domainkey.&lt;initialDomain&gt; 
TTL: 3600
Host name: selector2._domainkey
Points to address or value: selector2-&lt;domainGUID&gt;._domainkey.&lt;initialDomain&gt; 
TTL: 3600
```
For Office 365, the selectors will always be `selector1` or `selector2`.
domainGUID is the same as the domainGUID in the customized MX record for your custom domain that appears before mail.protection.outlook.com. For example, in the following MX record for the domain contoso.com, the domainGUID is contoso-com:
```
contoso.com. 3600 IN MX 5 contoso-com.mail.protection.outlook.com
```
The initial domain is the domain that you used when you signed up for Office 365. Initial domains always end in on microsoft.com.
1. After the DNS records are created, enable DKIM signing in Defender.
2. Navigate to `Microsoft 365 Defender` https://security.microsoft.com/
3. Expand `Email &amp; collaboration` &gt; `Policies &amp; rules` &gt; `Threat policies`.
4. Under `Rules` section click `Email authentication settings`.
5. Select `DKIM`
6. Click on each domain and click `Enable` next to `Sign messages for this domain with DKIM signature`.
**To set DKIM is enabled, use the Exchange Online PowerShell Module:**
1. Connect to Exchange Online service using `Connect-ExchangeOnline`.
2. Run the following Exchange Online PowerShell command:
```
Set-DkimSigningConfig -Identity &lt; domainName &gt; -Enabled $True
```</t>
  </si>
  <si>
    <t>To close this finding, please provide evidence showing that ' The DKIM is enabled for all exchange online domains.' with the agency's CAP.</t>
  </si>
  <si>
    <t>O365-32</t>
  </si>
  <si>
    <t>Ensure that SPF records are published for all Exchange Domains</t>
  </si>
  <si>
    <t>For each domain that is configured in Exchange, a corresponding Sender Policy Framework (SPF) record should be created.</t>
  </si>
  <si>
    <t>**Ensure that SPF records are published for all Exchange Domains:**
1. Open a command prompt.
2. Type the following command in PowerShell:
```
Resolve-DnsName [domain1.com] txt | fl
```
3. Ensure that a value exists and that it includes `v=spf1 include:spf.protection.outlook.com`. This designates Exchange Online as a designated sender.
**To verify the SPF records are published, use the REST API for each domain:**
```
https://graph.microsoft.com/v1.0/domains/[DOMAIN.COM]/serviceConfigurationRecords
```
1. Ensure that a value exists that includes `v=spf1 include:spf.protection.outlook.com`. This designates Exchange Online as a designated sender.</t>
  </si>
  <si>
    <t>The SPF records are published for all Exchange Domains.</t>
  </si>
  <si>
    <t>The SPF records are not published for all exchange domains.</t>
  </si>
  <si>
    <t>2.1.8</t>
  </si>
  <si>
    <t>SPF records allow Exchange Online Protection and other mail systems to know where messages from domains are allowed to originate. This information can be used by that system to determine how to treat the message based on if it is being spoofed or is valid.</t>
  </si>
  <si>
    <t>**To setup SPF records for Exchange Online accepted domains, perform the following steps:**
1. If all email in your domain is sent from and received by Exchange Online, add the following TXT record for each Accepted Domain:
```
v=spf1 include:spf.protection.outlook.com -all
```
2. If there are other systems that send email in the environment, refer to this article for the proper SPF configuration: [https://docs.microsoft.com/en-us/office365/SecurityCompliance/set-up-spf-in-office-365-to-help-prevent-spoofing](https://docs.microsoft.com/en-us/office365/SecurityCompliance/set-up-spf-in-office-365-to-help-prevent-spoofing).</t>
  </si>
  <si>
    <t>Ensure that SPF records are published for all Exchange Domains. This can be accomplished using one of the following methods:
**To setup SPF records for Exchange Online accepted domains, perform the following steps:**
1. If all email in your domain is sent from and received by Exchange Online, add the following TXT record for each Accepted Domain:
```
v=spf1 include:spf.protection.outlook.com -all
```
2. If there are other systems that send email in the environment, refer to this article for the proper SPF configuration: [https://docs.microsoft.com/en-us/office365/SecurityCompliance/set-up-spf-in-office-365-to-help-prevent-spoofing](https://docs.microsoft.com/en-us/office365/SecurityCompliance/set-up-spf-in-office-365-to-help-prevent-spoofing).</t>
  </si>
  <si>
    <t>To close this finding, please provide evidence showing that ' The SPF records are published for all Exchange Domains.' with the agency's CAP.</t>
  </si>
  <si>
    <t>O365-33</t>
  </si>
  <si>
    <t>Ensure DMARC Records for all Exchange Online domains are published</t>
  </si>
  <si>
    <t>DMARC, or Domain-based Message Authentication, Reporting, and Conformance, assists recipient mail systems in determining the appropriate action to take when messages from a domain fail to meet SPF or DKIM authentication criteria.</t>
  </si>
  <si>
    <t>**Ensure DMARC Records for all Exchange Online domains are published:**
1. Open a command prompt.
2. For each of the Accepted Domains in Exchange Online run the following in PowerShell:
```
Resolve-DnsName _dmarc.[domain1.com] txt
```
3. Ensure that the record exists and has at minimum the following flags defined as follows: 
 `v=DMARC1;` (`p=quarantine` OR `p=reject`), `pct=100`, `rua=mailto:&lt;reporting email address&gt;` and `ruf=mailto:&lt;reporting email address&gt;`
The below example records would pass as they contain a policy that would either `quarantine` or `reject` messages failing DMARC, the policy affects 100% of mail `pct=100` as well as containing valid reporting addresses:
```
v=DMARC1; p=reject; pct=100; rua=mailto:rua@contoso.com; ruf=mailto:ruf@contoso.com; fo=1
v=DMARC1; p=reject; pct=100; fo=1; ri=3600; rua=mailto:rua@contoso.com; ruf=mailto:ruf@contoso.com
v=DMARC1; p=quarantine; pct=100; sp=none; fo=1; ri=3600; rua=mailto:rua@contoso.com; ruf=ruf@contoso.com;
```
4. Ensure the Microsoft MOERA domain is also configured.
```
Resolve-DnsName _dmarc.[tenant].onmicrosoft.com txt
```
5. Ensure the record meets the same criteria listed in step #3.</t>
  </si>
  <si>
    <t>The DMARC Records for all Exchange Online domains are published.</t>
  </si>
  <si>
    <t>The DMARC Records for all Exchange Online domains are not published.</t>
  </si>
  <si>
    <t>2.1.10</t>
  </si>
  <si>
    <t>DMARC strengthens the trustworthiness of messages sent from an organization's domain to destination email systems. By integrating DMARC with SPF (Sender Policy Framework) and DKIM (DomainKeys Identified Mail), organizations can significantly enhance their defenses against email spoofing and phishing attempts.</t>
  </si>
  <si>
    <t>**To add DMARC records, use the following steps:**
1. For each Exchange Online Accepted Domain, add the following record to DNS:
``` 
Record: _dmarc.domain1.com
Type: TXT
Value: v=DMARC1; p=none; rua=mailto:&lt;rua-report@example.com&gt;; ruf=mailto:&lt;ruf-report@example.com&gt;
```
2. This will create a basic DMARC policy that will allow the organization to start monitoring message statistics.
3. The next steps will involve first implementing quarantine and next a reject policy with 100 percent of email is affected. Microsoft has a list of [best practices for implementing DMARC](https://learn.microsoft.com/en-us/microsoft-365/security/office-365-security/email-authentication-dmarc-configure?view=o365-worldwide#best-practices-for-implementing-dmarc-in-microsoft-365) that cover these steps in detail.
**To establish a DMARC record for the MOERA domain:**
1. Navigate to the Microsoft 365 admin center https://admin.microsoft.com/
2. Expand `Settings` and select `Domains`.
3. Select your tenant domain (for example, contoso.onmicrosoft.com).
4. Select `DNS records` and click `+ Add record`.
5. Add a new record with the TXT name of `_dmarc` with the appropriate values outlined above.
**Note:** The remediation portion involves a multi-staged approach over a period of time. First, a baseline of the current state of email will be established with `p=none` and `rua` and `ruf`. Once the environment is better understood and reports have been analyzed an organization will move to the final state with dmarc record values as outlined in the audit section.</t>
  </si>
  <si>
    <t>Ensure DMARC Records for all Exchange Online domains are published. This can be accomplished using one of the following methods:
**To add DMARC records, use the following steps:**
1. For each Exchange Online Accepted Domain, add the following record to DNS:
``` 
Record: _dmarc.domain1.com
Type: TXT
Value: v=DMARC1; p=none; rua=mailto:&lt;rua-report@example.com&gt;; ruf=mailto:&lt;ruf-report@example.com&gt;
```
2. This will create a basic DMARC policy that will allow the organization to start monitoring message statistics.
3. The next steps will involve first implementing quarantine and next a reject policy with 100 percent of email is affected. Microsoft has a list of [best practices for implementing DMARC](https://learn.microsoft.com/en-us/microsoft-365/security/office-365-security/email-authentication-dmarc-configure?view=o365-worldwide#best-practices-for-implementing-dmarc-in-microsoft-365) that cover these steps in detail.
**To establish a DMARC record for the MOERA domain:**
1. Navigate to the Microsoft 365 admin center https://admin.microsoft.com/
2. Expand `Settings` and select `Domains`.
3. Select your tenant domain (for example, contoso.onmicrosoft.com).
4. Select `DNS records` and click `+ Add record`.
5. Add a new record with the TXT name of `_dmarc` with the appropriate values outlined above.
**Note:** The remediation portion involves a multi-staged approach over a period of time. First, a baseline of the current state of email will be established with `p=none` and `rua` and `ruf`. Once the environment is better understood and reports have been analyzed an organization will move to the final state with dmarc record values as outlined in the audit section.</t>
  </si>
  <si>
    <t>To close this finding, please provide evidence showing that ' The DMARC Records for all Exchange Online domains are published.' with the agency's CAP.</t>
  </si>
  <si>
    <t>O365-34</t>
  </si>
  <si>
    <t>Ensure notifications for internal users sending malware is Enabled</t>
  </si>
  <si>
    <t>Exchange Online Protection (EOP) is the cloud-based filtering service that protects organizations against spam, malware, and other email threats. EOP is included in all Microsoft 365 organizations with Exchange Online mailboxes.
EOP uses flexible anti-malware policies for malware protection settings. These policies can be set to notify Admins of malicious activity.</t>
  </si>
  <si>
    <t>**Ensure notifications for internal users sending malware is Enabled:**
1. Navigate to `Microsoft 365 Defender` https://security.microsoft.com.
2. Click to expand `E-mail &amp; Collaboration` select `Policies &amp; rules`. 
3. On the Policies &amp; rules page select `Threat policies`.
4. Under Policies select `Anti-malware`.
5. Click on the `Default (Default)` policy.
6. Ensure the setting `Notify an admin about undelivered messages from internal senders` is set to `On` and that there is at least one email address under `Administrator email address`.
**To audit using PowerShell:**
1. Connect to Exchange Online using `Connect-ExchangeOnline`.
2. Run the following command: 
```
Get-MalwareFilterPolicy | fl Identity, EnableInternalSenderAdminNotifications, InternalSenderAdminAddress
```
**NOTE:** Audit and Remediation guidance may focus on the **Default policy** however, if a Custom Policy exists in the organization's tenant then ensure the setting is set as outlined in the highest priority policy listed.</t>
  </si>
  <si>
    <t>The notifications for internal users sending malware is enabled.</t>
  </si>
  <si>
    <t>The notifications for internal users sending malware is not enabled.</t>
  </si>
  <si>
    <t>HSI20</t>
  </si>
  <si>
    <t xml:space="preserve">HSI20:Agency does not receive security alerts, advisories, or directives </t>
  </si>
  <si>
    <t>2.1.3</t>
  </si>
  <si>
    <t>This setting alerts administrators that an internal user sent a message that contained malware. This may indicate an account or machine compromise that would need to be investigated.</t>
  </si>
  <si>
    <t>**To enable notifications for internal users sending malware:**
1. Navigate to `Microsoft 365 Defender` https://security.microsoft.com.
2. Click to expand `E-mail &amp; Collaboration` select `Policies &amp; rules`. 
3. On the Policies &amp; rules page select `Threat policies`.
4. Under Policies select `Anti-malware`.
5. Click on the `Default (Default)` policy.
6. Click on `Edit protection settings` and change the settings for `Notify an admin about undelivered messages from internal senders` to `On` and enter the email address of the administrator who should be notified under `Administrator email address`.
7. Click Save.
**To remediate using PowerShell:**
1. Connect to Exchange Online using `Connect-ExchangeOnline`.
2. Run the following command: 
```
Set-MalwareFilterPolicy -Identity '{Identity Name}' -EnableInternalSenderAdminNotifications $True -InternalSenderAdminAddress {admin@domain1.com}
```
**NOTE:** Audit and Remediation guidance may focus on the **Default policy** however, if a Custom Policy exists in the organization's tenant then ensure the setting is set as outlined in the highest priority policy listed.</t>
  </si>
  <si>
    <t>Ensure notifications for internal users sending malware is Enabled. This can be accomplished using one of the following methods:
**To enable notifications for internal users sending malware:**
1. Navigate to `Microsoft 365 Defender` https://security.microsoft.com.
2. Click to expand `E-mail &amp; Collaboration` select `Policies &amp; rules`. 
3. On the Policies &amp; rules page select `Threat policies`.
4. Under Policies select `Anti-malware`.
5. Click on the `Default (Default)` policy.
6. Click on `Edit protection settings` and change the settings for `Notify an admin about undelivered messages from internal senders` to `On` and enter the email address of the administrator who should be notified under `Administrator email address`.
7. Click Save.
**To remediate using PowerShell:**
1. Connect to Exchange Online using `Connect-ExchangeOnline`.
2. Run the following command: 
```
Set-MalwareFilterPolicy -Identity '{Identity Name}' -EnableInternalSenderAdminNotifications $True -InternalSenderAdminAddress {admin@domain1.com}
```
**NOTE:** Audit and Remediation guidance may focus on the **Default policy** however, if a Custom Policy exists in the organization's tenant then ensure the setting is set as outlined in the highest priority policy listed.</t>
  </si>
  <si>
    <t>To close this finding, please provide evidence showing that ' The notifications for internal users sending malware is enabled.' with the agency's CAP.</t>
  </si>
  <si>
    <t>O365-35</t>
  </si>
  <si>
    <t>Audit Events</t>
  </si>
  <si>
    <t>Ensure Microsoft 365 audit log search is Enabled</t>
  </si>
  <si>
    <t>When audit log search is enabled in the Microsoft Purview compliance portal, user and admin activity within the organization is recorded in the audit log and retained for 90 days. However, some organizations may prefer to use a third-party security information and event management (SIEM) application to access their auditing data. In this scenario, a global admin can choose to turn off audit log search in Microsoft 365.</t>
  </si>
  <si>
    <t>**Ensure Microsoft 365 audit log search is Enabled:** 
1. Navigate to `Microsoft Purview` https://compliance.microsoft.com.
2. Select `Audit` to open the audit search.
3. Choose a date and time frame in the past 30 days.
4. Verify search capabilities (e.g. try searching for Activities as `Accessed file` and results should be displayed).
**To verify audit log search is enabled using PowerShell:**
1. Connect to Exchange Online using `Connect-ExchangeOnline`.
2. Run the following PowerShell command:
```
Get-AdminAuditLogConfig | Select-Object UnifiedAuditLogIngestionEnabled
```
3. Ensure `UnifiedAuditLogIngestionEnabled` is set to `True`.</t>
  </si>
  <si>
    <t>The Microsoft 365 audit log search is enabled.</t>
  </si>
  <si>
    <t>The Microsoft 365 audit log search is not enabled.</t>
  </si>
  <si>
    <t>3.1.1</t>
  </si>
  <si>
    <t>Enabling audit log search in the Microsoft Purview compliance portal can help organizations improve their security posture, meet regulatory compliance requirements, respond to security incidents, and gain valuable operational insights.</t>
  </si>
  <si>
    <t>**To enable Microsoft 365 audit log search:** 
1. Navigate to `Microsoft Purview` https://compliance.microsoft.com.
2. Select `Audit` to open the audit search.
3. Click `Start recording user and admin activity` next to the information warning at the top.
4. Click `Yes` on the dialog box to confirm.
**To enable Microsoft 365 audit log search using PowerShell:**
1. Connect to Exchange Online using `Connect-ExchangeOnline`.
2. Run the following PowerShell command:
```
Set-AdminAuditLogConfig -UnifiedAuditLogIngestionEnabled $true
```</t>
  </si>
  <si>
    <t>Ensure Microsoft 365 audit log search is Enabled. This can be accomplished using one of the following methods:
**To enable Microsoft 365 audit log search:** 
1. Navigate to `Microsoft Purview` https://compliance.microsoft.com.
2. Select `Audit` to open the audit search.
3. Click `Start recording user and admin activity` next to the information warning at the top.
4. Click `Yes` on the dialog box to confirm.
**To enable Microsoft 365 audit log search using PowerShell:**
1. Connect to Exchange Online using `Connect-ExchangeOnline`.
2. Run the following PowerShell command:
```
Set-AdminAuditLogConfig -UnifiedAuditLogIngestionEnabled $true
```</t>
  </si>
  <si>
    <t>To close this finding, please provide evidence showing that ' The Microsoft 365 audit log search is enabled.' with the agency's CAP.</t>
  </si>
  <si>
    <t>O365-36</t>
  </si>
  <si>
    <t>Ensure mailbox auditing for E3 users is Enabled</t>
  </si>
  <si>
    <t>Mailbox audit logging is turned on by default in all organizations. This effort started in January 2019, and means that certain actions performed by mailbox owners, delegates, and admins are automatically logged. The corresponding mailbox audit records are available for admins to search in the mailbox audit log. 
Mailboxes and shared mailboxes have actions assigned to them individually in order to audit the data the organization determines valuable at the mailbox level.
The recommended state is `AuditEnabled` to `True` on all user mailboxes along with additional audit actions beyond the Microsoft defaults.
**Note:** Due to some differences in defaults for audit actions this recommendation is specific to users assigned an E3 license only.</t>
  </si>
  <si>
    <t>**To manually verify mailbox auditing is enabled and configured for all mailboxes:**
1. Connect to Exchange Online using `Connect-ExchangeOnline`.
2. Run the following PowerShell script:
```
$MailAudit = Get-EXOMailbox -PropertySets Audit -ResultSize Unlimited | 
 Select-Object UserPrincipalName, AuditEnabled, AuditAdmin, AuditDelegate, AuditOwner
$MailAudit | Export-Csv -Path C:\CIS\AuditSettings.csv -NoTypeInformation
```
3. Analyze the output and verify `AuditEnabled` is set to `True` and all audit actions are included in what is defined in the script in the remediation section.
AuditAdmin: ApplyRecord, Create, HardDelete, MoveToDeletedItems, SendAs,SendOnBehalf, SoftDelete, Update, UpdateCalendarDelegation,UpdateFolderPermissions, UpdateInboxRules
AuditDelegate: ApplyRecord, Create, HardDelete, MoveToDeletedItems, SendAs,SendOnBehalf, SoftDelete, Update, UpdateFolderPermissions, UpdateInboxRules
AuditOwner: ApplyRecord, HardDelete, MoveToDeletedItems, SoftDelete, Update,UpdateCalendarDelegation, UpdateFolderPermissions, UpdateInboxRules</t>
  </si>
  <si>
    <t>Mailbox auditing is enabled and configured for all mailboxes.</t>
  </si>
  <si>
    <t>Mailbox auditing is not enabled or  configured for all mailboxes.</t>
  </si>
  <si>
    <t>6.1</t>
  </si>
  <si>
    <t>6.1.2</t>
  </si>
  <si>
    <t>Whether it is for regulatory compliance or for tracking unauthorized configuration changes in Microsoft 365, enabling mailbox auditing, and ensuring the proper mailbox actions are accounted for allows for Microsoft 365 teams to run security operations, forensics or general investigations on mailbox activities. 
The following mailbox types ignore the organizational default and must have `AuditEnabled` set to `True` at the mailbox level in order to capture relevant audit data.
- Resource Mailboxes
- Public Folder Mailboxes
- DiscoverySearch Mailbox 
**Note:** Without advanced auditing (E5 function) the logs are limited to 90 days.</t>
  </si>
  <si>
    <t>To enable mailbox auditing for all user mailboxes using PowerShell:
1. Connect to Exchange Online using `Connect-ExchangeOnline`.
2. Run the following PowerShell script:
```
$AuditAdmin = @(
 "ApplyRecord", "Copy", "Create", "FolderBind", "HardDelete", "Move",
 "MoveToDeletedItems", "SendAs", "SendOnBehalf", "SoftDelete", "Update",
 "UpdateCalendarDelegation", "UpdateFolderPermissions", "UpdateInboxRules"
)
$AuditDelegate = @(
 "ApplyRecord", "Create", "FolderBind", "HardDelete", "Move", 
 "MoveToDeletedItems", "SendAs", "SendOnBehalf", "SoftDelete", "Update",
 "UpdateFolderPermissions", "UpdateInboxRules"
)
$AuditOwner = @(
 "ApplyRecord", "Create", "HardDelete", "MailboxLogin", "Move",
 "MoveToDeletedItems", "SoftDelete", "Update", "UpdateCalendarDelegation",
 "UpdateFolderPermissions", "UpdateInboxRules"
)
$MBX = Get-EXOMailbox -ResultSize Unlimited | Where-Object { $_.RecipientTypeDetails -eq "UserMailbox" }
$MBX | Set-Mailbox -AuditEnabled $true `
-AuditLogAgeLimit 90 -AuditAdmin $AuditAdmin -AuditDelegate $AuditDelegate `
-AuditOwner $AuditOwner
```</t>
  </si>
  <si>
    <t>Ensure mailbox auditing for E3 users is Enabled. This can be accomplished using one of the following methods:
To enable mailbox auditing for all user mailboxes using PowerShell:
1. Connect to Exchange Online using `Connect-ExchangeOnline`.
2. Run the following PowerShell script:
```
$AuditAdmin = @(
 "ApplyRecord", "Copy", "Create", "FolderBind", "HardDelete", "Move",
 "MoveToDeletedItems", "SendAs", "SendOnBehalf", "SoftDelete", "Update",
 "UpdateCalendarDelegation", "UpdateFolderPermissions", "UpdateInboxRules"
)
$AuditDelegate = @(
 "ApplyRecord", "Create", "FolderBind", "HardDelete", "Move", 
 "MoveToDeletedItems", "SendAs", "SendOnBehalf", "SoftDelete", "Update",
 "UpdateFolderPermissions", "UpdateInboxRules"
)
$AuditOwner = @(
 "ApplyRecord", "Create", "HardDelete", "MailboxLogin", "Move",
 "MoveToDeletedItems", "SoftDelete", "Update", "UpdateCalendarDelegation",
 "UpdateFolderPermissions", "UpdateInboxRules"
)
$MBX = Get-EXOMailbox -ResultSize Unlimited | Where-Object { $_.RecipientTypeDetails -eq "UserMailbox" }
$MBX | Set-Mailbox -AuditEnabled $true `
-AuditLogAgeLimit 90 -AuditAdmin $AuditAdmin -AuditDelegate $AuditDelegate `
-AuditOwner $AuditOwner
```</t>
  </si>
  <si>
    <t>To close this finding, please provide evidence showing that ' Mailbox auditing is enabled and configured for all mailboxes.' with the agency's CAP.</t>
  </si>
  <si>
    <t>O365-37</t>
  </si>
  <si>
    <t>Ensure the self-service password reset activity report is reviewed at least weekly</t>
  </si>
  <si>
    <t>The Microsoft 365 platform allows users to reset their password in the event they forget it. The self-service password reset activity report logs each time a user successfully resets their password this way. The self-service password reset activity report should be reviewed at least weekly.</t>
  </si>
  <si>
    <t>To verify the report is being reviewed at least weekly, confirm that the necessary procedures are in place and being followed.</t>
  </si>
  <si>
    <t>The self-service password reset activity report is reviewed at least weekly.</t>
  </si>
  <si>
    <t>The self-service password reset activity report is not reviewed at least weekly.</t>
  </si>
  <si>
    <t>HAU18</t>
  </si>
  <si>
    <t>HAU18: Audit logs are reviewed, but not per Pub 1075 requirements</t>
  </si>
  <si>
    <t>5.2.4.2</t>
  </si>
  <si>
    <t>An attacker will commonly compromise an account, then change the password to something they control and can manage.</t>
  </si>
  <si>
    <t>**To review the self-service password reset activity report:** 
1. Navigate to `Microsoft Entra admin center` https://entra.microsoft.com/.
2. Click to expand `Protection` &gt; `Password reset` select `Audit logs`.
3. Review the list of users who have reset their passwords by setting the `Date` to `Last 7 days` and `Service` to `Self-service Password Management`</t>
  </si>
  <si>
    <t>Ensure the self-service password reset activity report is reviewed at least weekly. This can be accomplished using one of the following methods:
**To review the self-service password reset activity report:** 
1. Navigate to `Microsoft Entra admin center` https://entra.microsoft.com/.
2. Click to expand `Protection` &gt; `Password reset` select `Audit logs`.
3. Review the list of users who have reset their passwords by setting the `Date` to `Last 7 days` and `Service` to `Self-service Password Management`</t>
  </si>
  <si>
    <t>To close this finding, please provide evidence showing that ' The self-service password reset activity report is reviewed at least weekly.' with the agency's CAP.</t>
  </si>
  <si>
    <t>O365-38</t>
  </si>
  <si>
    <t>Ensure user role group changes are reviewed at least weekly</t>
  </si>
  <si>
    <t>Role-Based Access Control allows for permissions to be assigned to users based on their roles within an organization. It is a more manageable form of access control that is less prone to errors. These user roles can be audited inside of Microsoft Purview to provide a security auditor insight into user privilege change.</t>
  </si>
  <si>
    <t>To verify user role group changes are being reviewed at least weekly, confirm that the necessary procedures are in place and being followed.</t>
  </si>
  <si>
    <t>The user role group changes are reviewed at least weekly.</t>
  </si>
  <si>
    <t>The user role group changes are not reviewed at least weekly.</t>
  </si>
  <si>
    <t>3.1.2</t>
  </si>
  <si>
    <t>Weekly reviews provide an opportunity to identify rights changes in an organization and are a large part of maintaining Least Privilege and preventing Privilege creep. Insider Threats, either intentional or unintentional, can occur when a user has higher than needed privileges. Maintaining accountability of role membership will keep insiders and malicious actors limited in the scope of potential damaging activities.</t>
  </si>
  <si>
    <t>**To review user role group changes:** 
1. Navigate to `Microsoft Purview` https://compliance.microsoft.com/.
2. Under Solutions click on `Audit` then select `New Search`.
3. In `Activities` find `Added member to Role` under the **Role administration activities** section and select it.
4. Set a valid `Start Date` and `End Date` within the last week.
5. Click `Search`.
6. Review once the search is completed.
**To review user role group changes using PowerShell:**
1. Connect to Exchange Online using `Connect-ExchangeOnline`
2. Run the following Exchange Online PowerShell command:
```
$startDate = ((Get-date).AddDays(-7)).ToShortDateString()
$endDate = (Get-date).ToShortDateString()
Search-UnifiedAuditLog -StartDate $startDate -EndDate $endDate -RecordType AzureActiveDirectory -Operations "Add member to role."
```
3. Review the output.</t>
  </si>
  <si>
    <t>Ensure user role group changes are reviewed at least weekly. This can be accomplished using one of the following methods:
**To review user role group changes:** 
1. Navigate to `Microsoft Purview` https://compliance.microsoft.com/.
2. Under Solutions click on `Audit` then select `New Search`.
3. In `Activities` find `Added member to Role` under the **Role administration activities** section and select it.
4. Set a valid `Start Date` and `End Date` within the last week.
5. Click `Search`.
6. Review once the search is completed.
**To review user role group changes using PowerShell:**
1. Connect to Exchange Online using `Connect-ExchangeOnline`
2. Run the following Exchange Online PowerShell command:
```
$startDate = ((Get-date).AddDays(-7)).ToShortDateString()
$endDate = (Get-date).ToShortDateString()
Search-UnifiedAuditLog -StartDate $startDate -EndDate $endDate -RecordType AzureActiveDirectory -Operations "Add member to role."
```
3. Review the output.</t>
  </si>
  <si>
    <t>To close this finding, please provide evidence showing that ' The user role group changes are reviewed at least weekly.' with the agency's CAP.</t>
  </si>
  <si>
    <t>O365-39</t>
  </si>
  <si>
    <t>Ensure mail forwarding rules are reviewed at least weekly</t>
  </si>
  <si>
    <t>The Exchange Online environment can be configured in a way that allows for automatic forwarding of e-mail. This can be done using Transport Rules in the Admin Center, Auto Forwarding per mailbox, and client-based rules in Outlook. Administrators and users both are given several methods to automatically and quickly send e-mails outside of your organization.</t>
  </si>
  <si>
    <t>To verify mail forwarding rules are being reviewed at least weekly, confirm that the necessary procedures are in place and being followed by the assigned employee.</t>
  </si>
  <si>
    <t>The mail forwarding rules are reviewed at least weekly.</t>
  </si>
  <si>
    <t>The mail forwarding rules are not reviewed at least weekly.</t>
  </si>
  <si>
    <t>6.4</t>
  </si>
  <si>
    <t>6.4.1</t>
  </si>
  <si>
    <t>Reviewing mail forwarding rules will provide the Messaging Administrator with insight into possible attempts to exfiltrate data from the organization. Weekly review helps create a recognition of baseline, legitimate activity of users. This will aid in helping identify the more malicious activity of bad actors when/if they choose to use this side-channel.</t>
  </si>
  <si>
    <t>**To review mail forwarding rules:** 
1. Navigate to `Exchange admin center` https://admin.exchange.microsoft.com.
2. Expand `Reports` then select `Mail flow`.
3. Click on `Auto forwarded messages report`.
4. Review.
**Note:** Mail flow reports cannot be viewed from the Classic Exchange Admin Center
**To review mail forwarding rules using PowerShell:** 
1. Connect to Exchange Online PowerShell using `Connect-ExchangeOnline`
```
# Uses the administrator user credential to export Mail forwarding rules, User Delegates 
# and SMTP Forwarding policies to multiple csv files. 
$allUsers = Get-User -ResultSize Unlimited -Filter {RecipientTypeDetails -eq "UserMailbox" } |
 Where-Object {$_.AccountDisabled -like "False"}
$UserInboxRules = @()
$UserDelegates = @()
foreach ($User in $allUsers) {
 Write-Host "Checking inbox rules and delegates for user: " $User.UserPrincipalName
 $UserInboxRules += Get-InboxRule -Mailbox $User.UserPrincipalName |
 Select-Object Name, Description, Enabled, Priority, ForwardTo, ForwardAsAttachmentTo, RedirectTo, DeleteMessage |
 Where-Object { ($_.ForwardTo -ne $null) -or ($_.ForwardAsAttachmentTo -ne $null) -or ($_.RedirectsTo -ne $null) }
 $UserDelegates += Get-MailboxPermission -Identity $User.UserPrincipalName |
 Where-Object { ($_.IsInherited -ne "True") -and ($_.User -notlike "*SELF*") }
}
$SMTPForwarding = Get-Mailbox -ResultSize Unlimited |
 Select-Object DisplayName, ForwardingAddress, ForwardingSMTPAddress, DeliverToMailboxandForward |
 Where-Object {$_.ForwardingSMTPAddress -ne $null}
# Export list of inbox rules, delegates, and SMTP forwards
$UserInboxRules | Export-Csv MailForwardingRulesToExternalDomains.csv -NoTypeInformation
$UserDelegates | Export-Csv MailboxDelegatePermissions.csv -NoTypeInformation
$SMTPForwarding | Export-Csv Mailboxsmtpforwarding.csv -NoTypeInformation
```</t>
  </si>
  <si>
    <t>Ensure mail forwarding rules are reviewed at least weekly. This can be accomplished using one of the following methods:
**To review mail forwarding rules:** 
1. Navigate to `Exchange admin center` https://admin.exchange.microsoft.com.
2. Expand `Reports` then select `Mail flow`.
3. Click on `Auto forwarded messages report`.
4. Review.
**Note:** Mail flow reports cannot be viewed from the Classic Exchange Admin Center
**To review mail forwarding rules using PowerShell:** 
1. Connect to Exchange Online PowerShell using `Connect-ExchangeOnline`
```
# Uses the administrator user credential to export Mail forwarding rules, User Delegates 
# and SMTP Forwarding policies to multiple csv files. 
$allUsers = Get-User -ResultSize Unlimited -Filter {RecipientTypeDetails -eq "UserMailbox" } |
 Where-Object {$_.AccountDisabled -like "False"}
$UserInboxRules = @()
$UserDelegates = @()
foreach ($User in $allUsers) {
 Write-Host "Checking inbox rules and delegates for user: " $User.UserPrincipalName
 $UserInboxRules += Get-InboxRule -Mailbox $User.UserPrincipalName |
 Select-Object Name, Description, Enabled, Priority, ForwardTo, ForwardAsAttachmentTo, RedirectTo, DeleteMessage |
 Where-Object { ($_.ForwardTo -ne $null) -or ($_.ForwardAsAttachmentTo -ne $null) -or ($_.RedirectsTo -ne $null) }
 $UserDelegates += Get-MailboxPermission -Identity $User.UserPrincipalName |
 Where-Object { ($_.IsInherited -ne "True") -and ($_.User -notlike "*SELF*") }
}
$SMTPForwarding = Get-Mailbox -ResultSize Unlimited |
 Select-Object DisplayName, ForwardingAddress, ForwardingSMTPAddress, DeliverToMailboxandForward |
 Where-Object {$_.ForwardingSMTPAddress -ne $null}
# Export list of inbox rules, delegates, and SMTP forwards
$UserInboxRules | Export-Csv MailForwardingRulesToExternalDomains.csv -NoTypeInformation
$UserDelegates | Export-Csv MailboxDelegatePermissions.csv -NoTypeInformation
$SMTPForwarding | Export-Csv Mailboxsmtpforwarding.csv -NoTypeInformation
```</t>
  </si>
  <si>
    <t>To close this finding, please provide evidence showing that ' The mail forwarding rules are reviewed at least weekly.' with the agency's CAP.</t>
  </si>
  <si>
    <t>O365-40</t>
  </si>
  <si>
    <t>Ensure malware trends are reviewed at least weekly</t>
  </si>
  <si>
    <t>Threat explorer shows specific instances of Microsoft blocking a malware attachment from reaching users, phishing being blocked, impersonation attempts, etc. The report should be reviewed at least weekly.</t>
  </si>
  <si>
    <t>All security threats in the Threat protection status report are reviewed at least weekly.</t>
  </si>
  <si>
    <t>All security threats in the Threat protection status report are not reviewed at least weekly.</t>
  </si>
  <si>
    <t>2.1.13</t>
  </si>
  <si>
    <t>While this report isn't strictly actionable, reviewing it will give a sense of the overall volume of various security threats targeting users, which may prompt adoption of more aggressive threat mitigations.</t>
  </si>
  <si>
    <t>**To remediate using the UI:** 
1. Navigate to `Microsoft 365 Defender` https://security.microsoft.com.
2. Click to expand `Email &amp; collaboration` select `Review`.
3. Select `Malware trends`.
4. On the Threat Explorer page, select each tab to review statistics.</t>
  </si>
  <si>
    <t>Ensure malware trends are reviewed at least weekly. This can be accomplished using one of the following methods:
**To remediate using the UI:** 
1. Navigate to `Microsoft 365 Defender` https://security.microsoft.com.
2. Click to expand `Email &amp; collaboration` select `Review`.
3. Select `Malware trends`.
4. On the Threat Explorer page, select each tab to review statistics.</t>
  </si>
  <si>
    <t>To close this finding, please provide evidence showing that ' All security threats in the Threat protection status report are reviewed at least weekly.' with the agency's CAP.</t>
  </si>
  <si>
    <t>O365-41</t>
  </si>
  <si>
    <t>Ensure the Account Provisioning Activity report is reviewed at least weekly</t>
  </si>
  <si>
    <t>The Account Provisioning Activity report details any account provisioning that was attempted by an external application.</t>
  </si>
  <si>
    <t>The the Account Provisioning Activity report is reviewed at least weekly.</t>
  </si>
  <si>
    <t>The  Account Provisioning Activity report is not reviewed at least weekly.</t>
  </si>
  <si>
    <t>If the organization doesn't usually use a third-party provider to manage accounts, any entry on the list is likely illicit. Otherwise, it is recommended to monitor transaction volumes and look for new or unusual third party applications that may be managing users. If anything unusual is observed, the provider should be contacted to determine the legitimacy of the action.</t>
  </si>
  <si>
    <t>**To review the Account Provisioning Activity report:** 
1. Navigate to `Microsoft 365 Defender` https://security.microsoft.com.
2. Click on `Audit`.
3. Set `Activities` to `Added user` for `User administration activities`.
4. Set `Start Date` and `End Date`.
5. Click `Search`.
6. Review.
**To review Account Provisioning Activity report using PowerShell:**
1. Connect to Exchange Online using `Connect-ExchangeOnline`.
2. Run the following Exchange Online PowerShell command:
```
$startDate = ((Get-date).AddDays(-7)).ToShortDateString()
$endDate = (Get-date).ToShortDateString()
Search-UnifiedAuditLog -StartDate $startDate -EndDate $endDate | Where-Object { $_.Operations -eq "add user." }
```
3. Review the output.</t>
  </si>
  <si>
    <t>Ensure the Account Provisioning Activity report is reviewed at least weekly. This can be accomplished using one of the following methods:
**To review the Account Provisioning Activity report:** 
1. Navigate to `Microsoft 365 Defender` https://security.microsoft.com.
2. Click on `Audit`.
3. Set `Activities` to `Added user` for `User administration activities`.
4. Set `Start Date` and `End Date`.
5. Click `Search`.
6. Review.
**To review Account Provisioning Activity report using PowerShell:**
1. Connect to Exchange Online using `Connect-ExchangeOnline`.
2. Run the following Exchange Online PowerShell command:
```
$startDate = ((Get-date).AddDays(-7)).ToShortDateString()
$endDate = (Get-date).ToShortDateString()
Search-UnifiedAuditLog -StartDate $startDate -EndDate $endDate | Where-Object { $_.Operations -eq "add user." }
```
3. Review the output.</t>
  </si>
  <si>
    <t>To close this finding, please provide evidence showing that ' The the Account Provisioning Activity report is reviewed at least weekly.' with the agency's CAP.</t>
  </si>
  <si>
    <t>O365-42</t>
  </si>
  <si>
    <t>Ensure non-global administrator role group assignments are reviewed at least weekly</t>
  </si>
  <si>
    <t>Non-global administrator role group assignments should be reviewed at least every week.</t>
  </si>
  <si>
    <t>To verify non-global administrator role group assignments are being reviewed at least weekly, confirm that the necessary procedures are in place and being followed.</t>
  </si>
  <si>
    <t>The non-global administrator role group assignments are reviewed at least weekly.</t>
  </si>
  <si>
    <t>The non-global administrator role group assignments are not reviewed at least weekly.</t>
  </si>
  <si>
    <t>While these roles are less powerful than a global admin, they do grant special privileges that can be used illicitly. If unusual activity is detected, contact the user to confirm it is a legitimate need.</t>
  </si>
  <si>
    <t>**To review non-global administrator role group assignments:** 
1. Navigate to `Microsoft 365 Defender` https://security.microsoft.com.
2. Click on `Audit`.
3. Set `Added member to Role` and `Removed a user from a directory role` for `Activities`.
4. Set `Start Date` and `End Date`.
5. Click `Search`.
6. Review.</t>
  </si>
  <si>
    <t>Ensure non-global administrator role group assignments are reviewed at least weekly. This can be accomplished using one of the following methods:
**To review non-global administrator role group assignments:** 
1. Navigate to `Microsoft 365 Defender` https://security.microsoft.com.
2. Click on `Audit`.
3. Set `Added member to Role` and `Removed a user from a directory role` for `Activities`.
4. Set `Start Date` and `End Date`.
5. Click `Search`.
6. Review.</t>
  </si>
  <si>
    <t>To close this finding, please provide evidence showing that ' The non-global administrator role group assignments are reviewed at least weekly.' with the agency's CAP.</t>
  </si>
  <si>
    <t>O365-43</t>
  </si>
  <si>
    <t>Ensure the 'Restricted entities' report is reviewed weekly</t>
  </si>
  <si>
    <t>Microsoft 365 Defender reviews of Restricted Entities will provide a list of user accounts restricted from sending e-mail. If a user exceeds one of the outbound sending limits as specified in the service limits or in outbound spam policies, the user is restricted from sending email, but they can still receive email.</t>
  </si>
  <si>
    <t>The Restricted entities report is reviewed weekly.</t>
  </si>
  <si>
    <t>The Restricted entities report is not reviewed weekly.</t>
  </si>
  <si>
    <t>2.1.12</t>
  </si>
  <si>
    <t>Users who are found on the restricted users list have a high probability of having been compromised. Review of this list will allow an organization to remediate these user accounts, and then unblock them.</t>
  </si>
  <si>
    <t>**To review the report of users who have had their email privileges restricted due to spamming:** 
1. Navigate to `Microsoft 365 Defender` https://security.microsoft.com.
2. Under `Email &amp; collaboration` navigate to `Review`.
3. Click `Restricted Entities`.
4. Review alerts and take appropriate action (unblocking) after account has been remediated.
**Review a list of users blocked from sending messages using PowerShell:**
1. Connect to Exchange Online using `Connect-ExchangeOnline`
2. Run the following PowerShell command:
```
Get-BlockedSenderAddress
```
3. Review.</t>
  </si>
  <si>
    <t>Ensure the 'Restricted entities' report is reviewed weekly. This can be accomplished using one of the following methods:
**To review the report of users who have had their email privileges restricted due to spamming:** 
1. Navigate to `Microsoft 365 Defender` https://security.microsoft.com.
2. Under `Email &amp; collaboration` navigate to `Review`.
3. Click `Restricted Entities`.
4. Review alerts and take appropriate action (unblocking) after account has been remediated.
**Review a list of users blocked from sending messages using PowerShell:**
1. Connect to Exchange Online using `Connect-ExchangeOnline`
2. Run the following PowerShell command:
```
Get-BlockedSenderAddress
```
3. Review.</t>
  </si>
  <si>
    <t>To close this finding, please provide evidence showing that ' The Restricted entities report is reviewed weekly.' with the agency's CAP.</t>
  </si>
  <si>
    <t>O365-44</t>
  </si>
  <si>
    <t>Ensure Guest Users are reviewed at least biweekly</t>
  </si>
  <si>
    <t>Guest users can be set up for those users not in the organization to still be granted access to resources. It is important to maintain visibility for what guest users are established in the tenant.
Ensure Guest Users are reviewed no less frequently than biweekly.
**Note:** With the E5 license an access review can be configured to review guest accounts automatically on a reoccurring basis. This is the preferred method if the licensing is available.</t>
  </si>
  <si>
    <t>To verify the report is being reviewed at least biweekly, confirm that the necessary procedures are in place and being followed.</t>
  </si>
  <si>
    <t>The Guest Users are reviewed at least biweekly.</t>
  </si>
  <si>
    <t>The Guest Users are not reviewed at least biweekly.</t>
  </si>
  <si>
    <t>1.1.4</t>
  </si>
  <si>
    <t>Periodic review of guest users ensures proper access to resources.</t>
  </si>
  <si>
    <t>**To review guest users in the UI:** 
1. Navigate to `Microsoft 365 admin center` https://admin.microsoft.com/.
2. Click to expand `Users` and select `Guest Users`.
3. Review the list of users.
**To verify Microsoft 365 audit log search is enabled using Microsoft Graph PowerShell:**
1. Connect using `Connect-MgGraph -Scopes "User.Read.All"`
2. Run the following PowerShell command:
```
Get-MgUser -All -Property UserType,UserPrincipalName | 
 Where {$_.UserType -ne "Member"} |
 Format-Table UserPrincipalName, UserType
```
3. Review the list of users. If nothing is returned then there are no guest users.</t>
  </si>
  <si>
    <t>Ensure Guest Users are reviewed at least biweekly. This can be accomplished using one of the following methods:
**To review guest users in the UI:** 
1. Navigate to `Microsoft 365 admin center` https://admin.microsoft.com/.
2. Click to expand `Users` and select `Guest Users`.
3. Review the list of users.
**To verify Microsoft 365 audit log search is enabled using Microsoft Graph PowerShell:**
1. Connect using `Connect-MgGraph -Scopes "User.Read.All"`
2. Run the following PowerShell command:
```
Get-MgUser -All -Property UserType,UserPrincipalName | 
 Where {$_.UserType -ne "Member"} |
 Format-Table UserPrincipalName, UserType
```
3. Review the list of users. If nothing is returned then there are no guest users.</t>
  </si>
  <si>
    <t>To close this finding, please provide evidence showing that ' The Guest Users are reviewed at least biweekly.' with the agency's CAP.</t>
  </si>
  <si>
    <t>O365-46</t>
  </si>
  <si>
    <t>Ensure 'AuditDisabled' organizationally is set to 'False'</t>
  </si>
  <si>
    <t>The value False indicates that mailbox auditing on by default is turned on for the organization. Mailbox auditing on by default in the organization overrides the mailbox auditing settings on individual mailboxes. For example, if mailbox auditing is turned off for a mailbox (the AuditEnabled property on the mailbox is False), the default mailbox actions are still audited for the mailbox, because mailbox auditing on by default is turned on for the organization.
Turning off mailbox auditing on by default ($true) has the following results:
• Mailbox auditing is turned off for your organization.
• From the time you turn off mailbox auditing on by default, no mailbox actions are audited, even if mailbox auditing is enabled on a mailbox (the AuditEnabled property on the mailbox is True).
• Mailbox auditing isn't turned on for new mailboxes and setting the AuditEnabled property on a new or existing mailbox to True is ignored.
• Any mailbox audit bypass association settings (configured by using the Set- MailboxAuditBypassAssociation cmdlet) are ignored.
• Existing mailbox audit records are retained until the audit log age limit for the record expires.
The recommended state for this setting is False at the organization level. This will enable auditing and enforce the default.</t>
  </si>
  <si>
    <t>Ensure mailbox auditing is enabled by default at the organizational level:
1. Connect to Exchange Online using Connect-ExchangeOnline.
2. Run the following PowerShell command:
Get-OrganizationConfig | Format-List AuditDisabled
3. Ensure AuditDisabled is set to False.</t>
  </si>
  <si>
    <t xml:space="preserve">Auditing is enabled at the organizational level. </t>
  </si>
  <si>
    <t xml:space="preserve">Auditing is not enabled at the organizational level. </t>
  </si>
  <si>
    <t>6.1.1</t>
  </si>
  <si>
    <t>Enforcing the default ensures auditing was not turned off intentionally or accidentally. Auditing mailbox actions will allow forensics and IR teams to trace various malicious activities that can generate TTPs caused by inbox access and tampering.
NOTE: Without advanced auditing (E5 function) the logs are limited to 90 days.</t>
  </si>
  <si>
    <t>Enable mailbox auditing at the organizational level:
1. Connect to Exchange Online using Connect-ExchangeOnline.
2. Run the following PowerShell command:
Set-OrganizationConfig -AuditDisabled $false</t>
  </si>
  <si>
    <t>Ensure 'AuditDisabled' organizationally is set to 'False'. This can be accomplished using one of the following methods:
Enable mailbox auditing at the organizational level:
1. Connect to Exchange Online using Connect-ExchangeOnline.
2. Run the following PowerShell command:
Set-OrganizationConfig -AuditDisabled $false</t>
  </si>
  <si>
    <t>To close this finding, please provide evidence showing that ' Auditing is enabled at the organizational level. ' with the agency's CAP.</t>
  </si>
  <si>
    <t>O365-47</t>
  </si>
  <si>
    <t>AC-2(2)</t>
  </si>
  <si>
    <t>Ensure sign-in to shared mailboxes is blocked</t>
  </si>
  <si>
    <t>Shared mailboxes are used when multiple people need access to the same mailbox, such as a company information or support email address, reception desk, or other function that might be shared by multiple people.
Users with permissions to the group mailbox can send as or send on behalf of the mailbox email address if the administrator has given that user permissions to do that. This is particularly useful for help and support mailboxes because users can send emails from "Contoso Support" or "Building A Reception Desk."
Shared mailboxes are created with a corresponding user account using a system generated password that is unknown at the time of creation.
The recommended state is `Sign in blocked` for `Shared mailboxes`.</t>
  </si>
  <si>
    <t>**Review Shared mailboxes in the UI:** 
1. Navigate to `Microsoft 365 admin center` https://admin.microsoft.com/
2. Click to expand `Teams &amp; groups` and select `Shared mailboxes`.
3. Take note of all shared mailboxes.
4. Click to expand `Users` and select `Active users`.
5. Select a shared mailbox account to open its properties pane, and review.
6. Ensure the option reads `Unblock sign-in`.
7. Repeat for any additional shared mailboxes.
**Note:** If sign-in is not blocked it will read `Block sign-in`.
**Audit in PowerShell using 2 modules:**
1. Connect to Exchange Online using `Connect-ExchangeOnline`
2. Connect to Microsoft Graph using `Connect-MgGraph -Scopes "Policy.Read.All"`
3. Run the following PowerShell commands:
```
$MBX = Get-EXOMailbox -RecipientTypeDetails SharedMailbox
$MBX | ForEach-Object { Get-MgUser -UserId $_.ExternalDirectoryObjectId `
 -Property DisplayName, UserPrincipalName, AccountEnabled } | 
 Format-Table DisplayName, UserPrincipalName, AccountEnabled
```
4. Ensure `AccountEnabled` is set to `False` for all Shared Mailboxes.</t>
  </si>
  <si>
    <t>Shared mailbox is blocked</t>
  </si>
  <si>
    <t>Shared mailbox is not blocked</t>
  </si>
  <si>
    <t>1.2.2</t>
  </si>
  <si>
    <t>The intent of the shared mailbox is the only allow delegated access from other mailboxes. An admin could reset the password, or an attacker could potentially gain access to the shared mailbox allowing the direct sign-in to the shared mailbox and subsequently the sending of email from a sender that does not have a unique identity. To prevent this, block sign-in for the account that is associated with the shared mailbox.</t>
  </si>
  <si>
    <t>**Block sign-in to shared mailboxes in the UI:** 
1. Navigate to `Microsoft 365 admin center` https://admin.microsoft.com/
2. Click to expand `Teams &amp; groups` and select `Shared mailboxes`.
3. Take note of all shared mailboxes.
4. Click to expand `Users` and select `Active users`.
5. Select a shared mailbox account to open it's properties pane and then select `Block sign-in`.
6. Check the box for `Block this user from signing in`.
7. Repeat for any additional shared mailboxes.
**Remediate in PowerShell using 2 modules:**
1. Connect to Microsoft Graph using `Connect-MgGraph -Scopes "User.ReadWrite.All"`
2. Connect to Exchange Online using `Connect-ExchangeOnline`.
3. To disable sign-in for a single account:
```
$MBX = Get-EXOMailbox -Identity TestUser@example.com
Update-MgUser -UserId $MBX.ExternalDirectoryObjectId -AccountEnabled:$false
```
3. The following will block sign-in to all Shared Mailboxes.
```
$MBX = Get-EXOMailbox -RecipientTypeDetails SharedMailbox
$MBX | ForEach-Object { Update-MgUser -UserId $_.ExternalDirectoryObjectId -AccountEnabled:$false }
```</t>
  </si>
  <si>
    <t>Ensure sign-in to shared mailboxes is blocked. This can be accomplished using one of the following methods:
**Block sign-in to shared mailboxes in the UI:** 
1. Navigate to `Microsoft 365 admin center` https://admin.microsoft.com/
2. Click to expand `Teams &amp; groups` and select `Shared mailboxes`.
3. Take note of all shared mailboxes.
4. Click to expand `Users` and select `Active users`.
5. Select a shared mailbox account to open it's properties pane and then select `Block sign-in`.
6. Check the box for `Block this user from signing in`.
7. Repeat for any additional shared mailboxes.
**Remediate in PowerShell using 2 modules:**
1. Connect to Microsoft Graph using `Connect-MgGraph -Scopes "User.ReadWrite.All"`
2. Connect to Exchange Online using `Connect-ExchangeOnline`.
3. To disable sign-in for a single account:
```
$MBX = Get-EXOMailbox -Identity TestUser@example.com
Update-MgUser -UserId $MBX.ExternalDirectoryObjectId -AccountEnabled:$false
```
3. The following will block sign-in to all Shared Mailboxes.
```
$MBX = Get-EXOMailbox -RecipientTypeDetails SharedMailbox
$MBX | ForEach-Object { Update-MgUser -UserId $_.ExternalDirectoryObjectId -AccountEnabled:$false }
```</t>
  </si>
  <si>
    <t>To close this finding, please provide a screenshot showing 'Shared mailboxes is blocked' with the agency's CAP.</t>
  </si>
  <si>
    <t>O365-48</t>
  </si>
  <si>
    <t>MP-4</t>
  </si>
  <si>
    <t>Media Marking</t>
  </si>
  <si>
    <t>Ensure SharePoint Online Information Protection policies are set up and used</t>
  </si>
  <si>
    <t>SharePoint Online Data Classification Policies enables organizations to classify and label content in SharePoint Online based on its sensitivity and business impact. This setting helps organizations to manage and protect sensitive data by automatically applying labels to content, which can then be used to apply policy-based protection and governance controls.</t>
  </si>
  <si>
    <t>**Ensure SharePoint Online Information Protection policies are set up and used:** 
1. Navigate to `Microsoft Purview` compliance portal https://compliance.microsoft.com.
2. Under `Solutions` select `Information protection`.
3. Click on the `Label policies` tab.
4. Ensure that a Label policy exists and is published accordingly.</t>
  </si>
  <si>
    <t>SharePoint Online Information Protection policies are set up and used</t>
  </si>
  <si>
    <t>SharePoint Online Information Protection policies are not set up or used</t>
  </si>
  <si>
    <t>3.3.1</t>
  </si>
  <si>
    <t>By categorizing and applying policy-based protection, SharePoint Online Data Classification Policies can help reduce the risk of data loss or exposure and enable more effective incident response if a breach does occur.</t>
  </si>
  <si>
    <t>**To set up SharePoint Online Information Protection:** 
1. Navigate to `Microsoft Purview` compliance portal https://compliance.microsoft.com.
2. Under `Solutions` select `Information protection`.
3. Click on the `Label policies` tab.
4. Click `Create a label` to create a label.
5. Select the label and click on the `Publish label`.
6. Fill out the forms to create the policy.</t>
  </si>
  <si>
    <t>Ensure SharePoint Online Information Protection policies are set up and used. This can be accomplished using one of the following methods:
**To set up SharePoint Online Information Protection:** 
1. Navigate to `Microsoft Purview` compliance portal https://compliance.microsoft.com.
2. Under `Solutions` select `Information protection`.
3. Click on the `Label policies` tab.
4. Click `Create a label` to create a label.
5. Select the label and click on the `Publish label`.
6. Fill out the forms to create the policy.</t>
  </si>
  <si>
    <t>To close this finding, please provide a screenshot showing 'SharePoint Online Information Protection policies are set up and used' with the agency's CAP.</t>
  </si>
  <si>
    <t>O365-49</t>
  </si>
  <si>
    <t>IA-2(1)</t>
  </si>
  <si>
    <t>Identification and Authentication (Multifactor Authentication)</t>
  </si>
  <si>
    <t>Ensure 'Per-user MFA' is disabled</t>
  </si>
  <si>
    <t>Legacy per-user Multi-Factor Authentication (MFA) can be configured to require individual users to provide multiple authentication factors, such as passwords and additional verification codes, to access their accounts. It was introduced in earlier versions of Office 365, prior to the more comprehensive implementation of Conditional Access (CA).</t>
  </si>
  <si>
    <t>**To audit per-user MFA using the UI:**
1. Navigate to `Microsoft Entra admin center` https://entra.microsoft.com/.
2. Click to expand `Identity` &gt; `Users` select `All users`.
3. Click on `Per-user MFA` on the top row.
4. Ensure under the column `Multi-factor Auth Status` that each account is set to `Disabled`</t>
  </si>
  <si>
    <t>Per-user MFA is disabled</t>
  </si>
  <si>
    <t>Per-user MFA is not disabled</t>
  </si>
  <si>
    <t>5.1.2.1</t>
  </si>
  <si>
    <t>Both security defaults and conditional access with security defaults turned off are not compatible with per-user multi-factor authentication (MFA), which can lead to undesirable user authentication states. The CIS Microsoft 365 Benchmark explicitly employs Conditional Access for MFA as an enhancement over security defaults and as a replacement for the outdated per-user MFA. To ensure a consistent authentication state disable per-user MFA on all accounts.</t>
  </si>
  <si>
    <t>**Disable per-user MFA using the UI:**
1. Navigate to `Microsoft Entra admin center` https://entra.microsoft.com/.
2. Click to expand `Identity` &gt; `Users` select `All users`.
3. Click on `Per-user MFA` on the top row.
4. Click the empty box next to `Display Name` to select all accounts.
5. On the far right under _quick steps_ click `Disable`.</t>
  </si>
  <si>
    <t>Ensure 'Per-user MFA' is disabled. This can be accomplished using one of the following methods:
**Disable per-user MFA using the UI:**
1. Navigate to `Microsoft Entra admin center` https://entra.microsoft.com/.
2. Click to expand `Identity` &gt; `Users` select `All users`.
3. Click on `Per-user MFA` on the top row.
4. Click the empty box next to `Display Name` to select all accounts.
5. On the far right under _quick steps_ click `Disable`.</t>
  </si>
  <si>
    <t>To close this finding, please provide a screenshot showing 'Per-user MFA is disabled' with the agency's CAP.</t>
  </si>
  <si>
    <t>O365-50</t>
  </si>
  <si>
    <t>AC-3(7)</t>
  </si>
  <si>
    <t>Ensure a dynamic group for guest users is created</t>
  </si>
  <si>
    <t>A dynamic group is a dynamic configuration of security group membership for Microsoft Entra ID. Administrators can set rules to populate groups that are created in Entra ID based on user attributes (such as userType, department, or country/region). Members can be automatically added to or removed from a security group based on their attributes.
The recommended state is to create a dynamic group that includes guest accounts.</t>
  </si>
  <si>
    <t>**Ensure a dynamic guest group is created:** 
1. Navigate to `Microsoft Entra admin center` https://entra.microsoft.com/.
2. Click to expand `Identity` &gt; `Groups` select `All groups`.
3. On the right of the search field click `Add filter`.
4. Set `Filter` to `Membership type` and `Value` to `Dynamic` then apply.
5. Identify a dynamic group and select it.
6. Under manage, select `Dynamic membership rules` and ensure the rule syntax contains `(user.userType -eq "Guest")`
7. If necessary, inspect other dynamic groups for the value above.
**Using PowerShell:**
1. Connect to Microsoft Graph using `Connect-MgGraph -Scopes "Group.Read.All"`
2. Run the following commands:
```
$groups = Get-MgGroup | Where-Object { $_.GroupTypes -contains "DynamicMembership" }
$groups | ft DisplayName,GroupTypes,MembershipRule
```
3. Look for a dynamic group containing the rule `(user.userType -eq "Guest")`</t>
  </si>
  <si>
    <t>Dynamic group for guest users is created</t>
  </si>
  <si>
    <t>Dynamic group for guest users is not created</t>
  </si>
  <si>
    <t>5.1.3</t>
  </si>
  <si>
    <t>5.1.3.1</t>
  </si>
  <si>
    <t>Dynamic groups allow for an automated method to assign group membership.
Guest user accounts will be automatically added to this group and through this existing conditional access rules, access controls and other security measures will ensure that new guest accounts are restricted in the same manner as existing guest accounts.</t>
  </si>
  <si>
    <t>**Create a dynamic guest group:** 
1. Navigate to `Microsoft Entra admin center` https://entra.microsoft.com/.
2. Click to expand `Identity` &gt; `Groups` select `All groups`.
3. Select `New group` and assign the following values:
 - Group type: `Security`
 - Microsoft Entra roles can be assigned to the group: `No`
 - Membership type: `Dynamic User`
4. Select `Add dynamic query`.
5. Above the `Rule syntax` text box, select `Edit`. 
6. Place the following expression in the box:
```
(user.userType -eq "Guest")
```
7. Select `OK` and `Save`
**Using PowerShell:**
1. Connect to Microsoft Graph using `Connect-MgGraph -Scopes "Group.ReadWrite.All"`
2. In the script below edit `DisplayName` and `MailNickname` as needed and run:
```
$params = @{
 DisplayName = "Dynamic Test Group"
 MailNickname = "DynGuestUsers"
 MailEnabled = $false
 SecurityEnabled = $true
 GroupTypes = "DynamicMembership"
 MembershipRule = '(user.userType -eq "Guest")'
 MembershipRuleProcessingState = "On"
}
New-MgGroup @params
```</t>
  </si>
  <si>
    <t>Ensure a dynamic group for guest users is created. This can be accomplished using one of the following methods:
**Create a dynamic guest group:** 
1. Navigate to `Microsoft Entra admin center` https://entra.microsoft.com/.
2. Click to expand `Identity` &gt; `Groups` select `All groups`.
3. Select `New group` and assign the following values:
 - Group type: `Security`
 - Microsoft Entra roles can be assigned to the group: `No`
 - Membership type: `Dynamic User`
4. Select `Add dynamic query`.
5. Above the `Rule syntax` text box, select `Edit`. 
6. Place the following expression in the box:
```
(user.userType -eq "Guest")
```
7. Select `OK` and `Save`
**Using PowerShell:**
1. Connect to Microsoft Graph using `Connect-MgGraph -Scopes "Group.ReadWrite.All"`
2. In the script below edit `DisplayName` and `MailNickname` as needed and run:
```
$params = @{
 DisplayName = "Dynamic Test Group"
 MailNickname = "DynGuestUsers"
 MailEnabled = $false
 SecurityEnabled = $true
 GroupTypes = "DynamicMembership"
 MembershipRule = '(user.userType -eq "Guest")'
 MembershipRuleProcessingState = "On"
}
New-MgGroup @params
```</t>
  </si>
  <si>
    <t>To close this finding, please provide a screenshot showing 'Dynamic group for guest users is created' with the agency's CAP.</t>
  </si>
  <si>
    <t>O365-51</t>
  </si>
  <si>
    <t>AU-6(1)</t>
  </si>
  <si>
    <t>Ensure the Application Usage report is reviewed at least weekly</t>
  </si>
  <si>
    <t>The Application Usage report includes a usage summary for all Software as a Service (SaaS) applications that are integrated with the organization's directory.</t>
  </si>
  <si>
    <t>Application Usage report is reviewed weekly</t>
  </si>
  <si>
    <t>Application Usage report is not reviewed weekly</t>
  </si>
  <si>
    <t>5.1.5.1</t>
  </si>
  <si>
    <t>Review the list of app registrations on a regular basis to look for risky apps that users have enabled that could cause data spillage or accidental elevation of privilege. Attackers can often get access to data illicitly through third-party SaaS applications.</t>
  </si>
  <si>
    <t>**To review the Application Usage report:**
1. Navigate to `Microsoft Entra admin center` https://entra.microsoft.com/.
2. Click to expand `Identity` &gt; `Applications` select `Enterprise applications`.
3. Under Activity select `Usage &amp; insights`.
4. Review the information.</t>
  </si>
  <si>
    <t>Ensure the Application Usage report is reviewed at least weekly. This can be accomplished using one of the following methods:
**To review the Application Usage report:**
1. Navigate to `Microsoft Entra admin center` https://entra.microsoft.com/.
2. Click to expand `Identity` &gt; `Applications` select `Enterprise applications`.
3. Under Activity select `Usage &amp; insights`.
4. Review the information.</t>
  </si>
  <si>
    <t>To close this finding, please provide a screenshot showing 'Application Usage report is reviewed weekly' with the agency's CAP.</t>
  </si>
  <si>
    <t>O365-52</t>
  </si>
  <si>
    <t>Ensure all member users are 'MFA capable'</t>
  </si>
  <si>
    <t>Microsoft defines Multifactor authentication capable as being registered and enabled for a strong authentication method. The method must also be allowed by the authentication methods policy.
Ensure all member users are `MFA capable`.</t>
  </si>
  <si>
    <t>**To audit using the UI:**
1. Navigate to `Microsoft Entra admin center` https://entra.microsoft.com/.
2. Click to expand `Protection` select `Authentication methods`.
3. Select `User registration details`.
4. Set the filter option `Multifactor authentication capable` to `Not Capable`.
5. Review the non-guest users in this list.
6. Excluding any exceptions users found in this report may require remediation.
**To audit using PowerShell:**
1. Connect to Graph using `Connect-MgGraph -Scopes "UserAuthenticationMethod.Read.All,AuditLog.Read.All"`
2. Run the following:
```
Get-MgReportAuthenticationMethodUserRegistrationDetail `
 -Filter "IsMfaCapable eq false and UserType eq 'Member'" |
 ft UserPrincipalName,IsMfaCapable,IsAdmin
```
3. Ensure `IsMfaCapable` is set to `True`.
4. Excluding any exceptions users found in this report may require remediation.
**Note:** The CA rule must be in place for a successful deployment of Multifactor Authentication. This policy is outlined in the conditional access section 5.2.2
**Note 2:** Possible exceptions include on-premises synchronization accounts.</t>
  </si>
  <si>
    <t>All member users are MFA capable</t>
  </si>
  <si>
    <t>All member users are not MFA capable</t>
  </si>
  <si>
    <t>5.2.3.4</t>
  </si>
  <si>
    <t>Multifactor authentication requires an individual to present a minimum of two separate forms of authentication before access is granted. 
Users who are not `MFA Capable` have never registered a strong authentication method for multifactor authentication that is within policy and may not be using MFA. This could be a result of having never signed in, exclusion from a Conditional Access (CA) policy requiring MFA, or a CA policy does not exist. Reviewing this list of users will help identify possible lapses in policy or procedure.</t>
  </si>
  <si>
    <t>Remediation steps will depend on the status of the personnel in question or configuration of Conditional Access policies and will not be covered in detail. Administrators should review each user identified on a case-by-case basis using the conditions below.
**User has never signed on:**
- Employment status should be reviewed, and appropriate action taken on the user account's roles, licensing and enablement.
**Conditional Access policy applicability:**
- Ensure a CA policy is in place requiring all users to use MFA.
- Ensure the user is not excluded from the CA MFA policy.
- Ensure the policy's state is set to `On`.
- Use `What if` to determine applicable CA policies. (Protection &gt; Conditional Access &gt; Policies)
- Review the user account in `Sign-in logs`. Under the `Activity Details` pane click the `Conditional Access` tab to view applied policies.
**Note:** Conditional Access is covered step by step in section 5.2.2</t>
  </si>
  <si>
    <t>Ensure all member users are 'MFA capable'. This can be accomplished using one of the following methods:
Remediation steps will depend on the status of the personnel in question or configuration of Conditional Access policies and will not be covered in detail. Administrators should review each user identified on a case-by-case basis using the conditions below.
**User has never signed on:**
- Employment status should be reviewed, and appropriate action taken on the user account's roles, licensing and enablement.
**Conditional Access policy applicability:**
- Ensure a CA policy is in place requiring all users to use MFA.
- Ensure the user is not excluded from the CA MFA policy.
- Ensure the policy's state is set to `On`.
- Use `What if` to determine applicable CA policies. (Protection &gt; Conditional Access &gt; Policies)
- Review the user account in `Sign-in logs`. Under the `Activity Details` pane click the `Conditional Access` tab to view applied policies.
**Note:** Conditional Access is covered step by step in section 5.2.2</t>
  </si>
  <si>
    <t>To close this finding, please provide a screenshot showing 'All member users are MFA capable' with the agency's CAP.</t>
  </si>
  <si>
    <t>O365-53</t>
  </si>
  <si>
    <t>AU-12</t>
  </si>
  <si>
    <t>Audit Generation</t>
  </si>
  <si>
    <t>Ensure 'AuditBypassEnabled' is not enabled on mailboxes</t>
  </si>
  <si>
    <t>When configuring a user or computer account to bypass mailbox audit logging, the system will not record any access, or actions performed by the said user or computer account on any mailbox. Administratively this was introduced to reduce the volume of entries in the mailbox audit logs on trusted user or computer accounts.
Ensure `AuditBypassEnabled` is not enabled on accounts without a written exception.</t>
  </si>
  <si>
    <t>**Ensure Audit Bypass is not enabled using PowerShell:**
1. Connect to Exchange Online using `Connect-ExchangeOnline`.
2. Run the following PowerShell command:
```
$MBX = Get-MailboxAuditBypassAssociation -ResultSize unlimited
$MBX | where {$_.AuditBypassEnabled -eq $true} | Format-Table Name,AuditBypassEnabled
```
3. If nothing is returned, then there are no accounts with Audit Bypass enabled.</t>
  </si>
  <si>
    <t>AuditBypassEnabled is not enabled on mailboxes</t>
  </si>
  <si>
    <t>AuditBypassEnabled is enabled on mailboxes</t>
  </si>
  <si>
    <t>6.1.4</t>
  </si>
  <si>
    <t>If a mailbox audit bypass association is added for an account, the account can access any mailbox in the organization to which it has been assigned access permissions, without generating any mailbox audit logging entries for such access or recording any actions taken, such as message deletions.
Enabling this parameter, whether intentionally or unintentionally, could allow insiders or malicious actors to conceal their activity on specific mailboxes. Ensuring proper logging of user actions and mailbox operations in the audit log will enable comprehensive incident response and forensics.</t>
  </si>
  <si>
    <t>**Disable Audit Bypass on all mailboxes using PowerShell:**
1. Connect to Exchange Online using `Connect-ExchangeOnline`.
2. The following example PowerShell script will disable AuditBypass for all mailboxes which currently have it enabled:
```
# Get mailboxes with AuditBypassEnabled set to $true
$MBXAudit = Get-MailboxAuditBypassAssociation -ResultSize unlimited | Where-Object { $_.AuditBypassEnabled -eq $true }
foreach ($mailbox in $MBXAudit) {
 $mailboxName = $mailbox.Name
 Set-MailboxAuditBypassAssociation -Identity $mailboxName -AuditBypassEnabled $false
 Write-Host "Audit Bypass disabled for mailbox Identity: $mailboxName" -ForegroundColor Green
}
```</t>
  </si>
  <si>
    <t>Ensure 'AuditBypassEnabled' is not enabled on mailboxes. This can be accomplished using one of the following methods:
**Disable Audit Bypass on all mailboxes using PowerShell:**
1. Connect to Exchange Online using `Connect-ExchangeOnline`.
2. The following example PowerShell script will disable AuditBypass for all mailboxes which currently have it enabled:
```
# Get mailboxes with AuditBypassEnabled set to $true
$MBXAudit = Get-MailboxAuditBypassAssociation -ResultSize unlimited | Where-Object { $_.AuditBypassEnabled -eq $true }
foreach ($mailbox in $MBXAudit) {
 $mailboxName = $mailbox.Name
 Set-MailboxAuditBypassAssociation -Identity $mailboxName -AuditBypassEnabled $false
 Write-Host "Audit Bypass disabled for mailbox Identity: $mailboxName" -ForegroundColor Green
}
```</t>
  </si>
  <si>
    <t>To close this finding, please provide a screenshot showing 'AuditBypassEnabled is not enabled on mailboxes' with the agency's CAP.</t>
  </si>
  <si>
    <t>O365-54</t>
  </si>
  <si>
    <t>SI-4</t>
  </si>
  <si>
    <t>System Monitoring</t>
  </si>
  <si>
    <t>Ensure email from external senders is identified</t>
  </si>
  <si>
    <t>External callouts provide a native experience to identify emails from senders outside the organization. This is achieved by presenting a new tag on emails called "External" (the string is localized based on the client language setting) and exposing related user interface at the top of the message reading view to see and verify the real sender's email address.
Once this feature is enabled via PowerShell, it might take 24-48 hours for users to start seeing the External sender tag in email messages received from external sources (outside of your organization), providing their Outlook version supports it.
The recommended state is `ExternalInOutlook` set to `Enabled` `True`
**Note:** Mail flow rules are often used by Exchange administrators to accomplish the External email tagging by appending a tag to the front of a subject line. There are limitations to this outlined [here.](https://techcommunity.microsoft.com/t5/exchange-team-blog/native-external-sender-callouts-on-email-in-outlook/ba-p/2250098) The preferred method in the CIS Benchmark is to use the native experience.</t>
  </si>
  <si>
    <t>**To verify external sender tagging using PowerShell:**
1. Connect to Exchange online using `Connect-ExchangeOnline`.
2. Run the following PowerShell command:
```
Get-ExternalInOutlook
```
3. For each identity verify `Enabled` is set to `True` and the `AllowList` only contains email addresses the organization has permitted to bypass external tagging.</t>
  </si>
  <si>
    <t>Email from external senders is identified</t>
  </si>
  <si>
    <t>Email from external senders is not identified</t>
  </si>
  <si>
    <t>6.2.3</t>
  </si>
  <si>
    <t>Tagging emails from external senders helps to inform end users about the origin of the email. This can allow them to proceed with more caution and make informed decisions when it comes to identifying spam or phishing emails.
**Note:** Existing emails in a user's inbox from external senders are not tagged retroactively.</t>
  </si>
  <si>
    <t>**To enable external tagging using PowerShell:**
1. Connect to Exchange online using `Connect-ExchangeOnline`.
2. Run the following PowerShell command:
```
Set-ExternalInOutlook -Enabled $true
```</t>
  </si>
  <si>
    <t>Ensure email from external senders is identified. This can be accomplished using one of the following methods:
**To enable external tagging using PowerShell:**
1. Connect to Exchange online using `Connect-ExchangeOnline`.
2. Run the following PowerShell command:
```
Set-ExternalInOutlook -Enabled $true
```</t>
  </si>
  <si>
    <t>To close this finding, please provide a screenshot showing 'Email from external senders is identified' with the agency's CAP.</t>
  </si>
  <si>
    <t>O365-55</t>
  </si>
  <si>
    <t>SC-5</t>
  </si>
  <si>
    <t>Denial of Service Protection</t>
  </si>
  <si>
    <t>Ensure MailTips are enabled for end users</t>
  </si>
  <si>
    <t>MailTips are informative messages displayed to users while they're composing a message. While a new message is open and being composed, Exchange analyzes the message (including recipients). If a potential problem is detected, the user is notified with a MailTip prior to sending the message. Using the information in the MailTip, the user can adjust the message to avoid undesirable situations or non-delivery reports (also known as NDRs or bounce messages).</t>
  </si>
  <si>
    <t>**To audit using PowerShell:**
1. Connect to Exchange Online using `Connect-ExchangeOnline`.
2. Run the following PowerShell command:
```
Get-OrganizationConfig | fl MailTips*
```
3. Verify the values for `MailTipsAllTipsEnabled`, `MailTipsExternalRecipientsTipsEnabled`, and `MailTipsGroupMetricsEnabled` are set to `True` and `MailTipsLargeAudienceThreshold` is set to an acceptable value; `25` is the default value.</t>
  </si>
  <si>
    <t>MailTips are enabled for end users</t>
  </si>
  <si>
    <t>MailTips are not enabled for end users</t>
  </si>
  <si>
    <t>6.5.2</t>
  </si>
  <si>
    <t>Setting up MailTips gives a visual aid to users when they send emails to large groups of recipients or send emails to recipients not within the tenant.</t>
  </si>
  <si>
    <t>**To remediate using PowerShell:**
1. Connect to Exchange Online using `Connect-ExchangeOnline`.
2. Run the following PowerShell command:
```
$TipsParams = @{
 MailTipsAllTipsEnabled = $true
 MailTipsExternalRecipientsTipsEnabled = $true
 MailTipsGroupMetricsEnabled = $true
 MailTipsLargeAudienceThreshold = '25'
}
Set-OrganizationConfig @TipsParams
```</t>
  </si>
  <si>
    <t>Ensure MailTips are enabled for end users. This can be accomplished using one of the following methods:
**To remediate using PowerShell:**
1. Connect to Exchange Online using `Connect-ExchangeOnline`.
2. Run the following PowerShell command:
```
$TipsParams = @{
 MailTipsAllTipsEnabled = $true
 MailTipsExternalRecipientsTipsEnabled = $true
 MailTipsGroupMetricsEnabled = $true
 MailTipsLargeAudienceThreshold = '25'
}
Set-OrganizationConfig @TipsParams
```</t>
  </si>
  <si>
    <t>To close this finding, please provide a screenshot showing 'MailTips are enabled for end users' with the agency's CAP.</t>
  </si>
  <si>
    <t>O365-56</t>
  </si>
  <si>
    <t>IA-11</t>
  </si>
  <si>
    <t>Re-Authentication</t>
  </si>
  <si>
    <t>Ensure reauthentication with verification code is restricted</t>
  </si>
  <si>
    <t>This setting configures if guests who use a verification code to access the site or links are required to reauthenticate after a set number of days.
The recommended state is `15` or less.</t>
  </si>
  <si>
    <t>**To audit using the UI:**
1. Navigate to `SharePoint admin center` https://admin.microsoft.com/sharepoint
2. Click to expand `Policies` &gt; `Sharing`.
3. Scroll to and expand `More external sharing settings`.
4. Ensure `People who use a verification code must reauthenticate after this many days` is set to `15` or less.
**To audit using PowerShell:**
1. Connect to SharePoint Online service using `Connect-SPOService`.
2. Run the following cmdlet:
```
Get-SPOTenant | fl EmailAttestationRequired,EmailAttestationReAuthDays
```
3. Ensure the following values are returned:
 - EmailAttestationRequired `True`
 - EmailAttestationReAuthDays `15` or less days.</t>
  </si>
  <si>
    <t>Reauthentication with verification code is restricted</t>
  </si>
  <si>
    <t>Reauthentication with verification code is not restricted</t>
  </si>
  <si>
    <t>7.2.10</t>
  </si>
  <si>
    <t>By increasing the frequency of times guests need to reauthenticate this ensures guest user access to data is not prolonged beyond an acceptable amount of time.</t>
  </si>
  <si>
    <t>**To remediate using the UI:**
1. Navigate to `SharePoint admin center` https://admin.microsoft.com/sharepoint
2. Click to expand `Policies` &gt; `Sharing`.
3. Scroll to and expand `More external sharing settings`.
4. Set `People who use a verification code must reauthenticate after this many days` to `15` or less.
**To remediate using PowerShell:**
1. Connect to SharePoint Online service using `Connect-SPOService`.
2. Run the following cmdlet:
```
Set-SPOTenant -EmailAttestationRequired $true -EmailAttestationReAuthDays 15
```</t>
  </si>
  <si>
    <t>Ensure reauthentication with verification code is restricted. This can be accomplished using one of the following methods:
**To remediate using the UI:**
1. Navigate to `SharePoint admin center` https://admin.microsoft.com/sharepoint
2. Click to expand `Policies` &gt; `Sharing`.
3. Scroll to and expand `More external sharing settings`.
4. Set `People who use a verification code must reauthenticate after this many days` to `15` or less.
**To remediate using PowerShell:**
1. Connect to SharePoint Online service using `Connect-SPOService`.
2. Run the following cmdlet:
```
Set-SPOTenant -EmailAttestationRequired $true -EmailAttestationReAuthDays 15
```</t>
  </si>
  <si>
    <t>To close this finding, please provide a screenshot showing 'Reauthentication with verification code is restricted' with the agency's CAP.</t>
  </si>
  <si>
    <t>O365-57</t>
  </si>
  <si>
    <t>Ensure external content sharing is restricted</t>
  </si>
  <si>
    <t>The external sharing settings govern sharing for the organization overall. Each site has its own sharing setting that can be set independently, though it must be at the same or more restrictive setting as the organization. 
The new and existing guests option requires people who have received invitations to sign in with their work or school account (if their organization uses Microsoft 365) or a Microsoft account, or to provide a code to verify their identity. Users can share with guests already in your organization's directory, and they can send invitations to people who will be added to the directory if they sign in.
The recommended state is `New and existing guests` or less permissive.</t>
  </si>
  <si>
    <t>**To audit using the UI:**
1. Navigate to `SharePoint admin center` https://admin.microsoft.com/sharepoint
2. Click to expand `Policies` &gt; `Sharing`.
3. Locate the `External sharing section`.
4. Under SharePoint, ensure the slider bar is set to `New and existing guests` or a less permissive level.
**To audit using PowerShell:**
1. Connect to SharePoint Online service using `Connect-SPOService`.
2. Run the following cmdlet:
```
Get-SPOTenant | fl SharingCapability
```
3. Ensure `SharingCapability` is set to one of the following values:
 - Value1: `ExternalUserSharingOnly`
 - Value2: `ExistingExternalUserSharingOnly`
 - Value3: `Disabled`</t>
  </si>
  <si>
    <t>External content sharing is restricted</t>
  </si>
  <si>
    <t>External content sharing is not restricted</t>
  </si>
  <si>
    <t>7.2.3</t>
  </si>
  <si>
    <t>Forcing guest authentication on the organization's tenant enables the implementation of controls and oversight over external file sharing. When a guest is registered with the organization, they now have an identity which can be accounted for. This identity can also have other restrictions applied to it through group membership and conditional access rules.</t>
  </si>
  <si>
    <t>**To remediate using the UI:**
1. Navigate to `SharePoint admin center` https://admin.microsoft.com/sharepoint
2. Click to expand `Policies` &gt; `Sharing`.
3. Locate the `External sharing section`.
4. Under SharePoint, move the slider bar to `New and existing guests` or a less permissive level.
 - OneDrive will also be moved to the same level and can never be more permissive than SharePoint.
**To remediate using PowerShell:**
1. Connect to SharePoint Online service using `Connect-SPOService`.
2. Run the following cmdlet to establish the minimum recommended state:
```
Set-SPOTenant -SharingCapability ExternalUserSharingOnly
```
**Note:** Other acceptable values for this parameter that are more restrictive include: `Disabled` and `ExistingExternalUserSharingOnly`.</t>
  </si>
  <si>
    <t>Ensure external content sharing is restricted. This can be accomplished using one of the following methods:
**To remediate using the UI:**
1. Navigate to `SharePoint admin center` https://admin.microsoft.com/sharepoint
2. Click to expand `Policies` &gt; `Sharing`.
3. Locate the `External sharing section`.
4. Under SharePoint, move the slider bar to `New and existing guests` or a less permissive level.
 - OneDrive will also be moved to the same level and can never be more permissive than SharePoint.
**To remediate using PowerShell:**
1. Connect to SharePoint Online service using `Connect-SPOService`.
2. Run the following cmdlet to establish the minimum recommended state:
```
Set-SPOTenant -SharingCapability ExternalUserSharingOnly
```
**Note:** Other acceptable values for this parameter that are more restrictive include: `Disabled` and `ExistingExternalUserSharingOnly`.</t>
  </si>
  <si>
    <t>To close this finding, please provide a screenshot showing 'External content sharing is restricted' with the agency's CAP.</t>
  </si>
  <si>
    <t>O365-58</t>
  </si>
  <si>
    <t>Ensure link sharing is restricted in SharePoint and OneDrive</t>
  </si>
  <si>
    <t>This setting sets the default link type that a user will see when sharing content in OneDrive or SharePoint. It does not restrict or exclude any other options.
The recommended state is `Specific people (only the people the user specifies)`</t>
  </si>
  <si>
    <t>**To audit using the UI:**
1. Navigate to `SharePoint admin center` https://admin.microsoft.com/sharepoint
2. Click to expand `Policies` &gt; `Sharing`.
3. Scroll to `File and folder links`.
4. Ensure that the setting `Choose the type of link that's selected by default when users share files and folders in SharePoint and OneDrive` is set to `Specific people (only the people the user specifies)`
**To audit using PowerShell:**
1. Connect to SharePoint Online using `Connect-SPOService`.
2. Run the following PowerShell command:
```
Get-SPOTenant | fl DefaultSharingLinkType
```
3. Ensure the returned value is `Direct`.</t>
  </si>
  <si>
    <t>Link sharing is restricted in SharePoint and OneDrive</t>
  </si>
  <si>
    <t>Link sharing is not restricted in SharePoint and OneDrive</t>
  </si>
  <si>
    <t>7.2.7</t>
  </si>
  <si>
    <t>By defaulting to specific people, the user will first need to consider whether or not the content being shared should be accessible by the entire organization versus select individuals. This aids in reinforcing the concept of least privilege.</t>
  </si>
  <si>
    <t>**To remediate using the UI:**
1. Navigate to `SharePoint admin center` https://admin.microsoft.com/sharepoint
2. Click to expand `Policies` &gt; `Sharing`.
3. Scroll to `File and folder links`.
4. Set `Choose the type of link that's selected by default when users share files and folders in SharePoint and OneDrive` to `Specific people (only the people the user specifies)`
**To remediate using PowerShell:**
1. Connect to SharePoint Online using `Connect-SPOService`.
2. Run the following PowerShell command:
```
Set-SPOTenant -DefaultSharingLinkType Direct
```</t>
  </si>
  <si>
    <t>Ensure link sharing is restricted in SharePoint and OneDrive. This can be accomplished using one of the following methods:
**To remediate using the UI:**
1. Navigate to `SharePoint admin center` https://admin.microsoft.com/sharepoint
2. Click to expand `Policies` &gt; `Sharing`.
3. Scroll to `File and folder links`.
4. Set `Choose the type of link that's selected by default when users share files and folders in SharePoint and OneDrive` to `Specific people (only the people the user specifies)`
**To remediate using PowerShell:**
1. Connect to SharePoint Online using `Connect-SPOService`.
2. Run the following PowerShell command:
```
Set-SPOTenant -DefaultSharingLinkType Direct
```</t>
  </si>
  <si>
    <t>To close this finding, please provide a screenshot showing 'Link sharing is restricted in SharePoint and OneDrive' with the agency's CAP.</t>
  </si>
  <si>
    <t>O365-59</t>
  </si>
  <si>
    <t>Ensure guest access to a site or OneDrive will expire automatically</t>
  </si>
  <si>
    <t>This policy setting configures the expiration time for each guest that is invited to the SharePoint site or with whom users share individual files and folders with.
The recommended state is `30` or less.</t>
  </si>
  <si>
    <t>**To audit using the UI:**
1. Navigate to `SharePoint admin center` https://admin.microsoft.com/sharepoint
2. Click to expand `Policies` &gt; `Sharing`.
3. Scroll to and expand `More external sharing settings`.
4. Ensure `Guest access to a site or OneDrive will expire automatically after this many days` is checked and set to `30` or less.
**To audit using PowerShell:**
1. Connect to SharePoint Online service using `Connect-SPOService`.
2. Run the following cmdlet:
```
Get-SPOTenant | fl ExternalUserExpirationRequired,ExternalUserExpireInDays
```
3. Ensure the following values are returned:
 - ExternalUserExpirationRequired is `True`.
 - ExternalUserExpireInDays is `30` or less.</t>
  </si>
  <si>
    <t>Guest access to a site or OneDrive expires automatically</t>
  </si>
  <si>
    <t>Guest access to a site or OneDrive does not expire automatically</t>
  </si>
  <si>
    <t>7.2.9</t>
  </si>
  <si>
    <t>This setting ensures that guests who no longer need access to the site or link no longer have access after a set period of time. Allowing guest access for an indefinite amount of time could lead to loss of data confidentiality and oversight. 
**Note:** Guest membership applies at the Microsoft 365 group level. Guests who have permission to view a SharePoint site or use a sharing link may also have access to a Microsoft Teams team or security group.</t>
  </si>
  <si>
    <t>**To remediate using the UI:**
1. Navigate to `SharePoint admin center` https://admin.microsoft.com/sharepoint
2. Click to expand `Policies` &gt; `Sharing`.
3. Scroll to and expand `More external sharing settings`.
4. Set `Guest access to a site or OneDrive will expire automatically after this many days` to `30`
**To remediate using PowerShell:**
1. Connect to SharePoint Online service using `Connect-SPOService`.
2. Run the following cmdlet:
```
Set-SPOTenant -ExternalUserExpireInDays 30 -ExternalUserExpirationRequired $True
```</t>
  </si>
  <si>
    <t>Ensure guest access to a site or OneDrive will expire automatically. This can be accomplished using one of the following methods:
**To remediate using the UI:**
1. Navigate to `SharePoint admin center` https://admin.microsoft.com/sharepoint
2. Click to expand `Policies` &gt; `Sharing`.
3. Scroll to and expand `More external sharing settings`.
4. Set `Guest access to a site or OneDrive will expire automatically after this many days` to `30`
**To remediate using PowerShell:**
1. Connect to SharePoint Online service using `Connect-SPOService`.
2. Run the following cmdlet:
```
Set-SPOTenant -ExternalUserExpireInDays 30 -ExternalUserExpirationRequired $True
```</t>
  </si>
  <si>
    <t>To close this finding, please provide a screenshot showing 'Guest access to a site or OneDrive expires automatically' with the agency's CAP.</t>
  </si>
  <si>
    <t>O365-60</t>
  </si>
  <si>
    <t>Ensure custom script execution is restricted on personal sites</t>
  </si>
  <si>
    <t>This setting controls custom script execution on OneDrive or user-created sites. 
Custom scripts can allow users to change the look, feel and behavior of sites and pages. Every script that runs in a SharePoint page (whether it's an HTML page in a document library or a JavaScript in a Script Editor Web Part) always runs in the context of the user visiting the page and the SharePoint application. This means:
- Scripts have access to everything the user has access to.
- Scripts can access content across several Microsoft 365 services and even beyond with Microsoft Graph integration.
The recommended state is `Prevent users from running custom script on personal sites` and `Prevent users from running custom script on self-service created sites`</t>
  </si>
  <si>
    <t>**To audit using the UI:**
1. Navigate to `SharePoint admin center` https://admin.microsoft.com/sharepoint
2. Select `Settings`.
3. At the bottom of the page click the `classic settings page` hyperlink.
4. Scroll to locate the **Custom Script** section. On the right ensure the following:
 - Verify `Prevent users from running custom script on personal sites` is set.
 - Verify `Prevent users from running custom script on self-service created sites` is set.</t>
  </si>
  <si>
    <t>Custom script execution is restricted on personal sites</t>
  </si>
  <si>
    <t>Custom script execution is not restricted on personal sites</t>
  </si>
  <si>
    <t>7.3.3</t>
  </si>
  <si>
    <t>Custom scripts could contain malicious instructions unknown to the user or administrator. When users are allowed to run custom script, the organization can no longer enforce governance, scope the capabilities of inserted code, block specific parts of code, or block all custom code that has been deployed. If scripting is allowed the following things can't be audited:
- What code has been inserted
- Where the code has been inserted
- Who inserted the code
**Note:** Microsoft recommends using the [SharePoint Framework](https://learn.microsoft.com/en-us/sharepoint/dev/spfx/sharepoint-framework-overview) instead of custom scripts.</t>
  </si>
  <si>
    <t>**To remediate using the UI:**
1. Navigate to `SharePoint admin center` https://admin.microsoft.com/sharepoint
2. Select `Settings`.
3. At the bottom of the page click the `classic settings page` hyperlink.
4. Scroll to locate the **Custom Script** section. On the right set the following:
 - Select `Prevent users from running custom script on personal sites`.
 - Select `Prevent users from running custom script on self-service created sites`.</t>
  </si>
  <si>
    <t>Ensure custom script execution is restricted on personal sites. This can be accomplished using one of the following methods:
**To remediate using the UI:**
1. Navigate to `SharePoint admin center` https://admin.microsoft.com/sharepoint
2. Select `Settings`.
3. At the bottom of the page click the `classic settings page` hyperlink.
4. Scroll to locate the **Custom Script** section. On the right set the following:
 - Select `Prevent users from running custom script on personal sites`.
 - Select `Prevent users from running custom script on self-service created sites`.</t>
  </si>
  <si>
    <t>To close this finding, please provide a screenshot showing 'Custom script execution is restricted on personal sites' with the agency's CAP.</t>
  </si>
  <si>
    <t>O365-61</t>
  </si>
  <si>
    <t>SI-7</t>
  </si>
  <si>
    <t>Software, Firmware, and Information Integrity</t>
  </si>
  <si>
    <t>Ensure custom script execution is restricted on site collections</t>
  </si>
  <si>
    <t>This setting controls custom script execution on a particular site (previously called "site collection").
Custom scripts can allow users to change the look, feel and behavior of sites and pages. Every script that runs in a SharePoint page (whether it's an HTML page in a document library or a JavaScript in a Script Editor Web Part) always runs in the context of the user visiting the page and the SharePoint application. This means:
- Scripts have access to everything the user has access to.
- Scripts can access content across several Microsoft 365 services and even beyond with Microsoft Graph integration.
The recommended state is `DenyAddAndCustomizePages` set to `$true`.</t>
  </si>
  <si>
    <t>**To audit using PowerShell:**
1. Connect to SharePoint Online using `Connect-SPOService`.
2. Run the following PowerShell command to show non-compliant results:
```
Get-SPOSite | Where-Object { $_.DenyAddAndCustomizePages -eq "Disabled" `
 -and $_.Url -notlike "*-my.sharepoint.com/" } |
 ft Title, Url, DenyAddAndCustomizePages
```
3. Ensure the returned value is for `DenyAddAndCustomizePages` is `Enabled` for each site.
**Note:** The property `DenyAddAndCustomizePages` cannot be set on the MySite host, which is displayed with a URL like https://`tenant id`-my.sharepoint.com/</t>
  </si>
  <si>
    <t>Custom script execution is restricted on site collections</t>
  </si>
  <si>
    <t>Custom script execution is not restricted on site collections</t>
  </si>
  <si>
    <t>7.3.4</t>
  </si>
  <si>
    <t>**To remediate using PowerShell:**
1. Connect to SharePoint Online using `Connect-SPOService`.
2. Edit the below and run for each site as needed:
```
Set-SPOSite -Identity &lt;SiteUrl&gt; -DenyAddAndCustomizePages $true
```
**Note:** The property `DenyAddAndCustomizePages` cannot be set on the MySite host, which is displayed with a URL like https://`tenant id`-my.sharepoint.com/</t>
  </si>
  <si>
    <t>Ensure custom script execution is restricted on site collections. This can be accomplished using one of the following methods:
**To remediate using PowerShell:**
1. Connect to SharePoint Online using `Connect-SPOService`.
2. Edit the below and run for each site as needed:
```
Set-SPOSite -Identity &lt;SiteUrl&gt; -DenyAddAndCustomizePages $true
```
**Note:** The property `DenyAddAndCustomizePages` cannot be set on the MySite host, which is displayed with a URL like https://`tenant id`-my.sharepoint.com/</t>
  </si>
  <si>
    <t>To close this finding, please provide a screenshot showing 'Custom script execution is restricted on site collections' with the agency's CAP.</t>
  </si>
  <si>
    <t>O365-62</t>
  </si>
  <si>
    <t>Ensure users can't send emails to a channel email address</t>
  </si>
  <si>
    <t>Teams channel email addresses are an optional feature that allows users to email the Teams channel directly.</t>
  </si>
  <si>
    <t>**To audit using the UI:** 
1. Navigate to `Microsoft Teams admin center` https://admin.teams.microsoft.com.
2. Click to expand `Teams` select `Teams settings`.
3. Under email integration verify that `Users can send emails to a channel email address` is `Off`.
**To audit using PowerShell:**
1. Connect to Teams PowerShell using `Connect-MicrosoftTeams`.
2. Run the following command to verify the recommended state:
```
Get-CsTeamsClientConfiguration -Identity Global | fl AllowEmailIntoChannel
```
3. Ensure the returned value is `False`.</t>
  </si>
  <si>
    <t>Users can't send emails to a channel email address</t>
  </si>
  <si>
    <t>Users can send emails to a channel email address</t>
  </si>
  <si>
    <t>8.1.2</t>
  </si>
  <si>
    <t>Channel email addresses are not under the tenant’s domain and organizations do not have control over the security settings for this email address. An attacker could email channels directly if they discover the channel email address.</t>
  </si>
  <si>
    <t>**To remediate using the UI:** 
1. Navigate to `Microsoft Teams admin center` https://admin.teams.microsoft.com.
2. Click to expand `Teams` select `Teams settings`.
3. Under email integration set `Users can send emails to a channel email address` to `Off`.
**To remediate using PowerShell:**
1. Connect to Teams PowerShell using `Connect-MicrosoftTeams`.
2. Run the following command to set the recommended state:
```
Set-CsTeamsClientConfiguration -Identity Global -AllowEmailIntoChannel $false
```</t>
  </si>
  <si>
    <t>Ensure users can't send emails to a channel email address. This can be accomplished using one of the following methods:
**To remediate using the UI:** 
1. Navigate to `Microsoft Teams admin center` https://admin.teams.microsoft.com.
2. Click to expand `Teams` select `Teams settings`.
3. Under email integration set `Users can send emails to a channel email address` to `Off`.
**To remediate using PowerShell:**
1. Connect to Teams PowerShell using `Connect-MicrosoftTeams`.
2. Run the following command to set the recommended state:
```
Set-CsTeamsClientConfiguration -Identity Global -AllowEmailIntoChannel $false
```</t>
  </si>
  <si>
    <t>To close this finding, please provide a screenshot showing 'Users can't send emails to a channel email address' with the agency's CAP.</t>
  </si>
  <si>
    <t>O365-63</t>
  </si>
  <si>
    <t>Ensure 'external access' is restricted in the Teams admin center</t>
  </si>
  <si>
    <t>This policy setting controls chat with external unmanaged Skype and Teams users. Users in the organization will not be searchable by unmanaged Skype or Teams users and will have to initiate all communications with unmanaged users.
**Note:** As of December 2021, the default for Teams external communication is set to 'People in my organization can communicate with Teams users whose accounts aren't managed by an organization.' 
**Note #2:** Skype for business is deprecated as of July 31, 2021, although these settings may still be valid for a period of time. See the link in the reference section for more information.</t>
  </si>
  <si>
    <t>**To audit using the UI:** 
1. Navigate to `Microsoft Teams admin center` https://admin.teams.microsoft.com/.
2. Click to expand `Users` select `External access`.
3. Under `Teams and Skype for Business users in external organizations` ensure `Block all external domains`
 - If the organization's policy allows select `Allow only specific external domains` and add the allowed domains names.
4. Under `Teams accounts not managed by an organization` ensure the slider is set to `Off`.
5. Under `Skype users` ensure the slider is set to `Off`.
**To audit using PowerShell:**
1. Connect to Teams PowerShell using `Connect-MicrosoftTeams`
2. Run the following command:
```
Get-CsTenantFederationConfiguration | fl AllowTeamsConsumer,AllowPublicUsers,AllowFederatedUsers,AllowedDomains
```
 - State: `AllowTeamsConsumer` is `False`
 - State: `AllowPublicUsers` is `False`
 - State: `AllowFederatedUsers` is `False` **OR**, 
 - If: `AllowFederatedUsers` is `True` then ensure `AllowedDomains` contains authorized domain names.</t>
  </si>
  <si>
    <t>External access is restricted in Teams admin center</t>
  </si>
  <si>
    <t>External access is not restricted in Teams admin center</t>
  </si>
  <si>
    <t>8.2.1</t>
  </si>
  <si>
    <t>Allowing users to communicate with Skype or Teams users outside of an organization presents a potential security threat as external users can interact with organization users over Skype for Business or Teams. While legitimate, productivity-improving scenarios exist, they are outweighed by the risk of data loss, phishing, and social engineering attacks against organization users via Teams.
Some real-world attacks and exploits delivered via Teams over external access channels include:
- DarkGate malware
- Social engineering / Phishing attacks by "Midnight Blizzard"
- GIFShell
- Username enumeration</t>
  </si>
  <si>
    <t>**To remediate using the UI:** 
1. Navigate to `Microsoft Teams admin center` https://admin.teams.microsoft.com/.
2. Click to expand `Users` select `External access`.
3. Under `Teams and Skype for Business users in external organizations` Select `Block all external domains`
 - If the organization's policy allows select any allowed external domains.
4. Under `Teams accounts not managed by an organization` move the slider to `Off`.
5. Under `Skype users` move the slider is to `Off`.
6. Click `Save`.
**To remediate using PowerShell:**
- Connect to Teams PowerShell using `Connect-MicrosoftTeams`
- Run the following command:
```
Set-CsTenantFederationConfiguration -AllowTeamsConsumer False -AllowPublicUsers False -AllowFederatedUsers $false
```
- To allow only specific external domains run these commands replacing the example domains with approved domains:
```
Set-CsTenantFederationConfiguration -AllowTeamsConsumer $false -AllowPublicUsers $false -AllowFederatedUsers $true
$list = New-Object Collections.Generic.List[String]
$list.add("contoso.com")
$list.add("fabrikam.com")
Set-CsTenantFederationConfiguration -AllowedDomainsAsAList $list
```</t>
  </si>
  <si>
    <t>Ensure 'external access' is restricted in the Teams admin center. This can be accomplished using one of the following methods:
**To remediate using the UI:** 
1. Navigate to `Microsoft Teams admin center` https://admin.teams.microsoft.com/.
2. Click to expand `Users` select `External access`.
3. Under `Teams and Skype for Business users in external organizations` Select `Block all external domains`
 - If the organization's policy allows select any allowed external domains.
4. Under `Teams accounts not managed by an organization` move the slider to `Off`.
5. Under `Skype users` move the slider is to `Off`.
6. Click `Save`.
**To remediate using PowerShell:**
- Connect to Teams PowerShell using `Connect-MicrosoftTeams`
- Run the following command:
```
Set-CsTenantFederationConfiguration -AllowTeamsConsumer False -AllowPublicUsers False -AllowFederatedUsers $false
```
- To allow only specific external domains run these commands replacing the example domains with approved domains:
```
Set-CsTenantFederationConfiguration -AllowTeamsConsumer $false -AllowPublicUsers $false -AllowFederatedUsers $true
$list = New-Object Collections.Generic.List[String]
$list.add("contoso.com")
$list.add("fabrikam.com")
Set-CsTenantFederationConfiguration -AllowedDomainsAsAList $list
```</t>
  </si>
  <si>
    <t>To close this finding, please provide a screenshot showing 'External access is restricted in Teams admin center' with the agency's CAP.</t>
  </si>
  <si>
    <t>O365-64</t>
  </si>
  <si>
    <t>CM-7</t>
  </si>
  <si>
    <t>Least Functionality</t>
  </si>
  <si>
    <t>Ensure app permission policies are configured</t>
  </si>
  <si>
    <t>This policy setting controls which class of apps are available for users to install.</t>
  </si>
  <si>
    <t>**To audit using the UI:** 
1. Navigate to `Microsoft Teams admin center` https://admin.teams.microsoft.com.
2. Click to expand `Teams apps` select `Manage apps`.
3. In the upper right click `Actions` &gt; `Org-wide app settings`.
4. For `Microsoft apps` verify that `Let users install and use available apps by default` is `On` or less permissive.
5. For `Third-party apps` verify `Let users install and use available apps by default` is `Off`.
6. For `Custom apps` verify `Let users install and use available apps by default` is `Off`.
7. For `Custom apps` verify `Upload custom apps for personal use` is `Off`.
**Note:** The _Global Reader_ role is not able to view the `Teams apps` blade, _Teams Administrator_ or higher is required.</t>
  </si>
  <si>
    <t>App permission policies are configured</t>
  </si>
  <si>
    <t>App permission policies are not configured</t>
  </si>
  <si>
    <t>8.4.1</t>
  </si>
  <si>
    <t>Allowing users to install third-party or unverified apps poses a potential risk of introducing malicious software to the environment.</t>
  </si>
  <si>
    <t>**To remediate using the UI:** 
1. Navigate to `Microsoft Teams admin center` https://admin.teams.microsoft.com.
2. Click to expand `Teams apps` select `Manage apps`.
3. In the upper right click `Actions` &gt; `Org-wide app settings`.
4. For `Microsoft apps` set `Let users install and use available apps by default` to `On` or less permissive.
5. For `Third-party apps` set `Let users install and use available apps by default` to `Off`.
6. For `Custom apps` set `Let users install and use available apps by default` to `Off`.
7. For `Custom apps` set `Upload custom apps for personal use` to `Off`.</t>
  </si>
  <si>
    <t>Ensure app permission policies are configured. This can be accomplished using one of the following methods:
**To remediate using the UI:** 
1. Navigate to `Microsoft Teams admin center` https://admin.teams.microsoft.com.
2. Click to expand `Teams apps` select `Manage apps`.
3. In the upper right click `Actions` &gt; `Org-wide app settings`.
4. For `Microsoft apps` set `Let users install and use available apps by default` to `On` or less permissive.
5. For `Third-party apps` set `Let users install and use available apps by default` to `Off`.
6. For `Custom apps` set `Let users install and use available apps by default` to `Off`.
7. For `Custom apps` set `Upload custom apps for personal use` to `Off`.</t>
  </si>
  <si>
    <t>To close this finding, please provide a screenshot showing 'App permission policies are configured' with the agency's CAP.</t>
  </si>
  <si>
    <t>O365-65</t>
  </si>
  <si>
    <t>SC-15</t>
  </si>
  <si>
    <t>Collaborative Computing Devices</t>
  </si>
  <si>
    <t>Ensure anonymous users and dial-in callers can't start a meeting</t>
  </si>
  <si>
    <t>This policy setting controls if an anonymous participant can start a Microsoft Teams meeting without someone in attendance. Anonymous users and dial-in callers must wait in the lobby until the meeting is started by someone in the organization or an external user from a trusted organization.
Anonymous participants are classified as:
- Participants who are not logged in to Teams with a work or school account.
- Participants from non-trusted organizations (as configured in external access).
- Participants from organizations where there is not mutual trust.
**Note:** This setting only applies when `Who can bypass the lobby` is set to `Everyone`. If the `anonymous users can join a meeting` organization-level setting or meeting policy is `Off`, this setting only applies to dial-in callers.</t>
  </si>
  <si>
    <t>**To audit using the UI:**
1. Navigate to `Microsoft Teams admin center` https://admin.teams.microsoft.com.
2. Click to expand `Meetings` select `Meeting policies`.
3. Click `Global (Org-wide default)`.
3. Under meeting join &amp; lobby verify that `Anonymous users and dial-in callers can start a meeting` is set to `Off`.
**To audit using PowerShell:**
1. Connect to Teams PowerShell using `Connect-MicrosoftTeams`.
2. Run the following command to verify the recommended state:
```
Get-CsTeamsMeetingPolicy -Identity Global | fl AllowAnonymousUsersToStartMeeting
```
3. Ensure the returned value is `False`.</t>
  </si>
  <si>
    <t>Anonymous users and dial-in callers can't start a meeting</t>
  </si>
  <si>
    <t>Anonymous users and dial-in callers can start a meeting</t>
  </si>
  <si>
    <t>8.5.2</t>
  </si>
  <si>
    <t>Not allowing anonymous participants to automatically join a meeting reduces the risk of meeting spamming.</t>
  </si>
  <si>
    <t>**To remediate using the UI:**
1. Navigate to `Microsoft Teams admin center` https://admin.teams.microsoft.com.
2. Click to expand `Meetings` select `Meeting policies`.
3. Click `Global (Org-wide default)`.
3. Under meeting join &amp; lobby set `Anonymous users and dial-in callers can start a meeting` to `Off`.
**To remediate using PowerShell:**
1. Connect to Teams PowerShell using `Connect-MicrosoftTeams`.
2. Run the following command to set the recommended state:
```
Set-CsTeamsMeetingPolicy -Identity Global -AllowAnonymousUsersToStartMeeting $false
```</t>
  </si>
  <si>
    <t>Ensure anonymous users and dial-in callers can't start a meeting. This can be accomplished using one of the following methods:
**To remediate using the UI:**
1. Navigate to `Microsoft Teams admin center` https://admin.teams.microsoft.com.
2. Click to expand `Meetings` select `Meeting policies`.
3. Click `Global (Org-wide default)`.
3. Under meeting join &amp; lobby set `Anonymous users and dial-in callers can start a meeting` to `Off`.
**To remediate using PowerShell:**
1. Connect to Teams PowerShell using `Connect-MicrosoftTeams`.
2. Run the following command to set the recommended state:
```
Set-CsTeamsMeetingPolicy -Identity Global -AllowAnonymousUsersToStartMeeting $false
```</t>
  </si>
  <si>
    <t>To close this finding, please provide a screenshot showing 'Anonymous users and dial-in callers can't start a meeting' with the agency's CAP.</t>
  </si>
  <si>
    <t>O365-66</t>
  </si>
  <si>
    <t>Ensure only people in my org can bypass the lobby</t>
  </si>
  <si>
    <t>This policy setting controls who can join a meeting directly and who must wait in the lobby until they're admitted by an organizer, co-organizer, or presenter of the meeting.</t>
  </si>
  <si>
    <t>**To audit using the UI:**
1. Navigate to `Microsoft Teams admin center` https://admin.teams.microsoft.com.
2. Click to expand `Meetings` select `Meeting policies`.
3. Click `Global (Org-wide default)`.
3. Under meeting join &amp; lobby verify `Who can bypass the lobby` is set to `People in my org`.
**To audit using PowerShell:**
1. Connect to Teams PowerShell using `Connect-MicrosoftTeams`.
2. Run the following command to verify the recommended state:
```
Get-CsTeamsMeetingPolicy -Identity Global | fl AutoAdmittedUsers
```
3. Ensure the returned value is `EveryoneInCompanyExcludingGuests`</t>
  </si>
  <si>
    <t>Only people in my org can bypass the lobby</t>
  </si>
  <si>
    <t>People outside my org can bypass the lobby</t>
  </si>
  <si>
    <t>8.5.3</t>
  </si>
  <si>
    <t>For meetings that could contain sensitive information, it is best to allow the meeting organizer to vet anyone not directly sent an invite before admitting them to the meeting. This will also prevent the anonymous user from using the meeting link to have meetings at unscheduled times.</t>
  </si>
  <si>
    <t>**To remediate using the UI:**
1. Navigate to `Microsoft Teams admin center` https://admin.teams.microsoft.com.
2. Click to expand `Meetings` select `Meeting policies`.
3. Click `Global (Org-wide default)`.
3. Under meeting join &amp; lobby set `Who can bypass the lobby` to `People in my org`.
**To remediate using PowerShell:**
1. Connect to Teams PowerShell using `Connect-MicrosoftTeams`.
2. Run the following command to set the recommended state:
```
Set-CsTeamsMeetingPolicy -Identity Global -AutoAdmittedUsers "EveryoneInCompanyExcludingGuests"
```</t>
  </si>
  <si>
    <t>Ensure only people in my org can bypass the lobby. This can be accomplished using one of the following methods:
**To remediate using the UI:**
1. Navigate to `Microsoft Teams admin center` https://admin.teams.microsoft.com.
2. Click to expand `Meetings` select `Meeting policies`.
3. Click `Global (Org-wide default)`.
3. Under meeting join &amp; lobby set `Who can bypass the lobby` to `People in my org`.
**To remediate using PowerShell:**
1. Connect to Teams PowerShell using `Connect-MicrosoftTeams`.
2. Run the following command to set the recommended state:
```
Set-CsTeamsMeetingPolicy -Identity Global -AutoAdmittedUsers "EveryoneInCompanyExcludingGuests"
```</t>
  </si>
  <si>
    <t>To close this finding, please provide a screenshot showing 'Only people in my org can bypass the lobby' with the agency's CAP.</t>
  </si>
  <si>
    <t>O365-67</t>
  </si>
  <si>
    <t>Ensure users dialing in can't bypass the lobby</t>
  </si>
  <si>
    <t>This policy setting controls if users who dial in by phone can join the meeting directly or must wait in the lobby. Admittance to the meeting from the lobby is authorized by the meeting organizer, co-organizer, or presenter of the meeting.</t>
  </si>
  <si>
    <t>**To audit using the UI:**
1. Navigate to `Microsoft Teams admin center` https://admin.teams.microsoft.com.
2. Click to expand `Meetings` select `Meeting policies`.
3. Click `Global (Org-wide default)`.
3. Under meeting join &amp; lobby verify that `People dialing in can bypass the lobby` is set to `Off`.
**To audit using PowerShell:**
1. Connect to Teams PowerShell using `Connect-MicrosoftTeams`.
2. Run the following command to verify the recommended state:
```
Get-CsTeamsMeetingPolicy -Identity Global | fl AllowPSTNUsersToBypassLobby
```
3. Ensure the value is `False`.</t>
  </si>
  <si>
    <t>Users dialing in can't bypass the lobby</t>
  </si>
  <si>
    <t>Users dialing in can bypass the lobby</t>
  </si>
  <si>
    <t>8.5.4</t>
  </si>
  <si>
    <t>For meetings that could contain sensitive information, it is best to allow the meeting organizer to vet anyone not directly from the organization.</t>
  </si>
  <si>
    <t>**To remediate using the UI:** 
1. Navigate to `Microsoft Teams admin center` https://admin.teams.microsoft.com.
2. Click to expand `Meetings` select `Meeting policies`.
3. Click `Global (Org-wide default)`.
3. Under meeting join &amp; lobby set `People dialing in can bypass the lobby` to `Off`.
**To remediate using PowerShell:**
1. Connect to Teams PowerShell using `Connect-MicrosoftTeams`.
2. Run the following command to set the recommended state:
```
Set-CsTeamsMeetingPolicy -Identity Global -AllowPSTNUsersToBypassLobby $false
```</t>
  </si>
  <si>
    <t>Ensure users dialing in can't bypass the lobby. This can be accomplished using one of the following methods:
**To remediate using the UI:** 
1. Navigate to `Microsoft Teams admin center` https://admin.teams.microsoft.com.
2. Click to expand `Meetings` select `Meeting policies`.
3. Click `Global (Org-wide default)`.
3. Under meeting join &amp; lobby set `People dialing in can bypass the lobby` to `Off`.
**To remediate using PowerShell:**
1. Connect to Teams PowerShell using `Connect-MicrosoftTeams`.
2. Run the following command to set the recommended state:
```
Set-CsTeamsMeetingPolicy -Identity Global -AllowPSTNUsersToBypassLobby $false
```</t>
  </si>
  <si>
    <t>To close this finding, please provide a screenshot showing 'Users dialing in can't bypass the lobby' with the agency's CAP.</t>
  </si>
  <si>
    <t>O365-68</t>
  </si>
  <si>
    <t>Ensure external participants can't give or request control</t>
  </si>
  <si>
    <t>This policy setting allows control of who can present in meetings and who can request control of the presentation while a meeting is underway.</t>
  </si>
  <si>
    <t>**To audit using the UI:**
1. Navigate to `Microsoft Teams admin center` https://admin.teams.microsoft.com.
2. Click to expand `Meetings` select `Meeting policies`.
3. Click `Global (Org-wide default)`.
4. Under content sharing verify that `External participants can give or request control` is `Off`.
**To audit using PowerShell:**
1. Connect to Teams PowerShell using `Connect-MicrosoftTeams`.
2. Run the following command to verify the recommended state:
```
Get-CsTeamsMeetingPolicy -Identity Global | fl AllowExternalParticipantGiveRequestControl
```
3. Ensure the returned value is `False`.</t>
  </si>
  <si>
    <t>External participants can't give or request control</t>
  </si>
  <si>
    <t>External participants can give or request control</t>
  </si>
  <si>
    <t>8.5.7</t>
  </si>
  <si>
    <t>Ensuring that only authorized individuals and not external participants are able to present and request control reduces the risk that a malicious user can inadvertently show content that is not appropriate. 
External participants are categorized as follows: external users, guests, and anonymous users.</t>
  </si>
  <si>
    <t>**To remediate using the UI:** 
1. Navigate to `Microsoft Teams admin center` https://admin.teams.microsoft.com.
2. Click to expand `Meetings` select `Meeting policies`.
3. Click `Global (Org-wide default)`.
4. Under content sharing set `External participants can give or request control` to `Off`.
**To remediate using PowerShell:**
1. Connect to Teams PowerShell using `Connect-MicrosoftTeams`.
2. Run the following command to set the recommended state:
```
Set-CsTeamsMeetingPolicy -Identity Global -AllowExternalParticipantGiveRequestControl $false
```</t>
  </si>
  <si>
    <t>Ensure external participants can't give or request control. This can be accomplished using one of the following methods:
**To remediate using the UI:** 
1. Navigate to `Microsoft Teams admin center` https://admin.teams.microsoft.com.
2. Click to expand `Meetings` select `Meeting policies`.
3. Click `Global (Org-wide default)`.
4. Under content sharing set `External participants can give or request control` to `Off`.
**To remediate using PowerShell:**
1. Connect to Teams PowerShell using `Connect-MicrosoftTeams`.
2. Run the following command to set the recommended state:
```
Set-CsTeamsMeetingPolicy -Identity Global -AllowExternalParticipantGiveRequestControl $false
```</t>
  </si>
  <si>
    <t>To close this finding, please provide a screenshot showing 'External participants can't give or request control' with the agency's CAP.</t>
  </si>
  <si>
    <t>O365-69</t>
  </si>
  <si>
    <t>Ensure users can report security concerns in Teams</t>
  </si>
  <si>
    <t>User reporting settings allow a user to report a message as malicious for further analysis. This recommendation is composed of 3 different settings and all be configured to pass:
- **In the Teams admin center:** On by default and controls whether users are able to report messages from Teams. When this setting is turned off, users can't report messages within Teams, so the corresponding setting in the Microsoft 365 Defender portal is irrelevant.
- **In the Microsoft 365 Defender portal:** On by default for new tenants. Existing tenants need to enable it. If user reporting of messages is turned on in the Teams admin center, it also needs to be turned on the Defender portal for user reported messages to show up correctly on the User reported tab on the Submissions page.
- **Defender - Report message destinations:** This applies to more than just Microsoft Teams and allows for an organization to keep their reports contained. Due to how the parameters are configured on the backend it is included in this assessment as a requirement.</t>
  </si>
  <si>
    <t>**To audit using the UI:**
1. Navigate to `Microsoft Teams admin center` https://admin.teams.microsoft.com.
2. Click to expand `Messaging` select `Messaging policies`.
3. Click `Global (Org-wide default)`.
4. Ensure `Report a security concern` is `On`.
5. Next, navigate to `Microsoft 365 Defender` https://security.microsoft.com/
6. Click on `Settings` &gt; `Email &amp; collaboration` &gt; `User reported settings`.
7. Scroll to `Microsoft Teams`.
8. Ensure `Monitor reported messages in Microsoft Teams` is checked.
9. Ensure `Send reported messages to:` is set to `My reporting mailbox only` with report email addresses defined for authorized staff.
**To audit using PowerShell:**
1. Connect to Teams PowerShell using `Connect-MicrosoftTeams`.
2. Connect to Exchange Online PowerShell using `Connect-ExchangeOnline`.
3. Run the following cmdlet for to assess Teams:
```
Get-CsTeamsMessagingPolicy -Identity Global | fl AllowSecurityEndUserReporting
```
4. Ensure the value returned is `True`.
5. Run this cmdlet to assess Defender:
```
Get-ReportSubmissionPolicy | fl Report*
```
6. Ensure the output matches the following values with organization specific email addresses:
```
ReportJunkToCustomizedAddress : True
ReportNotJunkToCustomizedAddress : True
ReportPhishToCustomizedAddress : True
ReportJunkAddresses : {SOC@contoso.com}
ReportNotJunkAddresses : {SOC@contoso.com}
ReportPhishAddresses : {SOC@contoso.com}
ReportChatMessageEnabled : False
ReportChatMessageToCustomizedAddressEnabled : True
```</t>
  </si>
  <si>
    <t>Users can report security concerns in Teams</t>
  </si>
  <si>
    <t>Users can't report security concerns in Teams</t>
  </si>
  <si>
    <t>8.6.1</t>
  </si>
  <si>
    <t>Users will be able to more quickly and systematically alert administrators of suspicious malicious messages within Teams. The content of these messages may be sensitive in nature and therefore should be kept within the organization and not shared with Microsoft without first consulting company policy.
**Note:** 
- The reported message remains visible to the user in the Teams client.
- Users can report the same message multiple times.
- The message sender isn't notified that messages were reported.</t>
  </si>
  <si>
    <t>**To remediate using the UI:**
1. Navigate to `Microsoft Teams admin center` https://admin.teams.microsoft.com.
2. Click to expand `Messaging` select `Messaging policies`.
3. Click `Global (Org-wide default)`.
4. Set `Report a security concern` to `On`.
5. Next, navigate to `Microsoft 365 Defender` https://security.microsoft.com/
6. Click on `Settings` &gt; `Email &amp; collaboration` &gt; `User reported settings`.
7. Scroll to `Microsoft Teams`.
8. Check `Monitor reported messages in Microsoft Teams` and `Save`.
9. Set `Send reported messages to:` to `My reporting mailbox only` with reports configured to be sent to authorized staff.
**To remediate using PowerShell:**
1. Connect to Teams PowerShell using `Connect-MicrosoftTeams`.
2. Connect to Exchange Online PowerShell using `Connect-ExchangeOnline`.
3. Run the following cmdlet:
```
Set-CsTeamsMessagingPolicy -Identity Global -AllowSecurityEndUserReporting $true
```
4. To configure the Defender reporting policies, edit and run this script:
```
$usersub = "userreportedmessages@fabrikam.com" # Change this.
$params = @{
 Identity = "DefaultReportSubmissionPolicy"
 EnableReportToMicrosoft = $false
 ReportChatMessageEnabled = $false
 ReportChatMessageToCustomizedAddressEnabled = $true
 ReportJunkToCustomizedAddress = $true
 ReportNotJunkToCustomizedAddress = $true
 ReportPhishToCustomizedAddress = $true
 ReportJunkAddresses = $usersub
 ReportNotJunkAddresses = $usersub
 ReportPhishAddresses = $usersub
}
Set-ReportSubmissionPolicy @params
New-ReportSubmissionRule -Name DefaultReportSubmissionRule -ReportSubmissionPolicy DefaultReportSubmissionPolicy -SentTo $usersub
```</t>
  </si>
  <si>
    <t>Ensure users can report security concerns in Teams. This can be accomplished using one of the following methods:
**To remediate using the UI:**
1. Navigate to `Microsoft Teams admin center` https://admin.teams.microsoft.com.
2. Click to expand `Messaging` select `Messaging policies`.
3. Click `Global (Org-wide default)`.
4. Set `Report a security concern` to `On`.
5. Next, navigate to `Microsoft 365 Defender` https://security.microsoft.com/
6. Click on `Settings` &gt; `Email &amp; collaboration` &gt; `User reported settings`.
7. Scroll to `Microsoft Teams`.
8. Check `Monitor reported messages in Microsoft Teams` and `Save`.
9. Set `Send reported messages to:` to `My reporting mailbox only` with reports configured to be sent to authorized staff.
**To remediate using PowerShell:**
1. Connect to Teams PowerShell using `Connect-MicrosoftTeams`.
2. Connect to Exchange Online PowerShell using `Connect-ExchangeOnline`.
3. Run the following cmdlet:
```
Set-CsTeamsMessagingPolicy -Identity Global -AllowSecurityEndUserReporting $true
```
4. To configure the Defender reporting policies, edit and run this script:
```
$usersub = "userreportedmessages@fabrikam.com" # Change this.
$params = @{
 Identity = "DefaultReportSubmissionPolicy"
 EnableReportToMicrosoft = $false
 ReportChatMessageEnabled = $false
 ReportChatMessageToCustomizedAddressEnabled = $true
 ReportJunkToCustomizedAddress = $true
 ReportNotJunkToCustomizedAddress = $true
 ReportPhishToCustomizedAddress = $true
 ReportJunkAddresses = $usersub
 ReportNotJunkAddresses = $usersub
 ReportPhishAddresses = $usersub
}
Set-ReportSubmissionPolicy @params
New-ReportSubmissionRule -Name DefaultReportSubmissionRule -ReportSubmissionPolicy DefaultReportSubmissionPolicy -SentTo $usersub
```</t>
  </si>
  <si>
    <t>To close this finding, please provide a screenshot showing 'Users can report security concerns in Teams' with the agency's CAP.</t>
  </si>
  <si>
    <t>O365-70</t>
  </si>
  <si>
    <t>Ensure guest user access is restricted</t>
  </si>
  <si>
    <t>This setting allows business-to-business (B2B) guests access to Microsoft Fabric, and contents that they have permissions to. With the setting turned off, B2B guest users receive an error when trying to access Power BI.
The recommended state is `Enabled for a subset of the organization` or `Disabled`.</t>
  </si>
  <si>
    <t>**Ensure guest user access is restricted:** 
1. Navigate to `Microsoft Fabric` https://app.powerbi.com/admin-portal
2. Select `Tenant settings`.
3. Scroll to `Export and Sharing settings`.
4. Ensure that `Guest users can access Microsoft Fabric` adheres to one of these states: 
 - State 1: `Disabled`
 - State 2: `Enabled` with `Specific security groups` selected and defined.
**Important:** If the organization doesn't actively use this feature it is recommended to keep it `Disabled`.</t>
  </si>
  <si>
    <t>Guest user access is restricted</t>
  </si>
  <si>
    <t>Guest user access is not restricted</t>
  </si>
  <si>
    <t>9.1.1</t>
  </si>
  <si>
    <t>Establishing and enforcing a dedicated security group prevents unauthorized access to Microsoft Fabric for guests collaborating in Azure that are new or assigned guest status from other applications. This upholds the principle of least privilege and uses role-based access control (RBAC). These security groups can also be used for tasks like conditional access, enhancing risk management and user accountability across the organization.</t>
  </si>
  <si>
    <t>**Restrict guest user access:** 
1. Navigate to `Microsoft Fabric` https://app.powerbi.com/admin-portal
2. Select `Tenant settings`.
3. Scroll to `Export and Sharing settings`.
4. Set `Guest users can access Microsoft Fabric` to one of these states: 
 - State 1: `Disabled`
 - State 2: `Enabled` with `Specific security groups` selected and defined.
**Important:** If the organization doesn't actively use this feature it is recommended to keep it `Disabled`.</t>
  </si>
  <si>
    <t>Ensure guest user access is restricted. This can be accomplished using one of the following methods:
**Restrict guest user access:** 
1. Navigate to `Microsoft Fabric` https://app.powerbi.com/admin-portal
2. Select `Tenant settings`.
3. Scroll to `Export and Sharing settings`.
4. Set `Guest users can access Microsoft Fabric` to one of these states: 
 - State 1: `Disabled`
 - State 2: `Enabled` with `Specific security groups` selected and defined.
**Important:** If the organization doesn't actively use this feature it is recommended to keep it `Disabled`.</t>
  </si>
  <si>
    <t>To close this finding, please provide a screenshot showing 'Guest user access is restricted' with the agency's CAP.</t>
  </si>
  <si>
    <t>O365-71</t>
  </si>
  <si>
    <t>Ensure external user invitations are restricted</t>
  </si>
  <si>
    <t>This setting helps organizations choose whether new external users can be invited to the organization through Power BI sharing, permissions, and subscription experiences. This setting only controls the ability to invite through Power BI.
The recommended state is `Enabled for a subset of the organization` or `Disabled`.
**Note:** To invite external users to the organization, the user must also have the Microsoft Entra Guest Inviter role.</t>
  </si>
  <si>
    <t>**Ensure external user invitations are restricted:** 
1. Navigate to `Microsoft Fabric` https://app.powerbi.com/admin-portal
2. Select `Tenant settings`.
3. Scroll to `Export and Sharing settings`.
4. Ensure that `Users can invite guest users to collaborate through item sharing and permissions` adheres to one of these states: 
 - State 1: `Disabled`
 - State 2: `Enabled` with `Specific security groups` selected and defined.
**Important:** If the organization doesn't actively use this feature it is recommended to keep it `Disabled`.</t>
  </si>
  <si>
    <t>External user invitations are restricted</t>
  </si>
  <si>
    <t>External user invitations are not restricted</t>
  </si>
  <si>
    <t>9.1.2</t>
  </si>
  <si>
    <t>**Restrict external user invitations:** 
1. Navigate to `Microsoft Fabric` https://app.powerbi.com/admin-portal
2. Select `Tenant settings`.
3. Scroll to `Export and Sharing settings`.
4. Set `Users can invite guest users to collaborate through item sharing and permissions` to one of these states: 
 - State 1: `Disabled`
 - State 2: `Enabled` with `Specific security groups` selected and defined.
**Important:** If the organization doesn't actively use this feature it is recommended to keep it `Disabled`.</t>
  </si>
  <si>
    <t>Ensure external user invitations are restricted. This can be accomplished using one of the following methods:
**Restrict external user invitations:** 
1. Navigate to `Microsoft Fabric` https://app.powerbi.com/admin-portal
2. Select `Tenant settings`.
3. Scroll to `Export and Sharing settings`.
4. Set `Users can invite guest users to collaborate through item sharing and permissions` to one of these states: 
 - State 1: `Disabled`
 - State 2: `Enabled` with `Specific security groups` selected and defined.
**Important:** If the organization doesn't actively use this feature it is recommended to keep it `Disabled`.</t>
  </si>
  <si>
    <t>To close this finding, please provide a screenshot showing 'External user invitations are restricted' with the agency's CAP.</t>
  </si>
  <si>
    <t>O365-72</t>
  </si>
  <si>
    <t>Ensure guest access to content is restricted</t>
  </si>
  <si>
    <t>This setting allows Microsoft Entra B2B guest users to have full access to the browsing experience using the left-hand navigation pane in the organization. Guest users who have been assigned workspace roles or specific item permissions will continue to have those roles and/or permissions, even if this setting is disabled.
The recommended state is `Enabled for a subset of the organization` or `Disabled`.</t>
  </si>
  <si>
    <t>**Ensure guest user content access is restricted:** 
1. Navigate to `Microsoft Fabric` https://app.powerbi.com/admin-portal
2. Select `Tenant settings`.
3. Scroll to `Export and Sharing settings`.
4. Ensure that `Guest users can browse and access Fabric content` adheres to one of these states:
 - State 1: `Disabled`
 - State 2: `Enabled` with `Specific security groups` selected and defined.
**Important:** If the organization doesn't actively use this feature it is recommended to keep it `Disabled`.</t>
  </si>
  <si>
    <t>Guest access to content is restricted</t>
  </si>
  <si>
    <t>Guest access to content is not restricted</t>
  </si>
  <si>
    <t>9.1.3</t>
  </si>
  <si>
    <t>Establishing and enforcing a dedicated security group prevents unauthorized access to Microsoft Fabric for guests collaborating in Entra that are new or assigned guest status from other applications. This upholds the principle of least privilege and uses role-based access control (RBAC). These security groups can also be used for tasks like conditional access, enhancing risk management and user accountability across the organization.</t>
  </si>
  <si>
    <t>**Restrict guest user content access:** 
1. Navigate to `Microsoft Fabric` https://app.powerbi.com/admin-portal
2. Select `Tenant settings`.
3. Scroll to `Export and Sharing settings`.
4. Set `Guest users can browse and access Fabric content` to one of these states:
 - State 1: `Disabled`
 - State 2: `Enabled` with `Specific security groups` selected and defined.
**Important:** If the organization doesn't actively use this feature it is recommended to keep it `Disabled`.</t>
  </si>
  <si>
    <t>Ensure guest access to content is restricted. This can be accomplished using one of the following methods:
**Restrict guest user content access:** 
1. Navigate to `Microsoft Fabric` https://app.powerbi.com/admin-portal
2. Select `Tenant settings`.
3. Scroll to `Export and Sharing settings`.
4. Set `Guest users can browse and access Fabric content` to one of these states:
 - State 1: `Disabled`
 - State 2: `Enabled` with `Specific security groups` selected and defined.
**Important:** If the organization doesn't actively use this feature it is recommended to keep it `Disabled`.</t>
  </si>
  <si>
    <t>To close this finding, please provide a screenshot showing 'Guest access to content is restricted' with the agency's CAP.</t>
  </si>
  <si>
    <t>O365-73</t>
  </si>
  <si>
    <t>Ensure 'Publish to web' is restricted</t>
  </si>
  <si>
    <t>Power BI enables users to share reports and materials directly on the internet from both the application's desktop version and its web user interface. This functionality generates a publicly reachable web link that doesn't necessitate authentication or the need to be an AAD user in order to access and view it.
The recommended state is `Enabled for a subset of the organization` or `Disabled`.</t>
  </si>
  <si>
    <t>**Ensure Publish to web is restricted:** 
1. Navigate to `Microsoft Fabric` https://app.powerbi.com/admin-portal
2. Select `Tenant settings`.
3. Scroll to `Export and Sharing settings`.
4. Ensure that `Publish to web` adheres to one of these states:
 - State 1: `Disabled`
 - State 2: `Enabled` with `Choose how embed codes work` set to `Only allow existing codes` **AND** `Specific security groups` selected and defined
**Important:** If the organization doesn't actively use this feature it is recommended to keep it `Disabled`.</t>
  </si>
  <si>
    <t>Publish to web is restricted</t>
  </si>
  <si>
    <t>Publish to web is not restricted</t>
  </si>
  <si>
    <t>9.1.4</t>
  </si>
  <si>
    <t>When using Publish to Web anyone on the Internet can view a published report or visual. Viewing requires no authentication. It includes viewing detail-level data that your reports aggregate. By disabling the feature, restricting access to certain users and allowing existing embed codes organizations can mitigate the exposure of confidential or proprietary information.</t>
  </si>
  <si>
    <t>**Restrict Publish to web:** 
1. Navigate to `Microsoft Fabric` https://app.powerbi.com/admin-portal
2. Select `Tenant settings`.
3. Scroll to `Export and Sharing settings`.
4. Set `Publish to web` to one of these states:
 - State 1: `Disabled`
 - State 2: `Enabled` with `Choose how embed codes work` set to `Only allow existing codes` **AND** `Specific security groups` selected and defined
**Important:** If the organization doesn't actively use this feature it is recommended to keep it `Disabled`.</t>
  </si>
  <si>
    <t>Ensure 'Publish to web' is restricted. This can be accomplished using one of the following methods:
**Restrict Publish to web:** 
1. Navigate to `Microsoft Fabric` https://app.powerbi.com/admin-portal
2. Select `Tenant settings`.
3. Scroll to `Export and Sharing settings`.
4. Set `Publish to web` to one of these states:
 - State 1: `Disabled`
 - State 2: `Enabled` with `Choose how embed codes work` set to `Only allow existing codes` **AND** `Specific security groups` selected and defined
**Important:** If the organization doesn't actively use this feature it is recommended to keep it `Disabled`.</t>
  </si>
  <si>
    <t>To close this finding, please provide a screenshot showing 'Publish to web is restricted' with the agency's CAP.</t>
  </si>
  <si>
    <t>Ensure shareable links are restricted</t>
  </si>
  <si>
    <t>Creating a shareable link allows a user to create a link to a report or dashboard, then add that link to an email or another messaging application. 
There are 3 options that can be selected when creating a shareable link:
- People in your organization
- People with existing access
- Specific people
This setting solely deals with restrictions to `People in the organization`. External users by default are not included in any of these categories, and therefore cannot use any of these links regardless of the state of this setting.
The recommended state is `Enabled for a subset of the organization` or `Disabled`.</t>
  </si>
  <si>
    <t>**Ensure shareable links are restricted:** 
1. Navigate to `Microsoft Fabric` https://app.powerbi.com/admin-portal
2. Select `Tenant settings`.
3. Scroll to `Export and Sharing settings`.
4. Ensure that `Allow shareable links to grant access to everyone in your organization` adheres to one of these states: 
 - State 1: `Disabled`
 - State 2: `Enabled` with `Specific security groups` selected and defined.
**Important:** If the organization doesn't actively use this feature it is recommended to keep it `Disabled`.</t>
  </si>
  <si>
    <t>Shareable links are restricted</t>
  </si>
  <si>
    <t>Shareable links are not restricted</t>
  </si>
  <si>
    <t>9.1.7</t>
  </si>
  <si>
    <t>While external users are unable to utilize shareable links, disabling or restricting this feature ensures that a user cannot generate a link accessible by individuals within the same organization who lack the necessary clearance to the shared data. For example, a member of Human Resources intends to share sensitive information with a particular employee or another colleague within their department. The owner would be prompted to specify either `People with existing access` or `Specific people` when generating the link requiring the person clicking the link to pass a first layer access control list. This measure along with proper file and folder permissions can help prevent unintended access and potential information leakage.</t>
  </si>
  <si>
    <t>**Restrict shareable links:** 
1. Navigate to `Microsoft Fabric` https://app.powerbi.com/admin-portal
2. Select `Tenant settings`.
3. Scroll to `Export and Sharing settings`.
4. Set `Allow shareable links to grant access to everyone in your organization` to one of these states: 
 - State 1: `Disabled`
 - State 2: `Enabled` with `Specific security groups` selected and defined.
**Important:** If the organization doesn't actively use this feature it is recommended to keep it `Disabled`.</t>
  </si>
  <si>
    <t>Ensure shareable links are restricted. This can be accomplished using one of the following methods:
**Restrict shareable links:** 
1. Navigate to `Microsoft Fabric` https://app.powerbi.com/admin-portal
2. Select `Tenant settings`.
3. Scroll to `Export and Sharing settings`.
4. Set `Allow shareable links to grant access to everyone in your organization` to one of these states: 
 - State 1: `Disabled`
 - State 2: `Enabled` with `Specific security groups` selected and defined.
**Important:** If the organization doesn't actively use this feature it is recommended to keep it `Disabled`.</t>
  </si>
  <si>
    <t>To close this finding, please provide a screenshot showing 'Shareable links are restricted' with the agency's CAP.</t>
  </si>
  <si>
    <t>O365-74</t>
  </si>
  <si>
    <t>MP-5</t>
  </si>
  <si>
    <t>Media Transport</t>
  </si>
  <si>
    <t>Ensure 'Allow users to apply sensitivity labels for content' is 'Enabled'</t>
  </si>
  <si>
    <t>Information protection tenant settings help to protect sensitive information in the Power BI tenant. Allowing and applying sensitivity labels to content ensures that information is only seen and accessed by the appropriate users.
The recommended state is `Enabled` or `Enabled for a subset of the organization`.
**Note:** Sensitivity labels and protection are only applied to files exported to Excel, PowerPoint, or PDF files, that are controlled by "Export to Excel" and "Export reports as PowerPoint presentation or PDF documents" settings. All other export and sharing options do not support the application of sensitivity labels and protection.
**Note 2:** There are some prerequisite steps that need to be completed in order to fully utilize labeling. See [here](https://learn.microsoft.com/en-us/power-bi/enterprise/service-security-enable-data-sensitivity-labels#licensing-and-requirements).</t>
  </si>
  <si>
    <t>**Ensure sensitivity labels are Enabled:** 
1. Navigate to `Microsoft Fabric` https://app.powerbi.com/admin-portal
2. Select `Tenant settings`.
3. Scroll to `Information protection`.
4. Ensure that `Allow users to apply sensitivity labels for content` adheres to one of these states: 
 - State 1: `Enabled`
 - State 2: `Enabled` with `Specific security groups` selected and defined.</t>
  </si>
  <si>
    <t>Allow users to apply sensitivity labels for content is enabled</t>
  </si>
  <si>
    <t>Allow users to apply sensitivity labels for content is not enabled</t>
  </si>
  <si>
    <t>9.1.6</t>
  </si>
  <si>
    <t>Establishing data classifications and affixing labels to data at creation enables organizations to discern the data's criticality, sensitivity, and value. This initial identification enables the implementation of appropriate protective measures, utilizing technologies like Data Loss Prevention (DLP) to avert inadvertent exposure and enforcing access controls to safeguard against unauthorized access.
This practice can also promote user awareness and responsibility in regard to the nature of the data they interact with. Which in turn can foster awareness in other areas of data management across the organization.</t>
  </si>
  <si>
    <t>**Enable sensitivity labels:** 
1. Navigate to `Microsoft Fabric` https://app.powerbi.com/admin-portal
2. Select `Tenant settings`.
3. Scroll to `Information protection`.
4. Set `Allow users to apply sensitivity labels for content` to one of these states: 
 - State 1: `Enabled`
 - State 2: `Enabled` with `Specific security groups` selected and defined.</t>
  </si>
  <si>
    <t>Ensure 'Allow users to apply sensitivity labels for content' is 'Enabled'. This can be accomplished using one of the following methods:
**Enable sensitivity labels:** 
1. Navigate to `Microsoft Fabric` https://app.powerbi.com/admin-portal
2. Select `Tenant settings`.
3. Scroll to `Information protection`.
4. Set `Allow users to apply sensitivity labels for content` to one of these states: 
 - State 1: `Enabled`
 - State 2: `Enabled` with `Specific security groups` selected and defined.</t>
  </si>
  <si>
    <t>To close this finding, please provide a screenshot showing 'Allow users to apply sensitivity labels for content is enabled' with the agency's CAP.</t>
  </si>
  <si>
    <t>O365-75</t>
  </si>
  <si>
    <t>Ensure enabling of external data sharing is restricted</t>
  </si>
  <si>
    <t>Power BI admins can specify which users or user groups can share datasets externally with guests from a different tenant through the in-place mechanism. Disabling this setting prevents any user from sharing datasets externally by restricting the ability of users to turn on external sharing for datasets they own or manage.
The recommended state is `Enabled for a subset of the organization` or `Disabled`.</t>
  </si>
  <si>
    <t>**Ensure external data sharing is restricted:** 
1. Navigate to `Microsoft Fabric` https://app.powerbi.com/admin-portal
2. Select `Tenant settings`.
3. Scroll to `Export and Sharing settings`.
4. Ensure that `Allow specific users to turn on external data sharing` adheres to one of these states:
 - State 1: `Disabled`
 - State 2: `Enabled` with `Specific security groups` selected and defined.
**Important:** If the organization doesn't actively use this feature it is recommended to keep it `Disabled`.</t>
  </si>
  <si>
    <t>External data sharing is restricted</t>
  </si>
  <si>
    <t>External data sharing is not restricted</t>
  </si>
  <si>
    <t>9.1.8</t>
  </si>
  <si>
    <t>Establishing and enforcing a dedicated security group prevents unauthorized access to Microsoft Fabric for guests collaborating in Azure that are new or from other applications. This upholds the principle of least privilege and uses role-based access control (RBAC). These security groups can also be used for tasks like conditional access, enhancing risk management and user accountability across the organization.</t>
  </si>
  <si>
    <t>**Restrict external data sharing:** 
1. Navigate to `Microsoft Fabric` https://app.powerbi.com/admin-portal
2. Select `Tenant settings`.
3. Scroll to `Export and Sharing settings`.
4. Set `Allow specific users to turn on external data sharing` to one of these states:
 - State 1: `Disabled`
 - State 2: `Enabled` with `Specific security groups` selected and defined.
**Important:** If the organization doesn't actively use this feature it is recommended to keep it `Disabled`.</t>
  </si>
  <si>
    <t>Ensure enabling of external data sharing is restricted. This can be accomplished using one of the following methods:
**Restrict external data sharing:** 
1. Navigate to `Microsoft Fabric` https://app.powerbi.com/admin-portal
2. Select `Tenant settings`.
3. Scroll to `Export and Sharing settings`.
4. Set `Allow specific users to turn on external data sharing` to one of these states:
 - State 1: `Disabled`
 - State 2: `Enabled` with `Specific security groups` selected and defined.
**Important:** If the organization doesn't actively use this feature it is recommended to keep it `Disabled`.</t>
  </si>
  <si>
    <t>To close this finding, please provide a screenshot showing 'External data sharing is restricted' with the agency's CAP.</t>
  </si>
  <si>
    <t>O365-76</t>
  </si>
  <si>
    <t>Identification and Authentication</t>
  </si>
  <si>
    <t>Ensure 'Block ResourceKey Authentication' is 'Enabled'</t>
  </si>
  <si>
    <t>This setting blocks the use of resource key based authentication. The Block ResourceKey Authentication setting applies to streaming and PUSH datasets. If blocked users will not be allowed send data to streaming and PUSH datasets using the API with a resource key.
The recommended state is `Enabled`.</t>
  </si>
  <si>
    <t>**Ensure ResourceKey Authentication is Enabled:** 
1. Navigate to `Microsoft Fabric` https://app.powerbi.com/admin-portal
2. Select `Tenant settings`.
3. Scroll to `Developer settings`.
4. Ensure that `Block ResourceKey Authentication` is `Enabled`</t>
  </si>
  <si>
    <t>Block ResourceKey Authentication is enabled</t>
  </si>
  <si>
    <t>Block ResourceKey Authentication is not enabled</t>
  </si>
  <si>
    <t>9.1.9</t>
  </si>
  <si>
    <t>Resource keys are a form of authentication that allows users to access Power BI resources (such as reports, dashboards, and datasets) without requiring individual user accounts. While convenient, this method bypasses the organization's centralized identity and access management controls. Enabling ensures that access to Power BI resources is tied to the organization's authentication mechanisms, providing a more secure and controlled environment.</t>
  </si>
  <si>
    <t>**Ensure ResourceKey Authentication is Enabled:** 
1. Navigate to `Microsoft Fabric` https://app.powerbi.com/admin-portal
2. Select `Tenant settings`.
3. Scroll to `Developer settings`.
4. Set `Block ResourceKey Authentication` to `Enabled`</t>
  </si>
  <si>
    <t>Ensure 'Block ResourceKey Authentication' is 'Enabled'. This can be accomplished using one of the following methods:
**Ensure ResourceKey Authentication is Enabled:** 
1. Navigate to `Microsoft Fabric` https://app.powerbi.com/admin-portal
2. Select `Tenant settings`.
3. Scroll to `Developer settings`.
4. Set `Block ResourceKey Authentication` to `Enabled`</t>
  </si>
  <si>
    <t>To close this finding, please provide a screenshot showing 'Block ResourceKey Authentication is enabled' with the agency's CAP.</t>
  </si>
  <si>
    <t>AZURE-01</t>
  </si>
  <si>
    <t>Ensure Guest Users Are Reviewed on a Regular Basis</t>
  </si>
  <si>
    <t>Microsoft Entra ID has native and extended identity functionality allowing you to invite people from outside your organization to be guest users in your cloud account and sign in with their own work, school, or social identities.</t>
  </si>
  <si>
    <t>**Audit from Azure Portal**
From Azure Home select the Portal Menu
Select `Microsoft Entra ID`
Under `Manage`, select `Users`
Click on `Add filter`
Select `User type`
Select `Guest` from the Value dropdown
Click `Apply`
Audit the listed guest users
**Audit from Azure CLI**
```
az ad user list --query "[?userType=='Guest']"
```
Ensure all users listed are still required and not inactive.
**Audit from Azure PowerShell**
```
Get-AzureADUser |Where-Object {$_.UserType -like "Guest"} |Select-Object DisplayName, UserPrincipalName, UserType -Unique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[e9ac8f8e-ce22-4355-8f04-99b911d6be52](https://portal.azure.com/#view/Microsoft_Azure_Policy/PolicyDetailBlade/definitionId/%2Fproviders%2FMicrosoft.Authorization%2FpolicyDefinitions%2Fe9ac8f8e-ce22-4355-8f04-99b911d6be52) **- Name:** 'Guest accounts with read permissions on Azure resources should be removed'
- **Policy ID:** [94e1c2ac-cbbe-4cac-a2b5-389c812dee87](https://portal.azure.com/#view/Microsoft_Azure_Policy/PolicyDetailBlade/definitionId/%2Fproviders%2FMicrosoft.Authorization%2FpolicyDefinitions%2F94e1c2ac-cbbe-4cac-a2b5-389c812dee87) **- Name:** 'Guest accounts with write permissions on Azure resources should be removed'
- **Policy ID:** [339353f6-2387-4a45-abe4-7f529d121046](https://portal.azure.com/#view/Microsoft_Azure_Policy/PolicyDetailBlade/definitionId/%2Fproviders%2FMicrosoft.Authorization%2FpolicyDefinitions%2F339353f6-2387-4a45-abe4-7f529d121046) **- Name:** 'Guest accounts with owner permissions on Azure resources should be removed'</t>
  </si>
  <si>
    <t>Guest Users Are Reviewed on a Regular Basis</t>
  </si>
  <si>
    <t>Guest Users Are not Reviewed on a Regular Basis</t>
  </si>
  <si>
    <t>HAC8</t>
  </si>
  <si>
    <t>HAC8: Accounts are not reviewed periodically for proper privileges</t>
  </si>
  <si>
    <t>2</t>
  </si>
  <si>
    <t>Guest users are typically added outside your employee on-boarding/off-boarding process and could potentially be overlooked indefinitely. To prevent this, guest users should be reviewed on a regular basis. During this audit, guest users should also be determined to not have administrative privileges.</t>
  </si>
  <si>
    <t>**Remediate from Azure Portal**
From Azure Home select the Portal Menu
Select `Microsoft Entra ID`
Under `Manage`, select `Users`
Click on `Add filter`
Select `User type`
Select `Guest` from the Value dropdown
Click `Apply`
Check the box next to all `Guest` users that are no longer required or are inactive
Click `Delete`
Click `OK`
**Remediate from Azure CLI**
Before deleting the user, set it to inactive using the ID from the Audit Procedure to determine if there are any dependent systems.
```
az ad user update --id &lt;exampleaccountid@domain.com&gt; --account-enabled {false}
```
After determining that there are no dependent systems delete the user.
```
Remove-AzureADUser -ObjectId &lt;exampleaccountid@domain.com&gt;
```
**Remediate from Azure PowerShell**
Before deleting the user, set it to inactive using the ID from the Audit Procedure to determine if there are any dependent systems.
```
Set-AzureADUser -ObjectId "&lt;exampleaccountid@domain.com&gt;" -AccountEnabled false
```
After determining that there are no dependent systems delete the user.
```
PS C:\&gt;Remove-AzureADUser -ObjectId &lt;exampleaccountid@domain.com&gt;
```</t>
  </si>
  <si>
    <t>Ensure Guest Users Are Reviewed on a Regular Basis. Use of the following method to accomplish the recommended state: 
**Remediate from Azure Portal**
From Azure Home select the Portal Menu
Select `Microsoft Entra ID`
Under `Manage`, select `Users`
Click on `Add filter`
Select `User type`
Select `Guest` from the Value dropdown
Click `Apply`
Check the box next to all `Guest` users that are no longer required or are inactive
Click `Delete`
Click `OK`
**Remediate from Azure CLI**
Before deleting the user, set it to inactive using the ID from the Audit Procedure to determine if there are any dependent systems.
```
az ad user update --id &lt;exampleaccountid@domain.com&gt; --account-enabled {false}
```
After determining that there are no dependent systems delete the user.
```
Remove-AzureADUser -ObjectId &lt;exampleaccountid@domain.com&gt;
```
**Remediate from Azure PowerShell**
Before deleting the user, set it to inactive using the ID from the Audit Procedure to determine if there are any dependent systems.
```
Set-AzureADUser -ObjectId "&lt;exampleaccountid@domain.com&gt;" -AccountEnabled false
```
After determining that there are no dependent systems delete the user.
```
PS C:\&gt;Remove-AzureADUser -ObjectId &lt;exampleaccountid@domain.com&gt;
```</t>
  </si>
  <si>
    <t>To close this finding, please provide evidence showing guest users are reviewed on a regular basis with the agency's CAP.</t>
  </si>
  <si>
    <t>AZURE-02</t>
  </si>
  <si>
    <t>Ensure that 'Allow users to remember multi-factor authentication on devices they trust' is Disabled</t>
  </si>
  <si>
    <t>[**IMPORTANT - Please read the section overview:** If your organization pays for Microsoft Entra ID licensing (included in Microsoft 365 E3, E5, or F5, and EM&amp;S E3 or E5 licenses) and **CAN** use Conditional Access, ignore the recommendations in this section and proceed to the Conditional Access section.]
Do not allow users to remember multi-factor authentication on devices.</t>
  </si>
  <si>
    <t>**Audit from Azure Portal**
From Azure Home select the Portal Menu
Select `Microsoft Entra ID`
Under `Manage`, click `Users`
Click the `Per-user MFA` button on the top bar
Click on `Service settings`
Ensure that `Allow users to remember multi-factor authentication on devices they trust` is not enabled</t>
  </si>
  <si>
    <t xml:space="preserve"> 'Allow users to remember multi-factor authentication on devices they trust' is Disabled</t>
  </si>
  <si>
    <t xml:space="preserve"> 'Allow users to remember multi-factor authentication on devices they trust' is not Disabled</t>
  </si>
  <si>
    <t>Remembering Multi-Factor Authentication (MFA) for devices and browsers allows users to have the option to bypass MFA for a set number of days after performing a successful sign-in using MFA. This can enhance usability by minimizing the number of times a user may need to perform two-step verification on the same device. However, if an account or device is compromised, remembering MFA for trusted devices may affect security. Hence, it is recommended that users not be allowed to bypass MFA.</t>
  </si>
  <si>
    <t>**Remediate from Azure Portal**
From Azure Home select the Portal Menu
Select `Microsoft Entra ID`
Under `Manage`, click `Users`
Click the `Per-user MFA` button on the top bar
Click on `Service settings`
Uncheck the box next to `Allow users to remember multi-factor authentication on devices they trust`
Click `Save`</t>
  </si>
  <si>
    <t>Ensure that 'Allow users to remember multi-factor authentication on devices they trust' is Disabled. Use of the following method to accomplish the recommended state: 
**Remediate from Azure Portal**
From Azure Home select the Portal Menu
Select `Microsoft Entra ID`
Under `Manage`, click `Users`
Click the `Per-user MFA` button on the top bar
Click on `Service settings`
Uncheck the box next to `Allow users to remember multi-factor authentication on devices they trust`
Click `Save`</t>
  </si>
  <si>
    <t>To close this finding, please provide screenshot showing allow users to remember multi-factor authentication on devices they trust is disabled with the agency's CAP.</t>
  </si>
  <si>
    <t>AZURE-03</t>
  </si>
  <si>
    <t>Ensure That 'Number of methods required to reset' is set to '2'</t>
  </si>
  <si>
    <t>Ensures that two alternate forms of identification are provided before allowing a password reset.</t>
  </si>
  <si>
    <t>**Audit from Azure Portal**
From Azure Home select the Portal Menu
Select `Microsoft Entra ID`
Under `Manage`, select `Users`
Under `Manage`, select `Password reset`
Select `Authentication methods`
Ensure that `Number of methods required to reset` is set to `2`</t>
  </si>
  <si>
    <t xml:space="preserve"> 'Number of methods required to reset' is set to '2'</t>
  </si>
  <si>
    <t xml:space="preserve"> 'Number of methods required to reset' is not set to '2'</t>
  </si>
  <si>
    <t>HAC64</t>
  </si>
  <si>
    <t>HAC46: Multi-factor authentication is not required for internal privileged and non-privileged access</t>
  </si>
  <si>
    <t>2.5</t>
  </si>
  <si>
    <t>A Self-service Password Reset (SSPR) through Azure Multi-factor Authentication (MFA) ensures the user's identity is confirmed using two separate methods of identification. With multiple methods set, an attacker would have to compromise both methods before they could maliciously reset a user's password.</t>
  </si>
  <si>
    <t>**Remediate from Azure Portal**
From Azure Home select the Portal Menu
Select `Microsoft Entra ID`
Under `Manage`, select `Users`
Under `Manage`, select `Password reset`
Select `Authentication methods`
Set the `Number of methods required to reset` to `2`
Click `Save`</t>
  </si>
  <si>
    <t>Ensure That 'Number of methods required to reset' is set to '2'. Use of the following method to accomplish the recommended state: 
**Remediate from Azure Portal**
From Azure Home select the Portal Menu
Select `Microsoft Entra ID`
Under `Manage`, select `Users`
Under `Manage`, select `Password reset`
Select `Authentication methods`
Set the `Number of methods required to reset` to `2`
Click `Save`</t>
  </si>
  <si>
    <t>AZURE-04</t>
  </si>
  <si>
    <t>Ensure that a Custom Bad Password List is set to  'Enforce' for your Organization</t>
  </si>
  <si>
    <t>Microsoft Azure provides a Global Banned Password policy that applies to Azure administrative and normal user accounts. This is not applied to user accounts that are synced from an on-premise Active Directory unless Microsoft Entra ID Connect is used and you enable EnforceCloudPasswordPolicyForPasswordSyncedUsers.
Please see the list in default values on the specifics of this policy. To further password security, it is recommended to further define a custom banned password policy.</t>
  </si>
  <si>
    <t>**Audit from Azure Portal**
From Azure Home select the Portal Menu.
Select `Microsoft Entra ID`.
Under `Manage`, select `Security`.
Under `Manage`, select `Authentication methods`.
Under `Manage`, select `Password protection`.
Ensure `Enforce custom list` is set to `Yes`.
Review the list of words banned from use in passwords.</t>
  </si>
  <si>
    <t>Custom Bad Password List is set to  'Enforce' for your Organization</t>
  </si>
  <si>
    <t xml:space="preserve"> Custom Bad Password List is not set to  'Enforce' for your Organization</t>
  </si>
  <si>
    <t>HAPW12: Passwords do not meet complexity requirements</t>
  </si>
  <si>
    <t>2.8</t>
  </si>
  <si>
    <t>Enabling this gives your organization further customization on what secure passwords are allowed. Setting a bad password list enables your organization to fine-tune its password policy further, depending on your needs. Removing easy-to-guess passwords increases the security of access to your Azure resources.</t>
  </si>
  <si>
    <t>**Remediate from Azure Portal**
From Azure Home select the Portal Menu
Select `Microsoft Entra ID`
Under `Manage`, select `Security`.
Under `Manage`, select `Authentication methods`.
Under `Manage`, select `Password protection`.
Set the `Enforce custom list` option to `Yes`.
Click in the `Custom banned password list` text box to add a string.
Click `Save`.</t>
  </si>
  <si>
    <t>Ensure that a Custom Bad Password List is set to  'Enforce' for your Organization. Use of the following method to accomplish the recommended state: 
**Remediate from Azure Portal**
From Azure Home select the Portal Menu
Select `Microsoft Entra ID`
Under `Manage`, select `Security`.
Under `Manage`, select `Authentication methods`.
Under `Manage`, select `Password protection`.
Set the `Enforce custom list` option to `Yes`.
Click in the `Custom banned password list` text box to add a string.
Click `Save`.</t>
  </si>
  <si>
    <t>To close this finding, please provide evidence showing  Microsoft Azure Global Banned Password policy that applies to Azure administrative and normal user accounts.</t>
  </si>
  <si>
    <t>AZURE-05</t>
  </si>
  <si>
    <t>Ensure that 'Number of days before users are asked to re-confirm their authentication information' is not set to '0'</t>
  </si>
  <si>
    <t>Ensure that the number of days before users are asked to re-confirm their authentication information is not set to 0.</t>
  </si>
  <si>
    <t>**Audit from Azure Portal**
From Azure Home select the Portal Menu
Select `Microsoft Entra ID`
Under `Manage`, select `Users`
Under `Manage`, select `Password reset`
Under `Manage, select `Registration`
Ensure that `Number of days before users are asked to re-confirm their authentication information` is not set to `0`</t>
  </si>
  <si>
    <t xml:space="preserve"> 'Number of days before users are asked to re-confirm their authentication information' is not set to '0'</t>
  </si>
  <si>
    <t xml:space="preserve"> 'Number of days before users are asked to re-confirm their authentication information' is not not set to '0'</t>
  </si>
  <si>
    <t>HPW7</t>
  </si>
  <si>
    <t>HPW7: Password change notification is not sufficient</t>
  </si>
  <si>
    <t>2.9</t>
  </si>
  <si>
    <t>This setting is necessary if you have setup 'Require users to register when signing in option'. If authentication re-confirmation is disabled, registered users will never be prompted to re-confirm their existing authentication information. If the authentication information for a user changes, such as a phone number or email, then the password reset information for that user reverts to the previously registered authentication information.</t>
  </si>
  <si>
    <t>**Remediate from Azure Portal**
From Azure Home select the Portal Menu
Select `Microsoft Entra ID`
Under `Manage`, select `Users`
Under `Manage`, select `Password reset`
Under `Manage, select `Registration`
Set the `Number of days before users are asked to re-confirm their authentication information` to your organization-defined frequency
Click `Save`</t>
  </si>
  <si>
    <t>Ensure that 'Number of days before users are asked to re-confirm their authentication information' is not set to '0'. Use of the following method to accomplish the recommended state: 
**Remediate from Azure Portal**
From Azure Home select the Portal Menu
Select `Microsoft Entra ID`
Under `Manage`, select `Users`
Under `Manage`, select `Password reset`
Under `Manage, select `Registration`
Set the `Number of days before users are asked to re-confirm their authentication information` to your organization-defined frequency
Click `Save`</t>
  </si>
  <si>
    <t>To close this finding, please provide evidence showing that  'Number of days before users are asked to re-confirm their authentication information' is not set to '0'</t>
  </si>
  <si>
    <t>AZURE-06</t>
  </si>
  <si>
    <t>Ensure that 'Notify users on password resets?' is set to 'Yes'</t>
  </si>
  <si>
    <t>Ensure that users are notified on their primary and alternate emails on password resets.</t>
  </si>
  <si>
    <t>**Audit from Azure Portal**
From Azure Home select the Portal Menu
Select `Microsoft Entra ID`
Under `Manage`, select `Users`
Under `Manage`, select `Password reset`
Under `Manage`, select `Notifications`
Ensure that `Notify users on password resets?` is set to `Yes`</t>
  </si>
  <si>
    <t xml:space="preserve"> 'Notify users on password resets?' is set to 'Yes'</t>
  </si>
  <si>
    <t xml:space="preserve"> 'Notify users on password resets?' is not set to 'Yes'</t>
  </si>
  <si>
    <t>2.10</t>
  </si>
  <si>
    <t>User notification on password reset is a proactive way of confirming password reset activity. It helps the user to recognize unauthorized password reset activities.</t>
  </si>
  <si>
    <t>**Remediate from Azure Portal**
From Azure Home select the Portal Menu
Select `Microsoft Entra ID`
Under `Manage`, select `Users`
Under `Manage`, select `Password reset`
Under `Manage`, select `Notifications`
Set `Notify users on password resets?` to `Yes`
Click `Save`</t>
  </si>
  <si>
    <t>Ensure that 'Notify users on password resets?' is set to 'Yes'. Use of the following method to accomplish the recommended state: 
**Remediate from Azure Portal**
From Azure Home select the Portal Menu
Select `Microsoft Entra ID`
Under `Manage`, select `Users`
Under `Manage`, select `Password reset`
Under `Manage`, select `Notifications`
Set `Notify users on password resets?` to `Yes`
Click `Save`</t>
  </si>
  <si>
    <t>To close this finding, please provide evidence showing that  'Notify users on password resets?' is set to 'Yes'</t>
  </si>
  <si>
    <t>AZURE-07</t>
  </si>
  <si>
    <t>Ensure That 'Notify all admins when other admins reset their password?' is set to 'Yes'</t>
  </si>
  <si>
    <t>Ensure that all Global Administrators are notified if any other administrator resets their password.</t>
  </si>
  <si>
    <t>**Audit from Azure Portal**
From Azure Home select the Portal Menu
Select `Microsoft Entra ID`
Under `Manage`, select `Users`
Under `Manage`, select `Password reset`
Under `Manage`, select `Notifications`
Ensure that `Notify all admins when other admins reset their password?` is set to `Yes`</t>
  </si>
  <si>
    <t xml:space="preserve"> 'Notify all admins when other admins reset their password?' is set to 'Yes'</t>
  </si>
  <si>
    <t xml:space="preserve"> 'Notify all admins when other admins reset their password?' is not set to 'Yes'</t>
  </si>
  <si>
    <t>2.11</t>
  </si>
  <si>
    <t>Administrator accounts are sensitive. Any password reset activity notification, when sent to all Administrators, ensures that all Global Administrators can passively confirm if such a reset is a common pattern within their group. For example, if all Administrators change their password every 30 days, any password reset activity before that may require administrator(s) to evaluate any unusual activity and confirm its origin.</t>
  </si>
  <si>
    <t>**Remediate from Azure Portal**
From Azure Home select the Portal Menu
Select `Microsoft Entra ID`
Under `Manage`, select `Users`
Under `Manage`, select `Password reset`
Under `Manage`, select `Notifications`
Set `Notify all admins when other admins reset their password?` to `Yes`
Click `Save`</t>
  </si>
  <si>
    <t>Ensure That 'Notify all admins when other admins reset their password?' is set to 'Yes'. Use of the following method to accomplish the recommended state: 
**Remediate from Azure Portal**
From Azure Home select the Portal Menu
Select `Microsoft Entra ID`
Under `Manage`, select `Users`
Under `Manage`, select `Password reset`
Under `Manage`, select `Notifications`
Set `Notify all admins when other admins reset their password?` to `Yes`
Click `Save`</t>
  </si>
  <si>
    <t>To close this finding, please provide evidence showing that  'Notify all admins when other admins reset their password?' is set to 'Yes'</t>
  </si>
  <si>
    <t>AZURE-09</t>
  </si>
  <si>
    <t>CM-8</t>
  </si>
  <si>
    <t xml:space="preserve">Information System Component Inventory </t>
  </si>
  <si>
    <t>Ensure `User consent for applications` is set to `Do not allow user consent`</t>
  </si>
  <si>
    <t>Require administrators to provide consent for applications before use.</t>
  </si>
  <si>
    <t>**Audit from Azure Portal**
From Azure Home select the Portal Menu
Select `Microsoft Entra ID`
Under `Manage`, select `Enterprise applications`
Under `Security`, select `Consent and permissions`
Under `Manage`, select `User consent settings`
Ensure `User consent for applications` is set to `Do not allow user consent`
**Audit from PowerShell**
```
Connect-MgGraph
(Get-MgPolicyAuthorizationPolicy).DefaultUserRolePermissions | Select-Object -ExpandProperty PermissionGrantPoliciesAssigned
```
If the command returns no values in response, the configuration complies with the recommendation.</t>
  </si>
  <si>
    <t>`User consent for applications` is set to `Do not allow user consent`</t>
  </si>
  <si>
    <t>`User consent for applications` is not set to `Do not allow user consent`</t>
  </si>
  <si>
    <t>2.12</t>
  </si>
  <si>
    <t>If Microsoft Entra ID is running as an identity provider for third-party applications, permissions and consent should be limited to administrators or pre-approved. Malicious applications may attempt to exfiltrate data or abuse privileged user accounts.</t>
  </si>
  <si>
    <t>**Remediate from Azure Portal**
From Azure Home select the Portal Menu
Select `Microsoft Entra ID`
Under `Manage`, select `Enterprise applications`
Under `Security`, select `Consent and permissions`
Under `Manage`, select `User consent settings`
Set `User consent for applications` to `Do not allow user consent`
Click `Save`</t>
  </si>
  <si>
    <t>Ensure `User consent for applications` is set to `Do not allow user consent`. Use of the following method to accomplish the recommended state: 
**Remediate from Azure Portal**
From Azure Home select the Portal Menu
Select `Microsoft Entra ID`
Under `Manage`, select `Enterprise applications`
Under `Security`, select `Consent and permissions`
Under `Manage`, select `User consent settings`
Set `User consent for applications` to `Do not allow user consent`
Click `Save`</t>
  </si>
  <si>
    <t>To close this finding, please provide evidence showing that `User consent for applications` is set to `Do not allow user consent`</t>
  </si>
  <si>
    <t>AZURE-10</t>
  </si>
  <si>
    <t>Ensure That ‘Users Can Register Applications’ Is Set to ‘No’</t>
  </si>
  <si>
    <t>Require administrators or appropriately delegated users to register third-party applications.</t>
  </si>
  <si>
    <t>**Audit from Azure Portal**
From Azure Home select the Portal Menu
Select `Microsoft Entra ID`
Under `Manage`, select `Users`
Under `Manage`, select `User settings`
Ensure that `Users can register applications` is set to `No`
**Audit from PowerShell**
```
(Get-MgPolicyAuthorizationPolicy).DefaultUserRolePermissions | Format-List AllowedToCreateApps
```
Command should return the value of `False`</t>
  </si>
  <si>
    <t xml:space="preserve"> ‘Users Can Register Applications’ Is Set to ‘No’</t>
  </si>
  <si>
    <t xml:space="preserve"> ‘Users Can Register Applications’ is not Set to ‘No’</t>
  </si>
  <si>
    <t>2.14</t>
  </si>
  <si>
    <t>It is recommended to only allow an administrator to register custom-developed applications. This ensures that the application undergoes a formal security review and approval process prior to exposing Microsoft Entra ID data. Certain users like developers or other high-request users may also be delegated permissions to prevent them from waiting on an administrative user. Your organization should review your policies and decide your needs.</t>
  </si>
  <si>
    <t>**Remediate from Azure Portal**
From Azure Home select the Portal Menu
Select `Microsoft Entra ID`
Under `Manage`, select `Users`
Under `Manage`, select `User settings`
Set `Users can register applications` to `No`
Click `Save`
**Remediate from PowerShell**
```
$param = @{ AllowedToCreateApps = "$false" } 
Update-MgPolicyAuthorizationPolicy -DefaultUserRolePermissions $param
```</t>
  </si>
  <si>
    <t>Ensure That ‘Users Can Register Applications’ Is Set to ‘No’. Use of the following method to accomplish the recommended state: 
**Remediate from Azure Portal**
From Azure Home select the Portal Menu
Select `Microsoft Entra ID`
Under `Manage`, select `Users`
Under `Manage`, select `User settings`
Set `Users can register applications` to `No`
Click `Save`
**Remediate from PowerShell**
```
$param = @{ AllowedToCreateApps = "$false" } 
Update-MgPolicyAuthorizationPolicy -DefaultUserRolePermissions $param
```</t>
  </si>
  <si>
    <t>To close this finding, please provide evidence showing that  ‘Users Can Register Applications’ Is Set to ‘No’</t>
  </si>
  <si>
    <t>AZURE-99</t>
  </si>
  <si>
    <t>Ensure that 'Disk Network Access' is NOT set to 'Enable public access from all networks'</t>
  </si>
  <si>
    <t>Virtual Machine Disks and snapshots can be configured to allow access from different network resources.</t>
  </si>
  <si>
    <t>**Audit from Azure Portal**
Part A. Select the Virtual Machine to Evaluate
Using the search bar, search for and open the `Virtual Machines` service.
Click on the name of the Virtual Machine to be audited.
Part B. Evaluate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`Networking`.
Ensure that Network access is **NOT** set to `Enable public access from all networks`.
Repeat Part B for each Disk attached to a VM.
Repeat Parts A and B to evaluate all Disks in all VMs.
**Audit from PowerShell**
For each managed disk, run the following PowerShell command:
```
Get-AzDisk -ResourceGroupName ‘&lt;resource group name&gt;’ -DiskName ‘&lt;disk name&gt;’
```
Ensure the `PublicNetworkAccess` setting is `Disabled` and the `NetworkAccessPolicy` is set to `AllowPrivate` or `DenyAll`.
**Audit from Azure CLI**
For each managed disk, run the following command:
```
az disk show --disk-name ‘&lt;disk name&gt;’ --resource-group ‘&lt;resource group name&gt;’
```
Ensure the `publicNetworkAccess` setting is set to `Disabled` and the `networkAccessPolicy` setting is set to `AllowPrivate` or `DenyAll`.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[8405fdab-1faf-48aa-b702-999c9c172094](https://portal.azure.com/#view/Microsoft_Azure_Policy/PolicyDetailBlade/definitionId/%2Fproviders%2FMicrosoft.Authorization%2FpolicyDefinitions%2F8405fdab-1faf-48aa-b702-999c9c172094) - Name: 'Managed disks should disable public network access'</t>
  </si>
  <si>
    <t xml:space="preserve"> 'Disk Network Access' is NOT set to 'Enable public access from all networks'</t>
  </si>
  <si>
    <t xml:space="preserve"> 'Disk Network Access' is not NOT set to 'Enable public access from all networks'</t>
  </si>
  <si>
    <t>8</t>
  </si>
  <si>
    <t>8.5</t>
  </si>
  <si>
    <t>The setting 'Enable public access from all networks' is, in many cases, an overly permissive setting on Virtual Machine Disks that presents atypical attack, data infiltration, and data exfiltration vectors. If a disk to network connection is required, the preferred setting is to 'Disable public access and enable private access.'</t>
  </si>
  <si>
    <t>**Remediate from Azure Portal**
Part A. Select the Virtual Machine to Remediate
Using the search bar, search for and open the `Virtual Machines` service.
Click on the name of the Virtual Machine to be remediated.
Part B. Remediate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`Networking`.
Under Network access, select the radio button for either:
- Disable public access and enable private access
- Disable public and private access
Repeat Part B for each Disk attached to a VM.
Repeat Parts A and B to remediate all Disks in all VMs.
**Remediate from PowerShell**
To disable `PublicNetworkAccess` and to set a `DenyAll` setting for the disk's `NetworkAccessPolicy` for each managed disk, run the following command:
```
$disk = Get-AzDisk -ResourceGroupName ‘&lt;resource group name&gt;’ -DiskName ‘&lt;disk name&gt;’
$disk.NetworkAccessPolicy = 'DenyAll'
$disk.PublicNetworkAccess = 'Disabled'
Update-AzDisk -ResourceGroup '&lt;resource group name&gt; -DiskName $disk.Name -Disk $disk
```
To disable `PublicNetworkAccess` and to set an `AllowPrivate` setting for the disk's `NetworkAccessPolicy` for each managed disk, run the following command:
```
$disk = Get-AzDisk -ResourceGroupName ‘&lt;resource group name&gt;’ -DiskName ‘&lt;disk name&gt;’
$disk.NetworkAccessPolicy = 'AllowPrivate'
$disk.PublicNetworkAccess = 'Disabled'
$disk.DiskAccessId = '/subscriptions/&lt;subscription ID&gt;/resourceGroups/&lt;resource group name&gt;/providers/Microsoft.Compute/diskAccesses/&lt;private disk access name&gt;
Update-AzDisk -ResourceGroup '&lt;resource group name&gt; -DiskName $disk.Name -Disk $disk
```
**Remediate from Azure CLI**
To configure a disk to allow private access only, run the following command making sure you have the `Disk Access ID` from a private disk access end point.
```
az disk update --name &lt;managed disk name&gt; --resource-group &lt;resource group name&gt; --network-access-policy AllowPrivate --disk-access &lt;disk access ID&gt;
```
To completely disable public and private access for a disk, run the following command (still in preview) for each disk:
```
az disk update --name &lt;managed disk name&gt; --resource-group &lt;resource group name&gt; --public-network-access Disabled --network-access-policy DenyAll
```</t>
  </si>
  <si>
    <t>Ensure that 'Disk Network Access' is NOT set to 'Enable public access from all networks'. Use of the following method to accomplish the recommended state: 
**Remediate from Azure Portal**
Part A. Select the Virtual Machine to Remediate
Using the search bar, search for and open the `Virtual Machines` service.
Click on the name of the Virtual Machine to be remediated.
Part B. Remediate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`Networking`.
Under Network access, select the radio button for either:
- Disable public access and enable private access
- Disable public and private access
Repeat Part B for each Disk attached to a VM.
Repeat Parts A and B to remediate all Disks in all VMs.
**Remediate from PowerShell**
To disable `PublicNetworkAccess` and to set a `DenyAll` setting for the disk's `NetworkAccessPolicy` for each managed disk, run the following command:
```
$disk = Get-AzDisk -ResourceGroupName ‘&lt;resource group name&gt;’ -DiskName ‘&lt;disk name&gt;’
$disk.NetworkAccessPolicy = 'DenyAll'
$disk.PublicNetworkAccess = 'Disabled'
Update-AzDisk -ResourceGroup '&lt;resource group name&gt; -DiskName $disk.Name -Disk $disk
```
To disable `PublicNetworkAccess` and to set an `AllowPrivate` setting for the disk's `NetworkAccessPolicy` for each managed disk, run the following command:
```
$disk = Get-AzDisk -ResourceGroupName ‘&lt;resource group name&gt;’ -DiskName ‘&lt;disk name&gt;’
$disk.NetworkAccessPolicy = 'AllowPrivate'
$disk.PublicNetworkAccess = 'Disabled'
$disk.DiskAccessId = '/subscriptions/&lt;subscription ID&gt;/resourceGroups/&lt;resource group name&gt;/providers/Microsoft.Compute/diskAccesses/&lt;private disk access name&gt;
Update-AzDisk -ResourceGroup '&lt;resource group name&gt; -DiskName $disk.Name -Disk $disk
```
**Remediate from Azure CLI**
To configure a disk to allow private access only, run the following command making sure you have the `Disk Access ID` from a private disk access end point.
```
az disk update --name &lt;managed disk name&gt; --resource-group &lt;resource group name&gt; --network-access-policy AllowPrivate --disk-access &lt;disk access ID&gt;
```
To completely disable public and private access for a disk, run the following command (still in preview) for each disk:
```
az disk update --name &lt;managed disk name&gt; --resource-group &lt;resource group name&gt; --public-network-access Disabled --network-access-policy DenyAll
```</t>
  </si>
  <si>
    <t>To close this finding, please provide evidence showing that  'Disk Network Access' is NOT set to 'Enable public access from all networks''  with the agency's CAP.</t>
  </si>
  <si>
    <t>AZURE-100</t>
  </si>
  <si>
    <t xml:space="preserve">Least Privilege </t>
  </si>
  <si>
    <t>Ensure that 'Enable Data Access Authentication Mode' is 'Checked'</t>
  </si>
  <si>
    <t>Data Access Authentication Mode provides a method of uploading or exporting Virtual Machine Disks.</t>
  </si>
  <si>
    <t>**Audit from Azure Portal**
Part A. Select the Virtual Machine to Evaluate
Using the search bar, search for and open the `Virtual Machines` service.
Click on the name of the Virtual Machine to be audited.
Part B. Evaluate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`Disk Export.`
Ensure that `Enable Data Access Authentication Mode` is `checked`.
Repeat Part B for each Disk attached to a VM.
Repeat Parts A and B to evaluate all Disks in all VMs.
**Audit from PowerShell**
Run the following command for each disk:
```
Get-AzDisk -ResourceGroupName '&lt;resource_group_name&gt;' -DiskName '&lt;disk_name&gt;'
```
Ensure the `DataAccessAuthMode` setting displays `AzureActiveDirectory` next to it.
**Audit from Azure CLI**
Run the following command for each disk:
```
az disk show --disk-name ‘&lt;disk_name&gt;’ --resource-group ‘&lt;resource_group_name&gt;’
```
Ensure the `dataAccessAuthMode` setting is set to `AzureActiveDirectory`</t>
  </si>
  <si>
    <t xml:space="preserve"> 'Enable Data Access Authentication Mode' is 'Checked'</t>
  </si>
  <si>
    <t xml:space="preserve"> 'Enable Data Access Authentication Mode' is not 'Checked'</t>
  </si>
  <si>
    <t>HCM9: Systems are not deployed using the concept of least privilege</t>
  </si>
  <si>
    <t>8.6</t>
  </si>
  <si>
    <t>Enabling `data access authentication mode` adds a layer of protection using an Entra ID role to further restrict users from creating and using Secure Access Signature (SAS) tokens for exporting a detached managed disk or virtual machine state. Users will need the `Data operator for managed disk` role within Entra ID in order to download a VHD or VM Guest state using a secure URL.</t>
  </si>
  <si>
    <t>**Remediate from Azure Portal**
Part A. Select the Virtual Machine to Remediate
Using the search bar, search for and open the `Virtual Machines` service.
Click on the name of the Virtual Machine to be remediated.
Part B. Remediate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`Disk Export.`
`check` the checkbox next to `Enable Data Access Authentication Mode`.
Repeat Part B for each Disk attached to a VM.
Repeat Parts A and B to remediate all Disks in all VMs.
**Remediate from PowerShell**
Ensure that each disk is detached from its associated `Virtual Machine` before proceeding. Once detached, run the following for each disk:
```
$disk = Get-AzDisk -ResourceGroupName '&lt;resource_group_name&gt;' -DiskName '&lt;disk_name&gt;'
$disk.DataAccessAuthMode = 'AzureActiveDirectory'
Update-AzDisk -ResourceGroup '&lt;resource_group_name&gt;' -DiskName $disk.Name -Disk $disk
```
**Remediate from Azure CLI**
Ensure that each disk is detached from its associated `Virtual Machine` before proceeding. Once detached, run the following for each disk:
```
az disk update --name &lt;disk_name&gt; --resource-group &lt;resource_group_name&gt; --data-access-auth-mode AzureActiveDirectory
```</t>
  </si>
  <si>
    <t>Ensure that 'Enable Data Access Authentication Mode' is 'Checked'. Use of the following method to accomplish the recommended state: 
**Remediate from Azure Portal**
Part A. Select the Virtual Machine to Remediate
Using the search bar, search for and open the `Virtual Machines` service.
Click on the name of the Virtual Machine to be remediated.
Part B. Remediate each Virtual Machine Disk individually
From the selected Virtual Machine resource window, expand the `Settings` menu item and click `Disks.`
For each disk, click the name of the disk to open the disk resource window.
From the selected Disk resource window, expand the `Settings` menu item, and click `Disk Export.`
`check` the checkbox next to `Enable Data Access Authentication Mode`.
Repeat Part B for each Disk attached to a VM.
Repeat Parts A and B to remediate all Disks in all VMs.
**Remediate from PowerShell**
Ensure that each disk is detached from its associated `Virtual Machine` before proceeding. Once detached, run the following for each disk:
```
$disk = Get-AzDisk -ResourceGroupName '&lt;resource_group_name&gt;' -DiskName '&lt;disk_name&gt;'
$disk.DataAccessAuthMode = 'AzureActiveDirectory'
Update-AzDisk -ResourceGroup '&lt;resource_group_name&gt;' -DiskName $disk.Name -Disk $disk
```
**Remediate from Azure CLI**
Ensure that each disk is detached from its associated `Virtual Machine` before proceeding. Once detached, run the following for each disk:
```
az disk update --name &lt;disk_name&gt; --resource-group &lt;resource_group_name&gt; --data-access-auth-mode AzureActiveDirectory
```</t>
  </si>
  <si>
    <t>To close this finding, please provide evidence showing that  'Enable Data Access Authentication Mode' is 'Checked''  with the agency's CAP.</t>
  </si>
  <si>
    <t>AZURE-101</t>
  </si>
  <si>
    <t>CM-2</t>
  </si>
  <si>
    <t>Baseline Configuration</t>
  </si>
  <si>
    <t>Ensure Trusted Launch is enabled on Virtual Machines</t>
  </si>
  <si>
    <t>When **Secure Boot** and **vTPM** are enabled together, they provide a strong foundation for protecting your VM from boot attacks. For example, if an attacker attempts to replace the bootloader with a malicious version, Secure Boot will prevent the VM from booting. If the attacker is able to bypass Secure Boot and install a malicious bootloader, vTPM can be used to detect the intrusion and alert you.</t>
  </si>
  <si>
    <t>**Audit from Azure Portal**
Go to Virtual Machines
For each VM, under Settings, click on Configuration on the left blade
Under Security Type, make sure security type is not standard and if it is Trusted Launch Virtual Machines then make sure Enable Secure Boot &amp; Enable vTPM are checked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[97566dd7-78ae-4997-8b36-1c7bfe0d8121](https://portal.azure.com/#view/Microsoft_Azure_Policy/PolicyDetailBlade/definitionId/%2Fproviders%2FMicrosoft.Authorization%2FpolicyDefinitions%2F97566dd7-78ae-4997-8b36-1c7bfe0d8121) **- Name:** '[Preview]: Secure Boot should be enabled on supported Windows virtual machines'</t>
  </si>
  <si>
    <t>Trusted Launch is enabled on Virtual Machines</t>
  </si>
  <si>
    <t>Trusted Launch is not enabled on Virtual Machines</t>
  </si>
  <si>
    <t>8.11</t>
  </si>
  <si>
    <t>Secure Boot and vTPM work together to protect your VM from a variety of boot attacks, including bootkits, rootkits, and firmware rootkits. Not enabling Trusted Launch in Azure VM can lead to increased vulnerability to rootkits and boot-level malware, reduced ability to detect and prevent unauthorized changes to the boot process, and a potential compromise of system integrity and data security.</t>
  </si>
  <si>
    <t>**Remediate from Azure Portal**
Go to Virtual Machines.
For each VM, under Settings, click on Configuration on the left blade.
Under Security Type, select 'Trusted Launch Virtual Machines'.
Make sure Enable Secure Boot &amp; Enable vTPM are checked.
Click on Apply.
Note: Trusted launch on existing virtual machines (VMs) is currently not supported for Azure Generation 1 VMs</t>
  </si>
  <si>
    <t>Ensure Trusted Launch is enabled on Virtual Machines. Use of the following method to accomplish the recommended state: 
**Remediate from Azure Portal**
Go to Virtual Machines.
For each VM, under Settings, click on Configuration on the left blade.
Under Security Type, select 'Trusted Launch Virtual Machines'.
Make sure Enable Secure Boot &amp; Enable vTPM are checked.
Click on Apply.
Note: Trusted launch on existing virtual machines (VMs) is currently not supported for Azure Generation 1 VMs</t>
  </si>
  <si>
    <t>To close this finding, please provide evidence showing that Trusted Launch is enabled on Virtual Machines'  with the agency's CAP.</t>
  </si>
  <si>
    <t>AZURE-82</t>
  </si>
  <si>
    <t xml:space="preserve">Transmission Confidentiality and Integrity </t>
  </si>
  <si>
    <t>Ensure 'HTTPS Only' is set to `On`</t>
  </si>
  <si>
    <t>Azure App Service allows apps to run under both HTTP and HTTPS by default. Apps can be accessed by anyone using non-secure HTTP links by default. Non-secure HTTP requests can be restricted and all HTTP requests redirected to the secure HTTPS port. It is recommended to enforce HTTPS-only traffic.</t>
  </si>
  <si>
    <t>**Audit from Azure Portal**
1. Login to Azure Portal using https://portal.azure.com 
2. Go to `App Services`
3. For each App Service
4. Under `Setting` section, click on `Configuration`
5. Under the `General Settings` tab, ensure that `HTTPS Only` is set to `On` under `Platform Settings`
**Audit from Azure CLI**
To check HTTPS-only traffic value for an existing app, run the following command,
```
az webapp show --resource-group &lt;RESOURCE_GROUP_NAME&gt; --name &lt;APP_NAME&gt; --query httpsOnly
```
The output should return `true` if HTTPS-only traffic value is set to `On`.
**Audit from PowerShell**
List all the web apps configured within the subscription.
```
Get-AzWebApp | Select-Object ResourceGroup, Name, HttpsOnly
```
For each web app review the `HttpsOnly` setting and make sure it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[a4af4a39-4135-47fb-b175-47fbdf85311d](https://portal.azure.com/#view/Microsoft_Azure_Policy/PolicyDetailBlade/definitionId/%2Fproviders%2FMicrosoft.Authorization%2FpolicyDefinitions%2Fa4af4a39-4135-47fb-b175-47fbdf85311d) **- Name:** 'App Service apps should only be accessible over HTTPS'</t>
  </si>
  <si>
    <t>HTTPS Only' is set to `On`</t>
  </si>
  <si>
    <t>HTTPS Only' is not set to `On`</t>
  </si>
  <si>
    <t>9</t>
  </si>
  <si>
    <t>9.1</t>
  </si>
  <si>
    <t>Enabling HTTPS-only traffic will redirect all non-secure HTTP requests to HTTPS ports. HTTPS uses the TLS/SSL protocol to provide a secure connection which is both encrypted and authenticated. It is therefore important to support HTTPS for the security benefits.</t>
  </si>
  <si>
    <t>**Remediate from Azure Portal**
1. Login to Azure Portal using https://portal.azure.com 
2. Go to `App Services`
3. For each App Service
4. Under `Setting` section, click on `Configuration`
5. Under the `General Settings` tab, set `HTTPS Only` to `On` under `Platform Settings`
**Remediate from Azure CLI**
To set HTTPS-only traffic value for an existing app, run the following command:
```
az webapp update --resource-group &lt;RESOURCE_GROUP_NAME&gt; --name &lt;APP_NAME&gt; --set httpsOnly=true
```
**Remediate from PowerShell**
```
Set-AzWebApp -ResourceGroupName &lt;RESOURCE_GROUP_NAME&gt; -Name &lt;APP_NAME&gt; -HttpsOnly $true
```</t>
  </si>
  <si>
    <t xml:space="preserve">Use of the following method to accomplish the recommended state: 
"**Remediate from Azure Portal**
1. Login to Azure Portal using https://portal.azure.com 
2. Go to `App Services`
3. For each App Service
4. Under `Setting` section, click on `Configuration`
5. Under the `General Settings` tab, set `HTTPS Only` to `On` under `Platform Settings`
</t>
  </si>
  <si>
    <t>To close this finding, please provide evidence showing that HTTPS Only' is set to `On`'  with the agency's CAP.</t>
  </si>
  <si>
    <t>AZURE-88</t>
  </si>
  <si>
    <t>SA-22</t>
  </si>
  <si>
    <t>Unsupported System Components</t>
  </si>
  <si>
    <t>Ensure that 'HTTP20enabled' is set to 'true' (if in use)</t>
  </si>
  <si>
    <t>Periodically, newer versions are released for HTTP either due to security flaws or to include additional functionality. Using the latest HTTP version for apps to take advantage of security fixes, if any, and/or new functionalities of the newer version.</t>
  </si>
  <si>
    <t>**Audit from Azure Portal**
1. Login to Azure Portal using https://portal.azure.com 
2. Go to `App Services`
3. Click on each App
4. Under `Setting` section, Click on `Configuration`
5. Ensure that `HTTP Version` set to `2.0` version under `General settings`
NOTE: Most modern browsers support HTTP 2.0 protocol over TLS only, while non-encrypted traffic continues to use HTTP 1.1. To ensure that client browsers connect to your app with HTTP/2, either buy an App Service Certificate for your app's custom domain or bind a third-party certificate.
**Audit from Azure CLI**
To check HTTP 2.0 version status for an existing app, run the following command,
```
az webapp config show --resource-group &lt;RESOURCE_GROUP_NAME&gt; --name &lt;APP_NAME&gt; --query http20Enabled
```
The output should return `true` if HTTPS 2.0 traffic value is set to `On`.
**Audit from PowerShell**
For each application, run the following command:
```
Get-AzWebApp -ResourceGroupName &lt;app resource group&gt; -Name &lt;app name&gt; |Select-Object -ExpandProperty SiteConfig
```
If the value of the **Http20Enabled** setting is **true**, the application is compliant. Otherwise if the value of the **Http20Enabled** setting is **false**, the application is non-compliant.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[e2c1c086-2d84-4019-bff3-c44ccd95113c](https://portal.azure.com/#view/Microsoft_Azure_Policy/PolicyDetailBlade/definitionId/%2Fproviders%2FMicrosoft.Authorization%2FpolicyDefinitions%2Fe2c1c086-2d84-4019-bff3-c44ccd95113c) **- Name:** 'Function apps should use latest 'HTTP Version''
- **Policy ID:** [8c122334-9d20-4eb8-89ea-ac9a705b74ae](https://portal.azure.com/#view/Microsoft_Azure_Policy/PolicyDetailBlade/definitionId/%2Fproviders%2FMicrosoft.Authorization%2FpolicyDefinitions%2F8c122334-9d20-4eb8-89ea-ac9a705b74ae) **- Name:** 'App Service apps should use latest 'HTTP Version''</t>
  </si>
  <si>
    <t xml:space="preserve"> 'HTTP20enabled' is set to 'true' (if in use)</t>
  </si>
  <si>
    <t xml:space="preserve"> 'HTTP20enabled' is not set to 'true' (if in use)</t>
  </si>
  <si>
    <t>HSI2</t>
  </si>
  <si>
    <t>HSI2: System patch level is insufficient</t>
  </si>
  <si>
    <t>9.10</t>
  </si>
  <si>
    <t>Newer versions may contain security enhancements and additional functionality. Using the latest version is recommended in order to take advantage of enhancements and new capabilities. With each software installation, organizations need to determine if a given update meets their requirements. They must also verify the compatibility and support provided for any additional software against the update revision that is selected.
HTTP 2.0 has additional performance improvements on the head-of-line blocking problem of old HTTP version, header compression, and prioritization of requests. HTTP 2.0 no longer supports HTTP 1.1's chunked transfer encoding mechanism, as it provides its own, more efficient, mechanisms for data streaming.</t>
  </si>
  <si>
    <t>**Remediate from Azure Portal**
1. Login to Azure Portal using https://portal.azure.com 
2. Go to `App Services`
3. Click on each App
4. Under `Setting` section, Click on `Configuration`
5. Set `HTTP version` to `2.0` under `General settings`
NOTE: Most modern browsers support HTTP 2.0 protocol over TLS only, while non-encrypted traffic continues to use HTTP 1.1. To ensure that client browsers connect to your app with HTTP/2, either buy an App Service Certificate for your app's custom domain or bind a third-party certificate.
**Remediate from Azure CLI**
To set HTTP 2.0 version for an existing app, run the following command:
```
az webapp config set --resource-group &lt;RESOURCE_GROUP_NAME&gt; --name &lt;APP_NAME&gt; --http20-enabled true
```
**Remediate from PowerShell**
To enable HTTP 2.0 version support, run the following command:
```
Set-AzWebApp -ResourceGroupName &lt;app resource group&gt; -Name &lt;app name&gt; -Http20Enabled $true
```</t>
  </si>
  <si>
    <t>Ensure that 'HTTP20enabled' is set to 'true' (if in use). Use of the following method to accomplish the recommended state: 
**Remediate from Azure Portal**
1. Login to Azure Portal using https://portal.azure.com 
2. Go to `App Services`
3. Click on each App
4. Under `Setting` section, Click on `Configuration`
5. Set `HTTP version` to `2.0` under `General settings`
NOTE: Most modern browsers support HTTP 2.0 protocol over TLS only, while non-encrypted traffic continues to use HTTP 1.1. To ensure that client browsers connect to your app with HTTP/2, either buy an App Service Certificate for your app's custom domain or bind a third-party certificate.
**Remediate from Azure CLI**
To set HTTP 2.0 version for an existing app, run the following command:
```
az webapp config set --resource-group &lt;RESOURCE_GROUP_NAME&gt; --name &lt;APP_NAME&gt; --http20-enabled true
```
**Remediate from PowerShell**
To enable HTTP 2.0 version support, run the following command:
```
Set-AzWebApp -ResourceGroupName &lt;app resource group&gt; -Name &lt;app name&gt; -Http20Enabled $true
```</t>
  </si>
  <si>
    <t>To close this finding, please provide evidence showing that  'HTTP20enabled' is set to 'true' (if in use)'  with the agency's CAP.</t>
  </si>
  <si>
    <t>AZURE-11</t>
  </si>
  <si>
    <t>Ensure That 'Guest users access restrictions' is set to 'Guest user access is restricted to properties and memberships of their own directory objects'</t>
  </si>
  <si>
    <t>Limit guest user permissions.</t>
  </si>
  <si>
    <t>**Audit from Azure Portal**
From Azure Home select the Portal Menu
Select `Microsoft Entra ID`
Under `Manage`, select `External Identities`
Select `External collaboration settings`
Under `Guest user access`, ensure that `Guest user access restrictions ` is set to `Guest user access is restricted to properties and memberships of their own directory objects`
**Audit from PowerShell**
Enter the following: 
```
Connect-MgGraph
(Get-MgPolicyAuthorizationPolicy).GuestUserRoleId
```
Which will give a result like:
```
Id : authorizationPolicy
OdataType :
Description : Used to manage authorization related settings across the company.
DisplayName : Authorization Policy
EnabledPreviewFeatures : {}
GuestUserRoleId : 10dae51f-b6af-4016-8d66-8c2a99b929b3
PermissionGrantPolicyIdsAssignedToDefaultUserRole : {user-default-legacy}
```
If the GuestUserRoleID property does not equal `2af84b1e-32c8-42b7-82bc-daa82404023b` then it is not set to most restrictive.</t>
  </si>
  <si>
    <t xml:space="preserve"> 'Guest users access restrictions' is set to 'Guest user access is restricted to properties and memberships of their own directory objects'</t>
  </si>
  <si>
    <t xml:space="preserve"> 'Guest users access restrictions' is not set to 'Guest user access is restricted to properties and memberships of their own directory objects'</t>
  </si>
  <si>
    <t>HAC59</t>
  </si>
  <si>
    <t>HAC59: The guest account has improper access to data and/or resources</t>
  </si>
  <si>
    <t>2.15</t>
  </si>
  <si>
    <t>Limiting guest access ensures that guest accounts do not have permission for certain directory tasks, such as enumerating users, groups or other directory resources, and cannot be assigned to administrative roles in your directory. Guest access has three levels of restriction.
1. Guest users have the same access as members (most inclusive),
2. Guest users have limited access to properties and memberships of directory objects (default value),
3. Guest user access is restricted to properties and memberships of their own directory objects (most restrictive).
The recommended option is the 3rd, most restrictive: "Guest user access is restricted to their own directory object".</t>
  </si>
  <si>
    <t>**Remediate from Azure Portal**
From Azure Home select the Portal Menu
Select `Microsoft Entra ID`
Under `Manage`, select `External Identities`
Select `External collaboration settings`
Under `Guest user access`, set `Guest user access restrictions` to `Guest user access is restricted to properties and memberships of their own directory objects`
Click `Save`
**Remediate from PowerShell**
Enter the following to update the policy ID:
```
Update-MgPolicyAuthorizationPolicy -GuestUserRoleId "2af84b1e-32c8-42b7-82bc-daa82404023b"
```
Check the GuestUserRoleId again:
```
(Get-MgPolicyAuthorizationPolicy).GuestUserRoleId
```
Ensure that the GuestUserRoleId is equal to the earlier entered value of `2af84b1e-32c8-42b7-82bc-daa82404023b`.</t>
  </si>
  <si>
    <t>Ensure That 'Guest users access restrictions' is set to 'Guest user access is restricted to properties and memberships of their own directory objects'. Use of the following method to accomplish the recommended state: 
**Remediate from Azure Portal**
From Azure Home select the Portal Menu
Select `Microsoft Entra ID`
Under `Manage`, select `External Identities`
Select `External collaboration settings`
Under `Guest user access`, set `Guest user access restrictions` to `Guest user access is restricted to properties and memberships of their own directory objects`
Click `Save`
**Remediate from PowerShell**
Enter the following to update the policy ID:
```
Update-MgPolicyAuthorizationPolicy -GuestUserRoleId "2af84b1e-32c8-42b7-82bc-daa82404023b"
```
Check the GuestUserRoleId again:
```
(Get-MgPolicyAuthorizationPolicy).GuestUserRoleId
```
Ensure that the GuestUserRoleId is equal to the earlier entered value of `2af84b1e-32c8-42b7-82bc-daa82404023b`.</t>
  </si>
  <si>
    <t>To close this finding, please provide evidence showing that  'Guest users access restrictions' is set to 'Guest user access is restricted to properties and memberships of their own directory objects'</t>
  </si>
  <si>
    <t>AZURE-12</t>
  </si>
  <si>
    <t>Ensure That 'Restrict access to Microsoft Entra admin center' is Set to 'Yes'</t>
  </si>
  <si>
    <t>Restrict access to the Microsoft Entra ID administration center to administrators only.
**NOTE**: This only affects access to the Entra ID administrator's web portal. This setting does not prohibit privileged users from using other methods such as Rest API or Powershell to obtain sensitive information from Microsoft Entra ID.</t>
  </si>
  <si>
    <t>**Audit from Azure Portal**
From Azure Home select the Portal Menu
Select `Microsoft Entra ID`
Under `Manage`, select `Users`
Under `Manage`, select `User settings`
Under `Administration centre`, ensure that `Restrict access to Microsoft Entra admin center` is set to `Yes`</t>
  </si>
  <si>
    <t xml:space="preserve"> 'Restrict access to Microsoft Entra admin center' is Set to 'Yes'</t>
  </si>
  <si>
    <t xml:space="preserve"> 'Restrict access to Microsoft Entra admin center' is not Set to 'Yes'</t>
  </si>
  <si>
    <t>2.17</t>
  </si>
  <si>
    <t>The Microsoft Entra ID administrative center has sensitive data and permission settings. All non-administrators should be prohibited from accessing any Microsoft Entra ID data in the administration center to avoid exposure.</t>
  </si>
  <si>
    <t>**Remediate from Azure Portal**
From Azure Home select the Portal Menu
Select `Microsoft Entra ID`
Under `Manage`, select `Users`
Under `Manage`, select `User settings`
Under `Administration centre`, set `Restrict access to Microsoft Entra admin center` to `Yes`
Click `Save`</t>
  </si>
  <si>
    <t>Ensure That 'Restrict access to Microsoft Entra admin center' is Set to 'Yes'. Use of the following method to accomplish the recommended state: 
**Remediate from Azure Portal**
From Azure Home select the Portal Menu
Select `Microsoft Entra ID`
Under `Manage`, select `Users`
Under `Manage`, select `User settings`
Under `Administration centre`, set `Restrict access to Microsoft Entra admin center` to `Yes`
Click `Save`</t>
  </si>
  <si>
    <t>To close this finding, please provide evidence showing that  'Restrict access to Microsoft Entra admin center' is Set to 'Yes'</t>
  </si>
  <si>
    <t>AZURE-13</t>
  </si>
  <si>
    <t>Ensure that 'Require Multifactor Authentication to register or join devices with Microsoft Entra' is set to 'Yes'</t>
  </si>
  <si>
    <t>**NOTE:** This recommendation is only relevant if your subscription is using Per-User MFA. If your organization is licensed to use Conditional Access, the preferred method of requiring MFA to join devices to Entra ID is to use a Conditional Access policy (see additional information below for link).
Joining or registering devices to Microsoft Entra ID should require multi-factor authentication.</t>
  </si>
  <si>
    <t>**Audit from Azure Portal**
From Azure Home select the Portal Menu
Select `Microsoft Entra ID`
Under `Manage`, select `Devices`
Under `Manage`, select `Device settings`
Under `Microsoft Entra join and registration settings`, ensure that `Require Multifactor Authentication to register or join devices with Microsoft Entra` is set to `Yes`</t>
  </si>
  <si>
    <t xml:space="preserve"> 'Require Multifactor Authentication to register or join devices with Microsoft Entra' is set to 'Yes'</t>
  </si>
  <si>
    <t xml:space="preserve"> 'Require Multifactor Authentication to register or join devices with Microsoft Entra' is not set to 'Yes'</t>
  </si>
  <si>
    <t xml:space="preserve">Multi-factor authentication is not enforced for local device management </t>
  </si>
  <si>
    <t>2.22</t>
  </si>
  <si>
    <t>Multi-factor authentication is recommended when adding devices to Microsoft Entra ID. When set to `Yes`, users who are adding devices from the internet must first use the second method of authentication before their device is successfully added to the directory. This ensures that rogue devices are not added to the domain using a compromised user account.</t>
  </si>
  <si>
    <t>**Remediate from Azure Portal**
From Azure Home select the Portal Menu
Select `Microsoft Entra ID`
Under `Manage`, select `Devices`
Under `Manage`, select `Device settings`
Under `Microsoft Entra join and registration settings`, set `Require Multifactor Authentication to register or join devices with Microsoft Entra` to `Yes`
Click `Save`</t>
  </si>
  <si>
    <t>Ensure that 'Require Multifactor Authentication to register or join devices with Microsoft Entra' is set to 'Yes'. Use of the following method to accomplish the recommended state: 
**Remediate from Azure Portal**
From Azure Home select the Portal Menu
Select `Microsoft Entra ID`
Under `Manage`, select `Devices`
Under `Manage`, select `Device settings`
Under `Microsoft Entra join and registration settings`, set `Require Multifactor Authentication to register or join devices with Microsoft Entra` to `Yes`
Click `Save`</t>
  </si>
  <si>
    <t>To close this finding, please provide evidence showing that  'Require Multifactor Authentication to register or join devices with Microsoft Entra' is set to 'Yes'</t>
  </si>
  <si>
    <t>AZURE-14</t>
  </si>
  <si>
    <t>Ensure That No Custom Subscription Administrator Roles Exist</t>
  </si>
  <si>
    <t>The principle of least privilege should be followed and only necessary privileges should be assigned instead of allowing full administrative access.</t>
  </si>
  <si>
    <t>**Audit from Azure Portal**
From Azure Home select the Portal Menu.
Select `Subscriptions`.
Select a subscription.
Select `Access control (IAM)`.
Select `Roles`.
Click `Type` and select `Custom role` from the drop-down menu.
Select `View` next to a role.
Select `JSON`.
Check for `assignableScopes` set to the subscription, and `actions` set to `*`.
Repeat steps 7-9 for each custom role.
**Audit from Azure CLI**
List custom roles:
```
az role definition list --custom-role-only True
```
Check for entries with `assignableScope` of the `subscription`, and an action of `*`
**Audit from PowerShell**
```
Connect-AzAccount
Get-AzRoleDefinition |Where-Object {($_.IsCustom -eq $true) -and ($_.Actions.contains('*'))}
```
Check the output for `AssignableScopes` value set to the subscription.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[a451c1ef-c6ca-483d-87ed-f49761e3ffb5](https://portal.azure.com/#view/Microsoft_Azure_Policy/PolicyDetailBlade/definitionId/%2Fproviders%2FMicrosoft.Authorization%2FpolicyDefinitions%2Fa451c1ef-c6ca-483d-87ed-f49761e3ffb5) **- Name:** 'Audit usage of custom RBAC roles'</t>
  </si>
  <si>
    <t xml:space="preserve"> No Custom Subscription Administrator Roles Exist</t>
  </si>
  <si>
    <t>2.23</t>
  </si>
  <si>
    <t>Custom roles in Azure with administrative access can obfuscate the permissions granted and introduce complexity and blind spots to the management of privileged identities. For less mature security programs without regular identity audits, the creation of Custom roles should be avoided entirely. For more mature security programs with regular identity audits, Custom Roles should be audited for use and assignment, used minimally, and the principle of least privilege should be observed when granting permissions</t>
  </si>
  <si>
    <t>**Remediate from Azure Portal**
From Azure Home select the Portal Menu.
Select `Subscriptions`.
Select a subscription.
Select `Access control (IAM)`.
Select `Roles`.
Click `Type` and select `Custom role` from the drop-down menu.
Check the box next to each role which grants subscription administrator privileges.
Select `Delete`.
Select `Yes`.
**Remediate from Azure CLI**
List custom roles:
```
az role definition list --custom-role-only True
```
Check for entries with `assignableScope` of the `subscription`, and an action of `*`.
To remove a violating role:
```
az role definition delete --name &lt;role name&gt;
```
Note that any role assignments must be removed before a custom role can be deleted.
Ensure impact is assessed before deleting a custom role granting subscription administrator privileges.</t>
  </si>
  <si>
    <t>Ensure That No Custom Subscription Administrator Roles Exist. Use of the following method to accomplish the recommended state: 
**Remediate from Azure Portal**
From Azure Home select the Portal Menu.
Select `Subscriptions`.
Select a subscription.
Select `Access control (IAM)`.
Select `Roles`.
Click `Type` and select `Custom role` from the drop-down menu.
Check the box next to each role which grants subscription administrator privileges.
Select `Delete`.
Select `Yes`.
**Remediate from Azure CLI**
List custom roles:
```
az role definition list --custom-role-only True
```
Check for entries with `assignableScope` of the `subscription`, and an action of `*`.
To remove a violating role:
```
az role definition delete --name &lt;role name&gt;
```
Note that any role assignments must be removed before a custom role can be deleted.
Ensure impact is assessed before deleting a custom role granting subscription administrator privileges.</t>
  </si>
  <si>
    <t>To close this finding, please provide evidence showing that  No Custom Subscription Administrator Roles Exist</t>
  </si>
  <si>
    <t>AZURE-15</t>
  </si>
  <si>
    <t>Ensure Security Defaults is enabled on Microsoft Entra ID</t>
  </si>
  <si>
    <t>[**IMPORTANT - Please read the section overview:** If your organization pays for Microsoft Entra ID licensing (included in Microsoft 365 E3, E5, or F5, and EM&amp;S E3 or E5 licenses) and **CAN** use Conditional Access, ignore the recommendations in this section and proceed to the Conditional Access section.]
Security defaults in Microsoft Entra ID make it easier to be secure and help protect your organization. Security defaults contain preconfigured security settings for common attacks.
Security defaults is available to everyone. The goal is to ensure that all organizations have a basic level of security enabled at no extra cost. You may turn on security defaults in the Azure portal.</t>
  </si>
  <si>
    <t>**Audit from Azure Portal**
To ensure security defaults is enabled in your directory:
1. From Azure Home select the Portal Menu.
2. Browse to `Microsoft Entra ID` &gt; `Properties`.
3. Select `Manage security defaults`.
4. Under `Security defaults`, verify that `Enabled (recommended)` is selected.</t>
  </si>
  <si>
    <t>Security Defaults is enabled on Microsoft Entra ID</t>
  </si>
  <si>
    <t>Security Defaults is not enabled on Microsoft Entra ID</t>
  </si>
  <si>
    <t>2.1.1</t>
  </si>
  <si>
    <t>Security defaults provide secure default settings that we manage on behalf of organizations to keep customers safe until they are ready to manage their own identity security settings.
For example, doing the following:
- Requiring all users and admins to register for MFA.
- Challenging users with MFA - when necessary, based on factors such as location, device, role, and task. 
- Disabling authentication from legacy authentication clients, which can’t do MFA.</t>
  </si>
  <si>
    <t>**Remediate from Azure Portal**
To enable security defaults in your directory:
From Azure Home select the Portal Menu.
Browse to `Microsoft Entra ID` &gt; `Properties`.
Select `Manage security defaults`.
Under `Security defaults`, select `Enabled (recommended)`.
Select `Save`.</t>
  </si>
  <si>
    <t>Ensure Security Defaults is enabled on Microsoft Entra ID. Use of the following method to accomplish the recommended state: 
**Remediate from Azure Portal**
To enable security defaults in your directory:
From Azure Home select the Portal Menu.
Browse to `Microsoft Entra ID` &gt; `Properties`.
Select `Manage security defaults`.
Under `Security defaults`, select `Enabled (recommended)`.
Select `Save`.</t>
  </si>
  <si>
    <t>To close this finding, please provide evidence showing that Security Defaults is enabled on Microsoft Entra ID</t>
  </si>
  <si>
    <t>AZURE-16</t>
  </si>
  <si>
    <t>Ensure that 'Multi-Factor Auth Status' is 'Enabled' for all Privileged Users</t>
  </si>
  <si>
    <t>[**IMPORTANT - Please read the section overview:** If your organization pays for Microsoft Entra ID licensing (included in Microsoft 365 E3, E5, or F5, and EM&amp;S E3 or E5 licenses) and **CAN** use Conditional Access, ignore the recommendations in this section and proceed to the Conditional Access section.]
Enable multi-factor authentication for all roles, groups, and users that have write access or permissions to Azure resources. These include custom created objects or built-in roles such as;
- Service Co-Administrators
- Subscription Owners
- Contributors</t>
  </si>
  <si>
    <t>**Audit from Azure Portal**
From Azure Home select the Portal Menu
Select the `Microsoft Entra ID` blade
Under `Manage`, click `Roles and administrators`
Take note of all users with the role `Service Co-Administrators`, `Owners` or `Contributors`
Return to the `Overview`
Under `Manage`, click `Users`
Click on the `Per-User MFA` button in the top row menu
Ensure that `Status` is `Enabled` for all noted users
**Audit from REST API**
For Every Subscription, For Every Tenant 
**Step 1:** Identify Users with Administrative Access 
List All Users Using Microsoft Graph API: 
```
GET https://graph.microsoft.com/v1.0/users
``` 
Capture `id` and corresponding `userPrincipalName` ('$uid', '$userPrincipalName') 
2. List all Role Definitions Using Azure management API: 
```
https://management.azure.com/subscriptions/:subscriptionId/providers/Microsoft.Authorization/roleDefinitions?api-version=2017-05-01
``` 
Capture Role Definition IDs/Name ('$name') and role names ('$properties/roleName') where "properties/roleName" contains (`Owner` or `*contributor` or `admin` ) 
3. List All Role Assignments (Mappings `$A.uid` to `$B.name`) Using Azure Management API: 
```
GET https://management.azure.com/subscriptions/:subscriptionId/providers/Microsoft.Authorization/roleassignments?api-version=2017-10-01-preview
```
Find all administrative roles (`$B.name`) in `"Properties/roleDefinitionId"` mapped with user ids (`$A.id`) in `"Properties/principalId"` where `"Properties/principalType" == "User"` 
4. Now Match (`$CProperties/principalId`) with `$A.uid` and get `$A.userPrincipalName` save this as `D.userPrincipalName`
**Step 2:** Run Graph PowerShell command: 
```
get-mguser -All | where {$_.StrongAuthenticationMethods.Count -eq 0} | Select-Object -Property UserPrincipalName
```
If the output contains any of the `$D.userPrincipalName`, then this recommendation is non-compliant.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[e3e008c3-56b9-4133-8fd7-d3347377402a](https://portal.azure.com/#view/Microsoft_Azure_Policy/PolicyDetailBlade/definitionId/%2Fproviders%2FMicrosoft.Authorization%2FpolicyDefinitions%2Fe3e008c3-56b9-4133-8fd7-d3347377402a) **- Name:** 'Accounts with owner permissions on Azure resources should be MFA enabled'
- **Policy ID:** [931e118d-50a1-4457-a5e4-78550e086c52](https://portal.azure.com/#view/Microsoft_Azure_Policy/PolicyDetailBlade/definitionId/%2Fproviders%2FMicrosoft.Authorization%2FpolicyDefinitions%2F931e118d-50a1-4457-a5e4-78550e086c52) **- Name:** 'Accounts with write permissions on Azure resources should be MFA enabled'</t>
  </si>
  <si>
    <t xml:space="preserve"> 'Multi-Factor Auth Status' is 'Enabled' for all Privileged Users</t>
  </si>
  <si>
    <t xml:space="preserve"> 'Multi-Factor Auth Status' is not 'Enabled' for all Privileged Users</t>
  </si>
  <si>
    <t>HAC66</t>
  </si>
  <si>
    <t>Multi-factor authentication is not required for internal non-privileged access</t>
  </si>
  <si>
    <t>Multi-factor authentication requires an individual to present a minimum of two separate forms of authentication before access is granted. Multi-factor authentication provides additional assurance that the individual attempting to gain access is who they claim to be. With multi-factor authentication, an attacker would need to compromise at least two different authentication mechanisms, increasing the difficulty of compromise and thus reducing the risk.</t>
  </si>
  <si>
    <t>**Remediate from Azure Portal**
From Azure Home select the Portal Menu
Select `Microsoft Entra ID` blade
Under `Manage`, click `Roles and administrators`
Take note of all users with the role `Service Co-Administrators`, `Owners` or `Contributors`
Return to the `Overview`
Under `Manage`, click `Users`
Click on the `Per-User MFA` button in the top row menu
Check the box next to each noted user
Click `Enable MFA`
Click `Enable`
**Other Options within Azure Portal**
Follow Microsoft Azure documentation and enable multi-factor authentication in your environment.
[https://docs.microsoft.com/en-us/azure/active-directory/authentication/tutorial-enable-azure-mfa](https://docs.microsoft.com/en-us/azure/active-directory/authentication/tutorial-enable-azure-mfa)
Enabling and configuring MFA with conditional access policy is a multi-step process. Here are some additional resources on the process within Entra ID to enable multi-factor authentication for users within your subscriptions with conditional access policy.
[https://docs.microsoft.com/en-us/azure/active-directory/conditional-access/howto-conditional-access-policy-admin-mfa](https://docs.microsoft.com/en-us/azure/active-directory/conditional-access/howto-conditional-access-policy-admin-mfa)
[https://docs.microsoft.com/en-us/azure/active-directory/authentication/howto-mfa-getstarted#enable-multi-factor-authentication-with-conditional-access](https://docs.microsoft.com/en-us/azure/active-directory/authentication/howto-mfa-getstarted#enable-multi-factor-authentication-with-conditional-access)
[https://docs.microsoft.com/en-us/azure/active-directory/authentication/howto-mfa-mfasettings](https://docs.microsoft.com/en-us/azure/active-directory/authentication/howto-mfa-mfasettings)</t>
  </si>
  <si>
    <t>Ensure that 'Multi-Factor Auth Status' is 'Enabled' for all Privileged Users. Use of the following method to accomplish the recommended state: 
**Remediate from Azure Portal**
From Azure Home select the Portal Menu
Select `Microsoft Entra ID` blade
Under `Manage`, click `Roles and administrators`
Take note of all users with the role `Service Co-Administrators`, `Owners` or `Contributors`
Return to the `Overview`
Under `Manage`, click `Users`
Click on the `Per-User MFA` button in the top row menu
Check the box next to each noted user
Click `Enable MFA`
Click `Enable`
**Other Options within Azure Portal**
Follow Microsoft Azure documentation and enable multi-factor authentication in your environment.
[https://docs.microsoft.com/en-us/azure/active-directory/authentication/tutorial-enable-azure-mfa](https://docs.microsoft.com/en-us/azure/active-directory/authentication/tutorial-enable-azure-mfa)
Enabling and configuring MFA with conditional access policy is a multi-step process. Here are some additional resources on the process within Entra ID to enable multi-factor authentication for users within your subscriptions with conditional access policy.
[https://docs.microsoft.com/en-us/azure/active-directory/conditional-access/howto-conditional-access-policy-admin-mfa](https://docs.microsoft.com/en-us/azure/active-directory/conditional-access/howto-conditional-access-policy-admin-mfa)
[https://docs.microsoft.com/en-us/azure/active-directory/authentication/howto-mfa-getstarted#enable-multi-factor-authentication-with-conditional-access](https://docs.microsoft.com/en-us/azure/active-directory/authentication/howto-mfa-getstarted#enable-multi-factor-authentication-with-conditional-access)
[https://docs.microsoft.com/en-us/azure/active-directory/authentication/howto-mfa-mfasettings](https://docs.microsoft.com/en-us/azure/active-directory/authentication/howto-mfa-mfasettings)</t>
  </si>
  <si>
    <t>To close this finding, please provide evidence showing that  'Multi-Factor Auth Status' is 'Enabled' for all Privileged Users</t>
  </si>
  <si>
    <t>AZURE-24</t>
  </si>
  <si>
    <t>Automated Flaw Remediation</t>
  </si>
  <si>
    <t>Ensure that Microsoft Defender Recommendation for 'Apply system updates' status is 'Completed'</t>
  </si>
  <si>
    <t>Ensure that the latest OS patches for all virtual machines are applied.</t>
  </si>
  <si>
    <t>**Audit from Azure Portal**
From Azure Home select the Portal Menu
Select `Microsoft Defender for Cloud`
Then the `Recommendations` blade
Ensure that there are no recommendations for `Apply system updates`
Alternatively, you can employ your own patch assessment and management tool to periodically assess, report and install the required security patches for your OS.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[bd876905-5b84-4f73-ab2d-2e7a7c4568d9](https://portal.azure.com/#view/Microsoft_Azure_Policy/PolicyDetailBlade/definitionId/%2Fproviders%2FMicrosoft.Authorization%2FpolicyDefinitions%2Fbd876905-5b84-4f73-ab2d-2e7a7c4568d9) **- Name:** 'Machines should be configured to periodically check for missing system updates'</t>
  </si>
  <si>
    <t xml:space="preserve"> Microsoft Defender Recommendation for 'Apply system updates' status is 'Completed'</t>
  </si>
  <si>
    <t xml:space="preserve"> Microsoft Defender Recommendation for 'Apply system updates' status is not 'Completed'</t>
  </si>
  <si>
    <t>3.1.10</t>
  </si>
  <si>
    <t>Windows and Linux virtual machines should be kept updated to: 
- Address a specific bug or flaw
- Improve an OS or application’s general stability
- Fix a security vulnerability
Microsoft Defender for Cloud retrieves a list of available security and critical updates from Windows Update or Windows Server Update Services (WSUS), depending on which service is configured on a Windows VM. The security center also checks for the latest updates in Linux systems. If a VM is missing a system update, the security center will recommend system updates be applied.</t>
  </si>
  <si>
    <t>Follow Microsoft Azure documentation to apply security patches from the security center. Alternatively, you can employ your own patch assessment and management tool to periodically assess, report, and install the required security patches for your OS.</t>
  </si>
  <si>
    <t>Ensure that Microsoft Defender Recommendation for 'Apply system updates' status is 'Completed'. Use of the following method to accomplish the recommended state: 
Follow Microsoft Azure documentation to apply security patches from the security center. Alternatively, you can employ your own patch assessment and management tool to periodically assess, report, and install the required security patches for your OS.</t>
  </si>
  <si>
    <t>To close this finding, please provide evidence showing that  Microsoft Defender Recommendation for 'Apply system updates' status is 'Completed'</t>
  </si>
  <si>
    <t>AZURE-26</t>
  </si>
  <si>
    <t xml:space="preserve">RA-5 </t>
  </si>
  <si>
    <t>Vulnerability Monitoring and Scanning</t>
  </si>
  <si>
    <t>Ensure that Auto provisioning of 'Log Analytics agent for Azure VMs' is Set to 'On'</t>
  </si>
  <si>
    <t>Enable automatic provisioning of the monitoring agent to collect security data.
**DEPRECATION PLANNED:** The Log Analytics Agent is slated for deprecation in August 2024. The Microsoft Defender for Endpoint agent, in tandem with new agentless capabilities will be providing replacement functionality. More detail is available here: [https://techcommunity.microsoft.com/t5/microsoft-defender-for-cloud/microsoft-defender-for-cloud-strategy-and-plan-towards-log/ba-p/3883341](https://techcommunity.microsoft.com/t5/microsoft-defender-for-cloud/microsoft-defender-for-cloud-strategy-and-plan-towards-log/ba-p/3883341).</t>
  </si>
  <si>
    <t>**Audit from Azure Portal**
From Azure Home select the Portal Menu
Select `Microsoft Defender for Cloud`
Under `Management`, select `Environment Settings`
Select a subscription
Click on `Settings &amp; monitoring`
Ensure that `Log Analytics agent` is set to `On`
Repeat the above for any additional subscriptions.
**Audit from Azure CLI**
Ensure the output of the below command is `On`
```
az account get-access-token --query "{subscription:subscription,accessToken:accessToken}" --out tsv | xargs -L1 bash -c 'curl -X GET -H "Authorization: Bearer $1" -H "Content-Type: application/json" https://management.azure.com/subscriptions/&lt;subscriptionID&gt;/providers/Microsoft.Security/autoProvisioningSettings?api-version=2017-08-01-preview' | jq '.|.value[] | select(.name=="default")'|jq '.properties.autoProvision'
```
**Audit from PowerShell**
```
Connect-AzAccount
Get-AzSecurityAutoProvisioningSetting | Select-Object Name, AutoProvision
```
Ensure output for `Id Name AutoProvision` is `/subscriptions//providers/Microsoft.Security/autoProvisioningSettings/default default On`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[475aae12-b88a-4572-8b36-9b712b2b3a17](https://portal.azure.com/#view/Microsoft_Azure_Policy/PolicyDetailBlade/definitionId/%2Fproviders%2FMicrosoft.Authorization%2FpolicyDefinitions%2F475aae12-b88a-4572-8b36-9b712b2b3a17) **- Name:** 'Auto provisioning of the Log Analytics agent should be enabled on your subscription'</t>
  </si>
  <si>
    <t xml:space="preserve"> Auto provisioning of 'Log Analytics agent for Azure VMs' is Set to 'On'</t>
  </si>
  <si>
    <t xml:space="preserve"> Auto provisioning of 'Log Analytics agent for Azure VMs' is not Set to 'On'</t>
  </si>
  <si>
    <t xml:space="preserve">HSI20: Agency does not receive security alerts, advisories, or directives </t>
  </si>
  <si>
    <t>3.1.1.1</t>
  </si>
  <si>
    <t>When `Log Analytics agent for Azure VMs` is turned on, Microsoft Defender for Cloud provisions the Microsoft Monitoring Agent on all existing supported Azure virtual machines and any new ones that are created. The Microsoft Monitoring Agent scans for various security-related configurations and events such as system updates, OS vulnerabilities, endpoint protection, and provides alerts.</t>
  </si>
  <si>
    <t>**Remediate from Azure Portal**
From Azure Home select the Portal Menu
Select `Microsoft Defender for Cloud`
Under `Management`, select `Environment Settings`
Select a subscription
Click on `Settings &amp; monitoring`
Set the `Status` of `Log Analytics agent` to `On`
Select a Workspace
Click `Apply`
Click `Continue`
Repeat the above for any additional subscriptions.
**Remediate from Azure CLI**
Use the below command to set `Automatic provisioning of monitoring agent` to `On`.
```
az account get-access-token --query "{subscription:subscription,accessToken:accessToken}" --out tsv | xargs -L1 bash -c 'curl -X PUT -H "Authorization: Bearer $1" -H "Content-Type: application/json" https://management.azure.com/subscriptions/subscriptionID/providers/Microsoft.Security/autoProvisioningSettings/default?api-version=2017-08-01-preview -d@"input.json"'
```
Where `input.json` contains the Request body json data as mentioned below.
```
 {
 "id": "/subscriptions/&lt;Your_Subscription_Id&gt;/providers/Microsoft.Security/autoProvisioningSettings/default",
 "name": "default",
 "type": "Microsoft.Security/autoProvisioningSettings",
 "properties": {
 "autoProvision": "On"
 }
}
```</t>
  </si>
  <si>
    <t>Ensure that Auto provisioning of 'Log Analytics agent for Azure VMs' is Set to 'On'. Use of the following method to accomplish the recommended state: 
**Remediate from Azure Portal**
From Azure Home select the Portal Menu
Select `Microsoft Defender for Cloud`
Under `Management`, select `Environment Settings`
Select a subscription
Click on `Settings &amp; monitoring`
Set the `Status` of `Log Analytics agent` to `On`
Select a Workspace
Click `Apply`
Click `Continue`
Repeat the above for any additional subscriptions.
**Remediate from Azure CLI**
Use the below command to set `Automatic provisioning of monitoring agent` to `On`.
```
az account get-access-token --query "{subscription:subscription,accessToken:accessToken}" --out tsv | xargs -L1 bash -c 'curl -X PUT -H "Authorization: Bearer $1" -H "Content-Type: application/json" https://management.azure.com/subscriptions/subscriptionID/providers/Microsoft.Security/autoProvisioningSettings/default?api-version=2017-08-01-preview -d@"input.json"'
```
Where `input.json` contains the Request body json data as mentioned below.
```
 {
 "id": "/subscriptions/&lt;Your_Subscription_Id&gt;/providers/Microsoft.Security/autoProvisioningSettings/default",
 "name": "default",
 "type": "Microsoft.Security/autoProvisioningSettings",
 "properties": {
 "autoProvision": "On"
 }
}
```</t>
  </si>
  <si>
    <t>To close this finding, please provide evidence showing that  Auto provisioning of 'Log Analytics agent for Azure VMs' is Set to 'On'</t>
  </si>
  <si>
    <t>AZURE-27</t>
  </si>
  <si>
    <t>Ensure That 'All users with the following roles' is set to 'Owner'</t>
  </si>
  <si>
    <t>Enable security alert emails to subscription owners.</t>
  </si>
  <si>
    <t>**Audit from Azure Portal**
From Azure Home select the Portal Menu
Select `Microsoft Defender for Cloud`
Under `Management`, select `Environment Settings`
Click on the appropriate Management Group, Subscription, or Workspace
Click on `Email notifications`
Ensure that `All users with the following roles` is set to `Owner`
**Audit from Azure CLI**
Ensure the command below returns state of `On` and that `Owner` appears in roles.
```
az account get-access-token --query "{subscription:subscription,accessToken:accessToken}" --out tsv | xargs -L1 bash -c 'curl -X GET -H "Authorization: Bearer $1" -H "Content-Type: application/json" https://management.azure.com/subscriptions/$0/providers/Microsoft.Security/securityContacts?api-version=2020-01-01-preview'| jq '.[] | select(.name=="default").properties.notificationsByRole'
```</t>
  </si>
  <si>
    <t xml:space="preserve"> 'All users with the following roles' is set to 'Owner'</t>
  </si>
  <si>
    <t xml:space="preserve"> 'All users with the following roles' is not set to 'Owner'</t>
  </si>
  <si>
    <t>3.1.12</t>
  </si>
  <si>
    <t>Enabling security alert emails to subscription owners ensures that they receive security alert emails from Microsoft. This ensures that they are aware of any potential security issues and can mitigate the risk in a timely fashion.</t>
  </si>
  <si>
    <t>**Remediate from Azure Portal**
From Azure Home select the Portal Menu
Select `Microsoft Defender for Cloud`
Under `Management`, select `Environment Settings`
Click on the appropriate Management Group, Subscription, or Workspace
Click on `Email notifications`
In the drop down of the `All users with the following roles` field select `Owner`
Click `Save`
**Remediate from Azure CLI**
Use the below command to set `Send email also to subscription owners` to `On`.
```
az account get-access-token --query "{subscription:subscription,accessToken:accessToken}" --out tsv | xargs -L1 bash -c 'curl -X PUT -H "Authorization: Bearer $1" -H "Content-Type: application/json" https://management.azure.com/subscriptions/$0/providers/Microsoft.Security/securityContacts/default1?api-version=2017-08-01-preview -d@"input.json"'
```
Where `input.json` contains the data below, replacing `validEmailAddress` with a single email address or multiple comma-separated email addresses:
```
 {
 "id": "/subscriptions/&lt;Your_Subscription_Id&gt;/providers/Microsoft.Security/securityContacts/default1",
 "name": "default1",
 "type": "Microsoft.Security/securityContacts",
 "properties": {
 "email": "&lt;validEmailAddress&gt;",
 "alertNotifications": "On",
 "alertsToAdmins": "On",
 "notificationsByRole": "Owner"
 }
 }
```</t>
  </si>
  <si>
    <t>Ensure That 'All users with the following roles' is set to 'Owner'. Use of the following method to accomplish the recommended state: 
**Remediate from Azure Portal**
From Azure Home select the Portal Menu
Select `Microsoft Defender for Cloud`
Under `Management`, select `Environment Settings`
Click on the appropriate Management Group, Subscription, or Workspace
Click on `Email notifications`
In the drop down of the `All users with the following roles` field select `Owner`
Click `Save`
**Remediate from Azure CLI**
Use the below command to set `Send email also to subscription owners` to `On`.
```
az account get-access-token --query "{subscription:subscription,accessToken:accessToken}" --out tsv | xargs -L1 bash -c 'curl -X PUT -H "Authorization: Bearer $1" -H "Content-Type: application/json" https://management.azure.com/subscriptions/$0/providers/Microsoft.Security/securityContacts/default1?api-version=2017-08-01-preview -d@"input.json"'
```
Where `input.json` contains the data below, replacing `validEmailAddress` with a single email address or multiple comma-separated email addresses:
```
 {
 "id": "/subscriptions/&lt;Your_Subscription_Id&gt;/providers/Microsoft.Security/securityContacts/default1",
 "name": "default1",
 "type": "Microsoft.Security/securityContacts",
 "properties": {
 "email": "&lt;validEmailAddress&gt;",
 "alertNotifications": "On",
 "alertsToAdmins": "On",
 "notificationsByRole": "Owner"
 }
 }
```</t>
  </si>
  <si>
    <t>To close this finding, please provide evidence showing that  'All users with the following roles' is set to 'Owner'</t>
  </si>
  <si>
    <t>AZURE-28</t>
  </si>
  <si>
    <t>Ensure 'Additional email addresses' is Configured with a Security Contact Email</t>
  </si>
  <si>
    <t>Microsoft Defender for Cloud emails the subscription owners whenever a high-severity alert is triggered for their subscription. You should provide a security contact email address as an additional email address.</t>
  </si>
  <si>
    <t>**Audit from Azure Portal**
From Azure Home select the Portal Menu.
Select `Microsoft Defender for Cloud`.
Under `Management`, select `Environment Settings`.
Click on the appropriate Management Group, Subscription, or Workspace.
Click on `Email notifications`.
Ensure that a valid security contact email address is listed in the `Additional email addresses` field.
**Audit from Azure CLI**
Ensure the output of the below command is not empty and is set with appropriate email ids:
```
az account get-access-token --query "{subscription:subscription,accessToken:accessToken}" --out tsv | xargs -L1 bash -c 'curl -X GET -H "Authorization: Bearer $1" -H "Content-Type: application/json" https://management.azure.com/subscriptions/$0/providers/Microsoft.Security/securityContacts?api-version=2020-01-01-preview' | jq '.|.[] | select(.name=="default")'|jq '.properties.emails'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[4f4f78b8-e367-4b10-a341-d9a4ad5cf1c7](https://portal.azure.com/#view/Microsoft_Azure_Policy/PolicyDetailBlade/definitionId/%2Fproviders%2FMicrosoft.Authorization%2FpolicyDefinitions%2F4f4f78b8-e367-4b10-a341-d9a4ad5cf1c7) **- Name:** 'Subscriptions should have a contact email address for security issues'</t>
  </si>
  <si>
    <t>Additional email addresses' is Configured with a Security Contact Email</t>
  </si>
  <si>
    <t>Additional email addresses' is not Configured with a Security Contact Email</t>
  </si>
  <si>
    <t>3.1.13</t>
  </si>
  <si>
    <t>Microsoft Defender for Cloud emails the Subscription Owner to notify them about security alerts. Adding your Security Contact's email address to the 'Additional email addresses' field ensures that your organization's Security Team is included in these alerts. This ensures that the proper people are aware of any potential compromise in order to mitigate the risk in a timely fashion.</t>
  </si>
  <si>
    <t>**Remediate from Azure Portal**
From Azure Home select the Portal Menu.
Select `Microsoft Defender for Cloud`.
Under `Management`, select `Environment Settings`.
Click on the appropriate Management Group, Subscription, or Workspace.
Click on `Email notifications`.
Enter a valid security contact email address (or multiple addresses separated by commas) in the `Additional email addresses` field.
Click `Save`.
**Remediate from Azure CLI**
Use the below command to set `Security contact emails` to `On`.
```
az account get-access-token --query "{subscription:subscription,accessToken:accessToken}" --out tsv | xargs -L1 bash -c 'curl -X PUT -H "Authorization: Bearer $1" -H "Content-Type: application/json" https://management.azure.com/subscriptions/$0/providers/Microsoft.Security/securityContacts/default?api-version=2020-01-01-preview -d@"input.json"'
```
Where `input.json` contains the data below, replacing `validEmailAddress` with a single email address or multiple comma-separated email addresses:
```
 {
 "id": "/subscriptions/&lt;Your_Subscription_Id&gt;/providers/Microsoft.Security/securityContacts/default",
 "name": "default",
 "type": "Microsoft.Security/securityContacts",
 "properties": {
 "email": "&lt;validEmailAddress&gt;",
 "alertNotifications": "On",
 "alertsToAdmins": "On"
 }
 }
```</t>
  </si>
  <si>
    <t>Ensure 'Additional email addresses' is Configured with a Security Contact Email. Use of the following method to accomplish the recommended state: 
**Remediate from Azure Portal**
From Azure Home select the Portal Menu.
Select `Microsoft Defender for Cloud`.
Under `Management`, select `Environment Settings`.
Click on the appropriate Management Group, Subscription, or Workspace.
Click on `Email notifications`.
Enter a valid security contact email address (or multiple addresses separated by commas) in the `Additional email addresses` field.
Click `Save`.
**Remediate from Azure CLI**
Use the below command to set `Security contact emails` to `On`.
```
az account get-access-token --query "{subscription:subscription,accessToken:accessToken}" --out tsv | xargs -L1 bash -c 'curl -X PUT -H "Authorization: Bearer $1" -H "Content-Type: application/json" https://management.azure.com/subscriptions/$0/providers/Microsoft.Security/securityContacts/default?api-version=2020-01-01-preview -d@"input.json"'
```
Where `input.json` contains the data below, replacing `validEmailAddress` with a single email address or multiple comma-separated email addresses:
```
 {
 "id": "/subscriptions/&lt;Your_Subscription_Id&gt;/providers/Microsoft.Security/securityContacts/default",
 "name": "default",
 "type": "Microsoft.Security/securityContacts",
 "properties": {
 "email": "&lt;validEmailAddress&gt;",
 "alertNotifications": "On",
 "alertsToAdmins": "On"
 }
 }
```</t>
  </si>
  <si>
    <t>To close this finding, please provide evidence showing that Additional email addresses' is Configured with a Security Contact Email</t>
  </si>
  <si>
    <t>AZURE-29</t>
  </si>
  <si>
    <t>Ensure That 'Notify about alerts with the following severity' is Set to 'High'</t>
  </si>
  <si>
    <t>Enables emailing security alerts to the subscription owner or other designated security contact.</t>
  </si>
  <si>
    <t>**Audit from Azure Portal**
From Azure Home select the Portal Menu
Select `Microsoft Defender for Cloud`
Under `Management`, select `Environment Settings`
Click on the appropriate Management Group, Subscription, or Workspace
Click on `Email notifications`
Under `Notification types`, ensure that the `Notify about alerts with the following severity (or higher):` setting is checked and set to `High`
**Audit from Azure CLI**
Ensure the output of below command is set to `true`, enter your Subscription ID at the $0 between /subscriptions/&lt;$0&gt;/providers.
```
az account get-access-token --query "{subscription:subscription,accessToken:accessToken}" --out tsv | xargs -L1 bash -c 'curl -X GET -H "Authorization: Bearer $1" -H "Content-Type: application/json" https://management.azure.com/subscriptions/$0/providers/Microsoft.Security/securityContacts?api-version=2020-01-01-preview' | jq '.|.[] | select(.name=="default")'|jq '.properties.alertNotifications'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[6e2593d9-add6-4083-9c9b-4b7d2188c899](https://portal.azure.com/#view/Microsoft_Azure_Policy/PolicyDetailBlade/definitionId/%2Fproviders%2FMicrosoft.Authorization%2FpolicyDefinitions%2F6e2593d9-add6-4083-9c9b-4b7d2188c899) **- Name:** 'Email notification for high severity alerts should be enabled'</t>
  </si>
  <si>
    <t xml:space="preserve"> 'Notify about alerts with the following severity' is Set to 'High'</t>
  </si>
  <si>
    <t xml:space="preserve"> 'Notify about alerts with the following severity' is not Set to 'High'</t>
  </si>
  <si>
    <t>3.1.14</t>
  </si>
  <si>
    <t>Enabling security alert emails ensures that security alert emails are received from Microsoft. This ensures that the right people are aware of any potential security issues and are able to mitigate the risk.</t>
  </si>
  <si>
    <t>**Remediate from Azure Portal**
From Azure Home select the Portal Menu
Select `Microsoft Defender for Cloud`
Under `Management`, select `Environment Settings`
Click on the appropriate Management Group, Subscription, or Workspace
Click on `Email notifications`
Under `Notification types`, check the check box next to `Notify about alerts with the following severity (or higher):` and select `High` from the drop down menu
Click `Save`
**Remediate from Azure CLI**
Use the below command to set `Send email notification for high severity alerts` to `On`.
```
az account get-access-token --query "{subscription:subscription,accessToken:accessToken}" --out tsv | xargs -L1 bash -c 'curl -X PUT -H "Authorization: Bearer $1" -H "Content-Type: application/json" https://management.azure.com/subscriptions/&lt;$0&gt;/providers/Microsoft.Security/securityContacts/default1?api-version=2017-08-01-preview -d@"input.json"'
```
Where `input.json` contains the data below, replacing `validEmailAddress` with a single email address or multiple comma-separated email addresses:
```
 {
 "id": "/subscriptions/&lt;Your_Subscription_Id&gt;/providers/Microsoft.Security/securityContacts/default1",
 "name": "default1",
 "type": "Microsoft.Security/securityContacts",
 "properties": {
 "email": "&lt;validEmailAddress&gt;",
 "alertNotifications": "On",
 "alertsToAdmins": "On"
 }
 }
```</t>
  </si>
  <si>
    <t>Ensure That 'Notify about alerts with the following severity' is Set to 'High'. Use of the following method to accomplish the recommended state: 
**Remediate from Azure Portal**
From Azure Home select the Portal Menu
Select `Microsoft Defender for Cloud`
Under `Management`, select `Environment Settings`
Click on the appropriate Management Group, Subscription, or Workspace
Click on `Email notifications`
Under `Notification types`, check the check box next to `Notify about alerts with the following severity (or higher):` and select `High` from the drop down menu
Click `Save`
**Remediate from Azure CLI**
Use the below command to set `Send email notification for high severity alerts` to `On`.
```
az account get-access-token --query "{subscription:subscription,accessToken:accessToken}" --out tsv | xargs -L1 bash -c 'curl -X PUT -H "Authorization: Bearer $1" -H "Content-Type: application/json" https://management.azure.com/subscriptions/&lt;$0&gt;/providers/Microsoft.Security/securityContacts/default1?api-version=2017-08-01-preview -d@"input.json"'
```
Where `input.json` contains the data below, replacing `validEmailAddress` with a single email address or multiple comma-separated email addresses:
```
 {
 "id": "/subscriptions/&lt;Your_Subscription_Id&gt;/providers/Microsoft.Security/securityContacts/default1",
 "name": "default1",
 "type": "Microsoft.Security/securityContacts",
 "properties": {
 "email": "&lt;validEmailAddress&gt;",
 "alertNotifications": "On",
 "alertsToAdmins": "On"
 }
 }
```</t>
  </si>
  <si>
    <t>To close this finding, please provide evidence showing that  'Notify about alerts with the following severity' is Set to 'High'</t>
  </si>
  <si>
    <t>AZURE-30</t>
  </si>
  <si>
    <t>Ensure that 'Secure transfer required' is set to 'Enabled'</t>
  </si>
  <si>
    <t>Enable data encryption in transit.</t>
  </si>
  <si>
    <t>**Audit from Azure Portal**
1. Go to `Storage Accounts`.
1. For each storage account, under `Settings`, click `Configuration`.
1. Ensure that `Secure transfer required` is set to `Enabled`.
**Audit from Azure CLI**
Use the below command to ensure the `Secure transfer required` is enabled for all the `Storage Accounts` by ensuring the output contains `true` for each of the `Storage Accounts`.
```
az storage account list --query "[*].[name,enableHttpsTrafficOnly]"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[404c3081-a854-4457-ae30-26a93ef643f9](https://portal.azure.com/#view/Microsoft_Azure_Policy/PolicyDetailBlade/definitionId/%2Fproviders%2FMicrosoft.Authorization%2FpolicyDefinitions%2F404c3081-a854-4457-ae30-26a93ef643f9) **- Name:** 'Secure transfer to storage accounts should be enabled'</t>
  </si>
  <si>
    <t xml:space="preserve"> 'Secure transfer required' is set to 'Enabled'</t>
  </si>
  <si>
    <t xml:space="preserve"> 'Secure transfer required' is not set to 'Enabled'</t>
  </si>
  <si>
    <t>HSC1</t>
  </si>
  <si>
    <t>HSC1: FTI is not encrypted in transit</t>
  </si>
  <si>
    <t>4.1</t>
  </si>
  <si>
    <t>The secure transfer option enhances the security of a storage account by only allowing requests to the storage account by a secure connection. For example, when calling REST APIs to access storage accounts, the connection must use HTTPS. Any requests using HTTP will be rejected when 'secure transfer required' is enabled. When using the Azure files service, connection without encryption will fail, including scenarios using SMB 2.1, SMB 3.0 without encryption, and some flavors of the Linux SMB client. Because Azure storage doesn’t support HTTPS for custom domain names, this option is not applied when using a custom domain name.</t>
  </si>
  <si>
    <t>**Remediate from Azure Portal**
1. Go to `Storage Accounts`.
2. For each storage account, under `Settings`, click `Configuration`.
3. Set `Secure transfer required` to `Enabled`.
4. Click `Save`.
**Remediate from Azure CLI**
Use the below command to enable `Secure transfer required` for a `Storage Account`
```
az storage account update --name &lt;storageAccountName&gt; --resource-group &lt;resourceGroupName&gt; --https-only true
```</t>
  </si>
  <si>
    <t>To close this finding, please provide evidence showing that  'Secure transfer required' is set to 'Enabled'</t>
  </si>
  <si>
    <t>AZURE-31</t>
  </si>
  <si>
    <t>Ensure that 'Enable key rotation reminders' is enabled for each Storage Account</t>
  </si>
  <si>
    <t>Access Keys authenticate application access requests to data contained in Storage Accounts. A periodic rotation of these keys is recommended to ensure that potentially compromised keys cannot result in a long-term exploitable credential. The "Rotation Reminder" is an automatic reminder feature for a manual procedure.</t>
  </si>
  <si>
    <t>**Audit from Azure Portal**
1. Go to `Storage Accounts`
2. For each Storage Account, under `Security + networking`, go to `Access keys`
3. If the button `Edit rotation reminder` is displayed, the Storage Account is compliant. Click `Edit rotation reminder` and review the `Remind me every` field for a desirable periodic setting that fits your security program's needs. If the button `Set rotation reminder` is displayed, the Storage Account is not compliant.
**Audit from Powershell**
```
$rgName = &lt;resource group name for the storage&gt;
$accountName = &lt;storage account name&gt;
$account = Get-AzStorageAccount -ResourceGroupName $rgName -Name $accountName
Write-Output $accountName -&gt;
Write-Output "Expiration Reminder set to: $($account.KeyPolicy.KeyExpirationPeriodInDays) Days"
Write-Output "Key1 Last Rotated: $($account.KeyCreationTime.Key1.ToShortDateString())"
Write-Output "Key2 Last Rotated: $($account.KeyCreationTime.Key2.ToShortDateString())"
```
Key rotation is recommended if the creation date for any key is empty. 
If the reminder is set, the period in days will be returned. The recommended period is 90 days.</t>
  </si>
  <si>
    <t xml:space="preserve"> 'Enable key rotation reminders' is enabled for each Storage Account</t>
  </si>
  <si>
    <t xml:space="preserve"> 'Enable key rotation reminders' is not enabled for each Storage Account</t>
  </si>
  <si>
    <t>Reminders such as those generated by this recommendation will help maintain a regular and healthy cadence for activities which improve the overall efficacy of a security program. 
Cryptographic key rotation periods will vary depending on your organization's security requirements and the type of data which is being stored in the Storage Account. For example, PCI DSS mandates that cryptographic keys be replaced or rotated 'regularly,' and advises that keys for static data stores be rotated every 'few months.'
For the purposes of this recommendation, 90 days will prescribed for the reminder. Review and adjustment of the 90 day period is recommended, and may even be necessary. Your organization's security requirements should dictate the appropriate setting.</t>
  </si>
  <si>
    <t>**Remediate from Azure Portal**
Go to `Storage Accounts`
For each Storage Account that is not compliant, under `Security + networking`, go to `Access keys`
Click `Set rotation reminder`
Check `Enable key rotation reminders`
In the `Send reminders` field select `Custom`, then set the `Remind me every` field to `90` and the period drop down to `Days`
Click `Save`
**Remediate from Powershell**
```
$rgName = &lt;resource group name for the storage&gt;
$accountName = &lt;storage account name&gt;
$account = Get-AzStorageAccount -ResourceGroupName $rgName -Name $accountName
if ($account.KeyCreationTime.Key1 -eq $null -or $account.KeyCreationTime.Key2 -eq $null){
 Write-output ("You must regenerate both keys at least once before setting expiration policy")
} else {
 $account = Set-AzStorageAccount -ResourceGroupName $rgName -Name $accountName -KeyExpirationPeriodInDay 90
}
$account.KeyPolicy.KeyExpirationPeriodInDays
```</t>
  </si>
  <si>
    <t>Ensure that 'Enable key rotation reminders' is enabled for each Storage Account. Use of the following method to accomplish the recommended state: 
**Remediate from Azure Portal**
Go to `Storage Accounts`
For each Storage Account that is not compliant, under `Security + networking`, go to `Access keys`
Click `Set rotation reminder`
Check `Enable key rotation reminders`
In the `Send reminders` field select `Custom`, then set the `Remind me every` field to `90` and the period drop down to `Days`
Click `Save`
**Remediate from Powershell**
```
$rgName = &lt;resource group name for the storage&gt;
$accountName = &lt;storage account name&gt;
$account = Get-AzStorageAccount -ResourceGroupName $rgName -Name $accountName
if ($account.KeyCreationTime.Key1 -eq $null -or $account.KeyCreationTime.Key2 -eq $null){
 Write-output ("You must regenerate both keys at least once before setting expiration policy")
} else {
 $account = Set-AzStorageAccount -ResourceGroupName $rgName -Name $accountName -KeyExpirationPeriodInDay 90
}
$account.KeyPolicy.KeyExpirationPeriodInDays
```</t>
  </si>
  <si>
    <t>To close this finding, please provide evidence showing that  'Enable key rotation reminders' is enabled for each Storage Account</t>
  </si>
  <si>
    <t>AZURE-32</t>
  </si>
  <si>
    <t>Ensure that Storage Account Access Keys are Periodically Regenerated</t>
  </si>
  <si>
    <t>For increased security, regenerate storage account access keys periodically.</t>
  </si>
  <si>
    <t>**Audit from Azure Portal**
1. Go to `Storage Accounts`.
2. For each Storage Account, under `Security + networking`, go to `Access keys`.
3. Review the date and days in the `Last rotated` field for **each** key.
If the `Last rotated` field indicates a number or days greater than 90 [or greater than your organization's period of validity], the key should be rotated.
**Audit from Azure CLI**
1. Get a list of storage accounts
```
az storage account list --subscription &lt;subscription-id&gt;
```
Make a note of `id`, `name` and `resourceGroup`. 
2. For every storage account make sure that key is regenerated in past 90 days.
```
az monitor activity-log list --namespace Microsoft.Storage --offset 90d --query "[?contains(authorization.action, 'regenerateKey')]" --resource-id &lt;resource id&gt;
``` 
The output should contain
```
"authorization"/"scope": &lt;your_storage_account&gt; AND "authorization"/"action": "Microsoft.Storage/storageAccounts/regeneratekey/action" AND "status"/"localizedValue": "Succeeded" "status"/"Value": "Succeeded"
```</t>
  </si>
  <si>
    <t xml:space="preserve"> Storage Account Access Keys are Periodically Regenerated</t>
  </si>
  <si>
    <t xml:space="preserve"> Storage Account Access Keys are not Periodically Regenerated</t>
  </si>
  <si>
    <t>When a storage account is created, Azure generates two 512-bit storage access keys which are used for authentication when the storage account is accessed. Rotating these keys periodically ensures that any inadvertent access or exposure does not result from the compromise of these keys.
Cryptographic key rotation periods will vary depending on your organization's security requirements and the type of data which is being stored in the Storage Account. For example, PCI DSS mandates that cryptographic keys be replaced or rotated 'regularly,' and advises that keys for static data stores be rotated every 'few months.'
For the purposes of this recommendation, 90 days will prescribed for the reminder. Review and adjustment of the 90 day period is recommended, and may even be necessary. Your organization's security requirements should dictate the appropriate setting.</t>
  </si>
  <si>
    <t>**Remediate from Azure Portal**
1. Go to `Storage Accounts`.
2. For each Storage Account with outdated keys, under `Security + networking`, go to `Access keys`.
3. Click `Rotate key` next to the outdated key, then click `Yes` to the prompt confirming that you want to regenerate the access key.
After Azure regenerates the Access Key, you can confirm that `Access keys` reflects a `Last rotated` date of `(0 days ago)`.</t>
  </si>
  <si>
    <t>Ensure that Storage Account Access Keys are Periodically Regenerated. Use of the following method to accomplish the recommended state: 
**Remediate from Azure Portal**
1. Go to `Storage Accounts`.
2. For each Storage Account with outdated keys, under `Security + networking`, go to `Access keys`.
3. Click `Rotate key` next to the outdated key, then click `Yes` to the prompt confirming that you want to regenerate the access key.
After Azure regenerates the Access Key, you can confirm that `Access keys` reflects a `Last rotated` date of `(0 days ago)`.</t>
  </si>
  <si>
    <t>To close this finding, please provide evidence showing that  Storage Account Access Keys are Periodically Regenerated</t>
  </si>
  <si>
    <t>AZURE-33</t>
  </si>
  <si>
    <t>Ensure that Shared Access Signature Tokens Expire Within an Hour</t>
  </si>
  <si>
    <t>Expire shared access signature tokens within an hour.</t>
  </si>
  <si>
    <t>Currently, SAS token expiration times cannot be audited. Until Microsoft makes token expiration time a setting rather than a token creation parameter, this recommendation would require a manual verification.</t>
  </si>
  <si>
    <t xml:space="preserve"> Shared Access Signature Tokens Expire Within an Hour</t>
  </si>
  <si>
    <t>HSC24</t>
  </si>
  <si>
    <t>HSC24: Digital Signatures or PKI certificates are expired or revoked</t>
  </si>
  <si>
    <t>A shared access signature (SAS) is a URI that grants restricted access rights to Azure Storage resources. A shared access signature can be provided to clients who should not be trusted with the storage account key but for whom it may be necessary to delegate access to certain storage account resources. Providing a shared access signature URI to these clients allows them access to a resource for a specified period of time. This time should be set as low as possible and preferably no longer than an hour.</t>
  </si>
  <si>
    <t>When generating shared access signature tokens, use start and end time such that it falls within an hour.
**Remediate from Azure Portal**
Go to Storage Accounts
For each storage account where a shared access signature is required, under `Security + networking`, go to `Shared access signature`
Select the appropriate `Allowed resource types`
Set the `Start and expiry date/time` to be within one hour
Click `Generate SAS and connection string`</t>
  </si>
  <si>
    <t>Ensure that Shared Access Signature Tokens Expire Within an Hour. Use of the following method to accomplish the recommended state: 
When generating shared access signature tokens, use start and end time such that it falls within an hour.
**Remediate from Azure Portal**
Go to Storage Accounts
For each storage account where a shared access signature is required, under `Security + networking`, go to `Shared access signature`
Select the appropriate `Allowed resource types`
Set the `Start and expiry date/time` to be within one hour
Click `Generate SAS and connection string`</t>
  </si>
  <si>
    <t>To close this finding, please provide evidence showing that  Shared Access Signature Tokens Expire Within an Hour</t>
  </si>
  <si>
    <t>AZURE-34</t>
  </si>
  <si>
    <t>Ensure that 'Public Network Access' is 'Disabled' for storage accounts</t>
  </si>
  <si>
    <t>Disallowing public network access for a storage account overrides the public access settings for individual containers in that storage account for Azure Resource Manager Deployment Model storage accounts. Azure Storage accounts that use the classic deployment model will be retired on August 31, 2024.</t>
  </si>
  <si>
    <t>**Audit from Azure Portal**
1. Go to `Storage Accounts`.
2. For each storage account, under the `Security + networking` section, click `Networking`.
3. Ensure the `Public network access` setting is set to `Disabled`.
**Audit from Azure CLI**
Ensure `publicNetworkAccess` is `Disabled` 
```
az storage account show --name &lt;storage-account&gt; --resource-group &lt;resource-group&gt; --query "{publicNetworkAccess:publicNetworkAccess}"
```
**Audit from PowerShell**
For each Storage Account, ensure `PublicNetworkAccess` is `Disabled`
```
Get-AzStorageAccount -Name &lt;storage account name&gt; -ResourceGroupName &lt;resource group name&gt; |select PublicNetworkAccess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[b2982f36-99f2-4db5-8eff-283140c09693](https://portal.azure.com/#view/Microsoft_Azure_Policy/PolicyDetailBlade/definitionId/%2Fproviders%2FMicrosoft.Authorization%2FpolicyDefinitions%b2982f36-99f2-4db5-8eff-283140c09693) **- Name:** 'Storage accounts should disable public network access'</t>
  </si>
  <si>
    <t xml:space="preserve"> 'Public Network Access' is 'Disabled' for storage accounts</t>
  </si>
  <si>
    <t xml:space="preserve"> 'Public Network Access' is not 'Disabled' for storage accounts</t>
  </si>
  <si>
    <t>4.6</t>
  </si>
  <si>
    <t>The default network configuration for a storage account permits a user with appropriate permissions to configure public network access to containers and blobs in a storage account. Keep in mind that public access to a container is always turned off by default and must be explicitly configured to permit anonymous requests. It grants read-only access to these resources without sharing the account key, and without requiring a shared access signature.
It is recommended not to provide public network access to storage accounts until, and unless, it is strongly desired. A shared access signature token or Azure AD RBAC should be used for providing controlled and timed access to blob containers.</t>
  </si>
  <si>
    <t>**Remediate from Azure Portal**
First, follow Microsoft documentation and create shared access signature tokens for your blob containers. Then, 
Go to `Storage Accounts`.
For each storage account, under the `Security + networking` section, click `Networking`.
Set `Public network access` to `Disabled`.
Click `Save`.
**Remediate from Azure CLI**
Set 'Public Network Access' to `Disabled` on the storage account 
```
az storage account update --name &lt;storage-account&gt; --resource-group &lt;resource-group&gt; --public-network-access Disabled
```
**Remediate from PowerShell**
For each Storage Account, run the following to set the `PublicNetworkAccess` setting to `Disabled`
```
Set-AzStorageAccount -ResourceGroupName &lt;resource group name&gt; -Name &lt;storage account name&gt; -PublicNetworkAccess Disabled
```</t>
  </si>
  <si>
    <t>Ensure that 'Public Network Access' is 'Disabled' for storage accounts. Use of the following method to accomplish the recommended state: 
**Remediate from Azure Portal**
First, follow Microsoft documentation and create shared access signature tokens for your blob containers. Then, 
Go to `Storage Accounts`.
For each storage account, under the `Security + networking` section, click `Networking`.
Set `Public network access` to `Disabled`.
Click `Save`.
**Remediate from Azure CLI**
Set 'Public Network Access' to `Disabled` on the storage account 
```
az storage account update --name &lt;storage-account&gt; --resource-group &lt;resource-group&gt; --public-network-access Disabled
```
**Remediate from PowerShell**
For each Storage Account, run the following to set the `PublicNetworkAccess` setting to `Disabled`
```
Set-AzStorageAccount -ResourceGroupName &lt;resource group name&gt; -Name &lt;storage account name&gt; -PublicNetworkAccess Disabled
```</t>
  </si>
  <si>
    <t>To close this finding, please provide evidence showing that  'Public Network Access' is 'Disabled' for storage accounts' with the agency's CAP.</t>
  </si>
  <si>
    <t>AZURE-35</t>
  </si>
  <si>
    <t>Ensure Default Network Access Rule for Storage Accounts is Set to Deny</t>
  </si>
  <si>
    <t>Restricting default network access helps to provide a new layer of security, since storage accounts accept connections from clients on any network. To limit access to selected networks, the default action must be changed.</t>
  </si>
  <si>
    <t>**Audit from Azure Portal**
1. Go to Storage Accounts.
2. For each storage account, under `Security + networking`, click `Networking`.
4. Click the `Firewalls and virtual networks` heading.
3. Ensure that `Public network access` is not set to `Enabled from all networks`.
**Audit from Azure CLI**
Ensure `defaultAction` is not set to ` Allow`.
```
 az storage account list --query '[*].networkRuleSet'
```
**Audit from PowerShell**
```
Connect-AzAccount
Set-AzContext -Subscription &lt;subscription ID&gt;
Get-AzStorageAccountNetworkRuleset -ResourceGroupName &lt;resource group&gt; -Name &lt;storage account name&gt; |Select-Object DefaultAction
```
**PowerShell Result - Non-Compliant**
```
DefaultAction : Allow
```
**PowerShell Result - Compliant**
```
DefaultAction : Deny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[34c877ad-507e-4c82-993e-3452a6e0ad3c](https://portal.azure.com/#view/Microsoft_Azure_Policy/PolicyDetailBlade/definitionId/%2Fproviders%2FMicrosoft.Authorization%2FpolicyDefinitions%2F34c877ad-507e-4c82-993e-3452a6e0ad3c) **- Name:** 'Storage accounts should restrict network access'
- **Policy ID:** [2a1a9cdf-e04d-429a-8416-3bfb72a1b26f](https://portal.azure.com/#view/Microsoft_Azure_Policy/PolicyDetailBlade/definitionId/%2Fproviders%2FMicrosoft.Authorization%2FpolicyDefinitions%2F2a1a9cdf-e04d-429a-8416-3bfb72a1b26f) **- Name:** 'Storage accounts should restrict network access using virtual network rules'</t>
  </si>
  <si>
    <t>Default Network Access Rule for Storage Accounts is Set to Deny</t>
  </si>
  <si>
    <t>Default Network Access Rule for Storage Accounts is not Set to Deny</t>
  </si>
  <si>
    <t>4.7</t>
  </si>
  <si>
    <t>Storage accounts should be configured to deny access to traffic from all networks (including internet traffic). Access can be granted to traffic from specific Azure Virtual networks, allowing a secure network boundary for specific applications to be built. Access can also be granted to public internet IP address ranges to enable connections from specific internet or on-premises clients. When network rules are configured, only applications from allowed networks can access a storage account. When calling from an allowed network, applications continue to require proper authorization (a valid access key or SAS token) to access the storage account.</t>
  </si>
  <si>
    <t>**Remediate from Azure Portal**
Go to `Storage Accounts`.
For each storage account, under `Security + networking`, click `Networking`.
Click the `Firewalls and virtual networks` heading.
Set `Public network access` to `Enabled from selected virtual networks and IP addresses`.
Add rules to allow traffic from specific networks and IP addresses.
Click `Save`.
**Remediate from Azure CLI**
Use the below command to update `default-action` to `Deny`.
```
 az storage account update --name &lt;StorageAccountName&gt; --resource-group &lt;resourceGroupName&gt; --default-action Deny
```</t>
  </si>
  <si>
    <t>Ensure Default Network Access Rule for Storage Accounts is Set to Deny. Use of the following method to accomplish the recommended state: 
**Remediate from Azure Portal**
Go to `Storage Accounts`.
For each storage account, under `Security + networking`, click `Networking`.
Click the `Firewalls and virtual networks` heading.
Set `Public network access` to `Enabled from selected virtual networks and IP addresses`.
Add rules to allow traffic from specific networks and IP addresses.
Click `Save`.
**Remediate from Azure CLI**
Use the below command to update `default-action` to `Deny`.
```
 az storage account update --name &lt;StorageAccountName&gt; --resource-group &lt;resourceGroupName&gt; --default-action Deny
```</t>
  </si>
  <si>
    <t>To close this finding, please provide evidence showing that Default Network Access Rule for Storage Accounts is Set to Deny with the agency's CAP.</t>
  </si>
  <si>
    <t>AZURE-37</t>
  </si>
  <si>
    <t>CP-10</t>
  </si>
  <si>
    <t>System Recovery and Reconstitution</t>
  </si>
  <si>
    <t>Ensure Soft Delete is Enabled for Azure Containers and Blob Storage</t>
  </si>
  <si>
    <t>The Azure Storage blobs contain data like ePHI or Financial, which can be secret or personal. Data that is erroneously modified or deleted by an application or other storage account user will cause data loss or unavailability.
It is recommended that both Azure Containers with attached Blob Storage and standalone containers with Blob Storage be made recoverable by enabling the **soft delete** configuration. This is to save and recover data when blobs or blob snapshots are deleted.</t>
  </si>
  <si>
    <t>**Audit from Azure Portal**
1. Go to `Storage Accounts`.
1. For each Storage Account, under `Data management`, go to `Data protection`.
1. Ensure that `Enable soft delete for blobs` is checked.
1. Ensure that `Enable soft delete for containers` is checked.
1. Ensure that the retention period for both is a sufficient length for your organization.
**Audit from Azure CLI**
Blob Storage: Ensure that the output of the below command contains enabled status as true and days is not empty or null
```
az storage blob service-properties delete-policy show
 --account-name &lt;storageAccount&gt;
 --account-key &lt;accountkey&gt;
```
Azure Containers: Ensure that within `containerDeleteRetentionPolicy`, the `enabled` property is set to `true`.
```
az storage account blob-service-properties show
 --account-name &lt;storageAccount&gt;
 --resource-group &lt;resourceGroup&gt;
```</t>
  </si>
  <si>
    <t>Soft Delete is Enabled for Azure Containers and Blob Storage</t>
  </si>
  <si>
    <t>Soft Delete is not Enabled for Azure Containers and Blob Storage</t>
  </si>
  <si>
    <t>4.10</t>
  </si>
  <si>
    <t>Containers and Blob Storage data can be incorrectly deleted. An attacker/malicious user may do this deliberately in order to cause disruption. Deleting an Azure Storage blob causes immediate data loss. Enabling this configuration for Azure storage ensures that even if blobs/data were deleted from the storage account, Blobs/data objects are recoverable for a particular time which is set in the "Retention policies," ranging from 7 days to 365 days.</t>
  </si>
  <si>
    <t>**Remediate from Azure Portal**
1. Go to `Storage Accounts`.
2. For each Storage Account, under `Data management`, go to `Data protection`.
3. Check the box next to `Enable soft delete for blobs`.
4. Check the box next to `Enable soft delete for containers`.
5. Set the retention period for both to a sufficient length for your organization.
6. Click `Save`.
**Remediate from Azure CLI**
Update blob storage retention days in below command
```
az storage blob service-properties delete-policy update --days-retained &lt;RetentionDaysValue&gt; --account-name &lt;StorageAccountName&gt; --account-key &lt;AccountKey&gt; --enable true
```
Update container retention with the below command
```
az storage account blob-service-properties update
 --enable-container-delete-retention true
 --container-delete-retention-days &lt;days&gt;
 --account-name &lt;storageAccount&gt;
 --resource-group &lt;resourceGroup&gt;
```</t>
  </si>
  <si>
    <t>Use of the following method to accomplish the recommended state: 
**Remediate from Azure Portal**
1. Go to `Storage Accounts`.
2. For each Storage Account, under `Data management`, go to `Data protection`.
3. Check the box next to `Enable soft delete for blobs`.
4. Check the box next to `Enable soft delete for containers`.
5. Set the retention period for both to a sufficient length for your organization.
6. Click `Save`.</t>
  </si>
  <si>
    <t>To close this finding, please provide evidence showing that Soft Delete is Enabled for Azure Containers and Blob Storage'  with the agency's CAP.</t>
  </si>
  <si>
    <t>AZURE-38</t>
  </si>
  <si>
    <t>Ensure the 'Minimum TLS version' for storage accounts is set to 'Version 1.2'</t>
  </si>
  <si>
    <t>In some cases, Azure Storage sets the minimum TLS version to be version 1.0 by default. TLS 1.0 is a legacy version and has known vulnerabilities. This minimum TLS version can be configured to be later protocols such as TLS 1.2.</t>
  </si>
  <si>
    <t>**Audit from Azure Portal**
Go to `Storage Accounts`.
For each storage account, under `Settings`, click `Configuration`.
Ensure that the `Minimum TLS version` is set to `Version 1.2`.
**Audit from Azure CLI**
Get a list of all storage accounts and their resource groups
```
az storage account list | jq '.[] | {name, resourceGroup}'
```
Then query the minimumTLSVersion field
```
az storage account show \
 --name &lt;storage-account&gt; \
 --resource-group &lt;resource-group&gt; \
 --query minimumTlsVersion \
 --output tsv
```
**Audit from PowerShell**
To get the minimum TLS version, run the following command:
```
(Get-AzStorageAccount -Name &lt;STORAGEACCOUNTNAME&gt; -ResourceGroupName &lt;RESOURCEGROUPNAME&gt;).MinimumTlsVersion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[fe83a0eb-a853-422d-aac2-1bffd182c5d0](https://portal.azure.com/#view/Microsoft_Azure_Policy/PolicyDetailBlade/definitionId/%2Fproviders%2FMicrosoft.Authorization%2FpolicyDefinitions%2Ffe83a0eb-a853-422d-aac2-1bffd182c5d0) **- Name:** 'Storage accounts should have the specified minimum TLS version'</t>
  </si>
  <si>
    <t>the 'Minimum TLS version' for storage accounts is set to 'Version 1.2'</t>
  </si>
  <si>
    <t>the 'Minimum TLS version' for storage accounts is not set to 'Version 1.2'</t>
  </si>
  <si>
    <t>TLS 1.0 has known vulnerabilities and has been replaced by later versions of the TLS protocol. Continued use of this legacy protocol affects the security of data in transit.</t>
  </si>
  <si>
    <t>**Remediate from Azure Portal**
Go to `Storage Accounts`.
For each storage account, under `Settings`, click `Configuration`.
Set the `Minimum TLS version` to `Version 1.2`.
Click `Save`.
**Remediate from Azure CLI**
```
az storage account update \
 --name &lt;storage-account&gt; \
 --resource-group &lt;resource-group&gt; \
 --min-tls-version TLS1_2
```
**Remediate from PowerShell**
To set the minimum TLS version, run the following command:
```
Set-AzStorageAccount -AccountName &lt;STORAGEACCOUNTNAME&gt; `
 -ResourceGroupName &lt;RESOURCEGROUPNAME&gt; `
 -MinimumTlsVersion TLS1_2
```</t>
  </si>
  <si>
    <t>Ensure the 'Minimum TLS version' for storage accounts is set to 'Version 1.2'. Use of the following method to accomplish the recommended state: 
**Remediate from Azure Portal**
Go to `Storage Accounts`.
For each storage account, under `Settings`, click `Configuration`.
Set the `Minimum TLS version` to `Version 1.2`.
Click `Save`.
**Remediate from Azure CLI**
```
az storage account update \
 --name &lt;storage-account&gt; \
 --resource-group &lt;resource-group&gt; \
 --min-tls-version TLS1_2
```
**Remediate from PowerShell**
To set the minimum TLS version, run the following command:
```
Set-AzStorageAccount -AccountName &lt;STORAGEACCOUNTNAME&gt; `
 -ResourceGroupName &lt;RESOURCEGROUPNAME&gt; `
 -MinimumTlsVersion TLS1_2
```</t>
  </si>
  <si>
    <t>To close this finding, please provide evidence showing that the 'Minimum TLS version' for storage accounts is set to 'Version 1.2''  with the agency's CAP.</t>
  </si>
  <si>
    <t>AZURE-39</t>
  </si>
  <si>
    <t xml:space="preserve">Audit Generation </t>
  </si>
  <si>
    <t>Ensure that 'Auditing' is set to 'On'</t>
  </si>
  <si>
    <t>Enable auditing on SQL Servers.</t>
  </si>
  <si>
    <t>**Audit from Azure Portal**
1. Go to `SQL servers`
2. For each server instance
3. Under `Security`, click `Auditing`
4. Ensure that `Enable Azure SQL Auditing` is set to `On`
**Audit from PowerShell**
Get the list of all SQL Servers
```
Get-AzSqlServer
```
For each Server
```
Get-AzSqlServerAudit -ResourceGroupName &lt;ResourceGroupName&gt; -ServerName &lt;SQLServerName&gt;
```
Ensure that `BlobStorageTargetState`, `EventHubTargetState`, or `LogAnalyticsTargetState` is set to `Enabled`.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[a6fb4358-5bf4-4ad7-ba82-2cd2f41ce5e9](https://portal.azure.com/#view/Microsoft_Azure_Policy/PolicyDetailBlade/definitionId/%2Fproviders%2FMicrosoft.Authorization%2FpolicyDefinitions%2Fa6fb4358-5bf4-4ad7-ba82-2cd2f41ce5e9) **- Name:** 'Auditing on SQL server should be enabled'</t>
  </si>
  <si>
    <t xml:space="preserve"> 'Auditing' is set to 'On'</t>
  </si>
  <si>
    <t xml:space="preserve"> 'Auditing' is not set to 'On'</t>
  </si>
  <si>
    <t>No auditing is being performed on the system</t>
  </si>
  <si>
    <t>The Azure platform allows a SQL server to be created as a service. Enabling auditing at the server level ensures that all existing and newly created databases on the SQL server instance are audited. 
Auditing policy applied on the SQL database does not override auditing policy and settings applied on the particular SQL server where the database is hosted.
Auditing tracks database events and writes them to an audit log in the Azure storage account. It also helps to maintain regulatory compliance, understand database activity, and gain insight into discrepancies and anomalies that could indicate business concerns or suspected security violations.</t>
  </si>
  <si>
    <t>**Remediate from Azure Portal**
1. Go to `SQL servers`
2. Select the SQL server instance
3. Under `Security`, click `Auditing`
4. Click the toggle next to `Enable Azure SQL Auditing`
5. Select an Audit log destination
6. Click `Save`
**Remediate from PowerShell**
Get the list of all SQL Servers
```
Get-AzSqlServer
```
For each Server, enable auditing and set the retention for at least 90 days.
**Log Analytics Example**
```
Set-AzSqlServerAudit -ResourceGroupName &lt;resource group name&gt; -ServerName &lt;SQL Server name&gt; -RetentionInDays &lt;Number of Days to retain the audit logs, should be 90days minimum&gt; -LogAnalyticsTargetState Enabled -WorkspaceResourceId "/subscriptions/&lt;subscription ID&gt;/resourceGroups/insights-integration/providers/Microsoft.OperationalInsights/workspaces/&lt;workspace name&gt;
```
**Event Hub Example**
```
Set-AzSqlServerAudit -ResourceGroupName "&lt;resource group name&gt;" -ServerName "&lt;SQL Server name&gt;" -EventHubTargetState Enabled -EventHubName 
 "&lt;Event Hub name&gt;" -EventHubAuthorizationRuleResourceId "&lt;Event Hub Authorization Rule Resource ID&gt;"
```
**Blob Storage Example**
```
Set-AzSqlServerAudit -ResourceGroupName "&lt;resource group name&gt;" -ServerName "&lt;SQL Server name&gt;" -BlobStorageTargetState Enabled 
 -StorageAccountResourceId "/subscriptions/&lt;subscription_ID&gt;/resourceGroups/&lt;Resource_Group&gt;/providers/Microsoft.Stora
 ge/storageAccounts/&lt;Storage Account name&gt;"
```</t>
  </si>
  <si>
    <t>Ensure that 'Auditing' is set to 'On'. Use of the following method to accomplish the recommended state: 
**Remediate from Azure Portal**
1. Go to `SQL servers`
2. Select the SQL server instance
3. Under `Security`, click `Auditing`
4. Click the toggle next to `Enable Azure SQL Auditing`
5. Select an Audit log destination
6. Click `Save`
**Remediate from PowerShell**
Get the list of all SQL Servers
```
Get-AzSqlServer
```
For each Server, enable auditing and set the retention for at least 90 days.
**Log Analytics Example**
```
Set-AzSqlServerAudit -ResourceGroupName &lt;resource group name&gt; -ServerName &lt;SQL Server name&gt; -RetentionInDays &lt;Number of Days to retain the audit logs, should be 90days minimum&gt; -LogAnalyticsTargetState Enabled -WorkspaceResourceId "/subscriptions/&lt;subscription ID&gt;/resourceGroups/insights-integration/providers/Microsoft.OperationalInsights/workspaces/&lt;workspace name&gt;
```
**Event Hub Example**
```
Set-AzSqlServerAudit -ResourceGroupName "&lt;resource group name&gt;" -ServerName "&lt;SQL Server name&gt;" -EventHubTargetState Enabled -EventHubName 
 "&lt;Event Hub name&gt;" -EventHubAuthorizationRuleResourceId "&lt;Event Hub Authorization Rule Resource ID&gt;"
```
**Blob Storage Example**
```
Set-AzSqlServerAudit -ResourceGroupName "&lt;resource group name&gt;" -ServerName "&lt;SQL Server name&gt;" -BlobStorageTargetState Enabled 
 -StorageAccountResourceId "/subscriptions/&lt;subscription_ID&gt;/resourceGroups/&lt;Resource_Group&gt;/providers/Microsoft.Stora
 ge/storageAccounts/&lt;Storage Account name&gt;"
```</t>
  </si>
  <si>
    <t>To close this finding, please provide evidence showing that  'Auditing' is set to 'On''  with the agency's CAP.</t>
  </si>
  <si>
    <t>AZURE-40</t>
  </si>
  <si>
    <t>Ensure no Azure SQL Databases allow ingress from 0.0.0.0/0 (ANY IP)</t>
  </si>
  <si>
    <t>Ensure that no SQL Databases allow ingress from 0.0.0.0/0 (ANY IP).</t>
  </si>
  <si>
    <t>**Audit from Azure Portal**
1. Go to `SQL servers`
2. For each SQL server
3. Under `Security`, click `Networking`
4. Ensure that `Allow Azure services and resources to access this server` is unchecked
5. Ensure that no firewall rule exists with 
 - Start IP of `0.0.0.0`
 - or other combinations which allows access to wider public IP ranges
**Audit from Azure CLI**
List all SQL servers
```
az sql server list
```
For each SQL server run the following command
```
az sql server firewall-rule list --resource-group &lt;resource group name&gt; --server &lt;sql server name&gt;
```
Ensure the output does not contain any firewall `allow` rules with a source of `0.0.0.0`, or any rules named `AllowAllWindowsAzureIps`
**Audit from PowerShell**
Get the list of all SQL Servers 
```
Get-AzSqlServer
```
For each Server
```
Get-AzSqlServerFirewallRule -ResourceGroupName &lt;resource group name&gt; -ServerName &lt;server name&gt;
```
Ensure that `StartIpAddress` is not set to `0.0.0.0`, `/0` or other combinations which allows access to wider public IP ranges including Windows Azure IP ranges. Also ensure that `FirewallRuleName` doesn't contain 
 `AllowAllWindowsAzureIps` which is the rule created when the `Allow Azure services and resources to access this server` setting is enabled for that SQL Server.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[1b8ca024-1d5c-4dec-8995-b1a932b41780](https://portal.azure.com/#view/Microsoft_Azure_Policy/PolicyDetailBlade/definitionId/%2Fproviders%2FMicrosoft.Authorization%2FpolicyDefinitions%2F1b8ca024-1d5c-4dec-8995-b1a932b41780) **- Name:** 'Public network access on Azure SQL Database should be disabled'</t>
  </si>
  <si>
    <t>no Azure SQL Databases allow ingress from 0.0.0.0/0 (ANY IP)</t>
  </si>
  <si>
    <t>Azure SQL Server includes a firewall to block access to unauthorized connections. More granular IP addresses can be defined by referencing the range of addresses available from specific datacenters.
By default, for a SQL server, a Firewall exists with StartIp of 0.0.0.0 and EndIP of 0.0.0.0 allowing access to all the Azure services. 
Additionally, a custom rule can be set up with StartIp of 0.0.0.0 and EndIP of 255.255.255.255 allowing access from ANY IP over the Internet.
In order to reduce the potential attack surface for a SQL server, firewall rules should be defined with more granular IP addresses by referencing the range of addresses available from specific datacenters.
If `Allow Azure services and resources to access this server` is 'Checked', this will allow resources outside of the subscription/tenant/organization boundary, within any region of Azure, to effectively bypass the defined SQL Server Network ACL on public endpoint. A malicious attacker can successfully launch a SQL server password bruteforce attack by creating a virtual machine in any Azure subscription/region, from outside of the subscription boundary where the SQL Server is residing.</t>
  </si>
  <si>
    <t>**Remediate from Azure Portal**
Go to `SQL servers`
For each SQL server
Under `Security`, click `Networking`
Uncheck `Allow Azure services and resources to access this server`
Set firewall rules to limit access to only authorized connections
Click `Save`
**Remediate from Azure CLI**
Disable default firewall rule `Allow access to Azure services`:
```
az sql server firewall-rule delete --resource-group &lt;resource group&gt; --server &lt;sql server name&gt; --name "AllowAllWindowsAzureIps"
```
Remove a custom firewall rule:
```
az sql server firewall-rule delete --resource-group &lt;resource group&gt; --server &lt;sql server name&gt; --name &lt;firewall rule name&gt;
```
Create a firewall rule:
```
az sql server firewall-rule create --resource-group &lt;resource group&gt; --server &lt;sql server name&gt; --name &lt;firewall rule name&gt; --start-ip-address "&lt;IP Address other than 0.0.0.0&gt;" --end-ip-address "&lt;IP Address other than 0.0.0.0 or 255.255.255.255&gt;"
```
Update a firewall rule:
```
az sql server firewall-rule update --resource-group &lt;resource group&gt; --server &lt;sql server name&gt; --name &lt;firewall rule name&gt; --start-ip-address "&lt;IP Address other than 0.0.0.0&gt;" --end-ip-address "&lt;IP Address other than 0.0.0.0 or 255.255.255.255&gt;"
```
**Remediate from PowerShell**
Disable Default Firewall Rule `Allow access to Azure services` : 
```
Remove-AzSqlServerFirewallRule -FirewallRuleName "AllowAllWindowsAzureIps" -ResourceGroupName &lt;resource group name&gt; -ServerName &lt;server name&gt;
```
Remove a custom Firewall rule:
```
Remove-AzSqlServerFirewallRule -FirewallRuleName "&lt;firewall rule name&gt;" -ResourceGroupName &lt;resource group name&gt; -ServerName &lt;server name&gt;
```
Set the appropriate firewall rules:
```
Set-AzSqlServerFirewallRule -ResourceGroupName &lt;resource group name&gt; -ServerName &lt;server name&gt; -FirewallRuleName "&lt;firewall rule name&gt;" -StartIpAddress "&lt;IP Address other than 0.0.0.0&gt;" -EndIpAddress "&lt;IP Address other than 0.0.0.0 or 255.255.255.255&gt;"
```</t>
  </si>
  <si>
    <t>Ensure no Azure SQL Databases allow ingress from 0.0.0.0/0 (ANY IP). Use of the following method to accomplish the recommended state: 
**Remediate from Azure Portal**
Go to `SQL servers`
For each SQL server
Under `Security`, click `Networking`
Uncheck `Allow Azure services and resources to access this server`
Set firewall rules to limit access to only authorized connections
Click `Save`
**Remediate from Azure CLI**
Disable default firewall rule `Allow access to Azure services`:
```
az sql server firewall-rule delete --resource-group &lt;resource group&gt; --server &lt;sql server name&gt; --name "AllowAllWindowsAzureIps"
```
Remove a custom firewall rule:
```
az sql server firewall-rule delete --resource-group &lt;resource group&gt; --server &lt;sql server name&gt; --name &lt;firewall rule name&gt;
```
Create a firewall rule:
```
az sql server firewall-rule create --resource-group &lt;resource group&gt; --server &lt;sql server name&gt; --name &lt;firewall rule name&gt; --start-ip-address "&lt;IP Address other than 0.0.0.0&gt;" --end-ip-address "&lt;IP Address other than 0.0.0.0 or 255.255.255.255&gt;"
```
Update a firewall rule:
```
az sql server firewall-rule update --resource-group &lt;resource group&gt; --server &lt;sql server name&gt; --name &lt;firewall rule name&gt; --start-ip-address "&lt;IP Address other than 0.0.0.0&gt;" --end-ip-address "&lt;IP Address other than 0.0.0.0 or 255.255.255.255&gt;"
```
**Remediate from PowerShell**
Disable Default Firewall Rule `Allow access to Azure services` : 
```
Remove-AzSqlServerFirewallRule -FirewallRuleName "AllowAllWindowsAzureIps" -ResourceGroupName &lt;resource group name&gt; -ServerName &lt;server name&gt;
```
Remove a custom Firewall rule:
```
Remove-AzSqlServerFirewallRule -FirewallRuleName "&lt;firewall rule name&gt;" -ResourceGroupName &lt;resource group name&gt; -ServerName &lt;server name&gt;
```
Set the appropriate firewall rules:
```
Set-AzSqlServerFirewallRule -ResourceGroupName &lt;resource group name&gt; -ServerName &lt;server name&gt; -FirewallRuleName "&lt;firewall rule name&gt;" -StartIpAddress "&lt;IP Address other than 0.0.0.0&gt;" -EndIpAddress "&lt;IP Address other than 0.0.0.0 or 255.255.255.255&gt;"
```</t>
  </si>
  <si>
    <t>To close this finding, please provide evidence showing that no Azure SQL Databases allow ingress from 0.0.0.0/0 (ANY IP)'  with the agency's CAP.</t>
  </si>
  <si>
    <t>AZURE-41</t>
  </si>
  <si>
    <t>Ensure that Microsoft Entra authentication is Configured for SQL Servers</t>
  </si>
  <si>
    <t>Use Microsoft Entra authentication for authentication with SQL Database to manage credentials in a single place.</t>
  </si>
  <si>
    <t>**Audit from Azure Portal**
Go to `SQL servers`
For each SQL server, under `Settings`, click `Microsoft Entra ID`
Under `Microsoft Entra admin`, ensure a value has been set for `Admin Name`
**Audit from Azure CLI**
To list SQL Server Admins on a specific server: 
```
az sql server ad-admin list --resource-group &lt;resource-group&gt; --server &lt;server&gt;
```
**Audit from PowerShell**
Print a list of all SQL Servers to find which one you want to audit
```
Get-AzSqlServer
```
Audit a list of Administrators on a Specific Server
```
Get-AzSqlServerActiveDirectoryAdministrator -ResourceGroupName &lt;resource group name&gt; -ServerName &lt;server name&gt;
```
Ensure Output shows `DisplayName` set to `AD account`.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[1f314764-cb73-4fc9-b863-8eca98ac36e9](https://portal.azure.com/#view/Microsoft_Azure_Policy/PolicyDetailBlade/definitionId/%2Fproviders%2FMicrosoft.Authorization%2FpolicyDefinitions%2F1f314764-cb73-4fc9-b863-8eca98ac36e9) **- Name:** 'An Azure Active Directory administrator should be provisioned for SQL servers'</t>
  </si>
  <si>
    <t xml:space="preserve"> Microsoft Entra authentication is Configured for SQL Servers</t>
  </si>
  <si>
    <t xml:space="preserve"> Microsoft Entra authentication is not Configured for SQL Servers</t>
  </si>
  <si>
    <t>HAI1: Adequate device identification and authentication is not employed</t>
  </si>
  <si>
    <t>5.1.4</t>
  </si>
  <si>
    <t>Microsoft Entra authentication is a mechanism to connect to Microsoft Azure SQL Database and SQL Data Warehouse by using identities in the Microsoft Entra ID directory. With Entra ID authentication, identities of database users and other Microsoft services can be managed in one central location. Central ID management provides a single place to manage database users and simplifies permission management.
- It provides an alternative to SQL Server authentication.
- Helps stop the proliferation of user identities across database servers.
- Allows password rotation in a single place.
- Customers can manage database permissions using external (Entra ID) groups.
- It can eliminate storing passwords by enabling integrated Windows authentication and other forms of authentication supported by Microsoft Entra.
- Entra ID authentication uses contained database users to authenticate identities at the database level.
- Entra ID supports token-based authentication for applications connecting to SQL Database.
- Entra ID authentication supports ADFS (domain federation) or native user/password authentication for a local Active Directory without domain synchronization.
- Entra ID supports connections from SQL Server Management Studio that use Active Directory Universal Authentication, which includes Multi-Factor Authentication (MFA). MFA includes strong authentication with a range of easy verification options — phone call, text message, smart cards with pin, or mobile app notification.</t>
  </si>
  <si>
    <t>**Remediate from Azure Portal**
Go to `SQL servers`
For each SQL server, under `Settings`, click `Microsoft Entra ID`
Click `Set admin`
Select an admin
Click `Select`
Click `Save`
**Remediate from Azure CLI**
```
az ad user show --id 
```
For each Server, set AD Admin
```
az sql server ad-admin create --resource-group &lt;resource group name&gt; --server &lt;server name&gt; --display-name &lt;display name&gt; --object-id &lt;object id of user&gt;
```
**Remediate from PowerShell**
For each Server, set Entra ID Admin
```
Set-AzSqlServerActiveDirectoryAdministrator -ResourceGroupName &lt;resource group name&gt; -ServerName &lt;server name&gt; -DisplayName "&lt;Display name of AD account to set as DB administrator&gt;"
```</t>
  </si>
  <si>
    <t>Ensure that Microsoft Entra authentication is Configured for SQL Servers. Use of the following method to accomplish the recommended state: 
**Remediate from Azure Portal**
Go to `SQL servers`
For each SQL server, under `Settings`, click `Microsoft Entra ID`
Click `Set admin`
Select an admin
Click `Select`
Click `Save`
**Remediate from Azure CLI**
```
az ad user show --id 
```
For each Server, set AD Admin
```
az sql server ad-admin create --resource-group &lt;resource group name&gt; --server &lt;server name&gt; --display-name &lt;display name&gt; --object-id &lt;object id of user&gt;
```
**Remediate from PowerShell**
For each Server, set Entra ID Admin
```
Set-AzSqlServerActiveDirectoryAdministrator -ResourceGroupName &lt;resource group name&gt; -ServerName &lt;server name&gt; -DisplayName "&lt;Display name of AD account to set as DB administrator&gt;"
```</t>
  </si>
  <si>
    <t>To close this finding, please provide evidence showing that  Microsoft Entra authentication is Configured for SQL Servers'  with the agency's CAP.</t>
  </si>
  <si>
    <t>AZURE-42</t>
  </si>
  <si>
    <t>Ensure that 'Data encryption' is set to 'On' on a SQL Database</t>
  </si>
  <si>
    <t>Enable Transparent Data Encryption on every SQL server.</t>
  </si>
  <si>
    <t>**Audit from Azure Portal**
Go to `SQL databases`
For each DB instance, under `Security`, click `Data Encryption`
Under `Transparent data encryption`, ensure that `Data encryption` is set to `On`
**Audit from Azure CLI**
Ensure the output of the below command is `Enabled`
```
az sql db tde show --resource-group &lt;resourceGroup&gt; --server &lt;dbServerName&gt; --database &lt;dbName&gt; --query status
```
**Audit from PowerShell**
Get a list of SQL Servers.
```
Get-AzSqlServer
```
For each server, list the databases.
```
Get-AzSqlDatabase -ServerName &lt;SQL Server Name&gt; -ResourceGroupName &lt;Resource Group Name&gt;
```
For each database not listed as a `Master` database, check for Transparent Data Encryption.
```
Get-AzSqlDatabaseTransparentDataEncryption -ResourceGroupName &lt;Resource Group Name&gt; -ServerName &lt;SQL Server Name&gt; -DatabaseName &lt;Database Name&gt;
```
Make sure `DataEncryption` is `Enabled` for each database except the `Master` database.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[17k78e20-9358-41c9-923c-fb736d382a12](https://portal.azure.com/#view/Microsoft_Azure_Policy/PolicyDetailBlade/definitionId/%2Fproviders%2FMicrosoft.Authorization%2FpolicyDefinitions%2F17k78e20-9358-41c9-923c-fb736d382a12) **- Name:** 'Transparent Data Encryption on SQL databases should be enabled'</t>
  </si>
  <si>
    <t xml:space="preserve"> 'Data encryption' is set to 'On' on a SQL Database</t>
  </si>
  <si>
    <t xml:space="preserve"> 'Data encryption' is not set to 'On' on a SQL Database</t>
  </si>
  <si>
    <t>Azure SQL Database transparent data encryption helps protect against the threat of malicious activity by performing real-time encryption and decryption of the database, associated backups, and transaction log files at rest without requiring changes to the application.</t>
  </si>
  <si>
    <t>**Remediate from Azure Portal**
Go to `SQL databases`
For each DB instance, under `Security`, click `Data Encryption`
Under `Transparent data encryption`, set `Data encryption` to `On`
Click `Save`
**Remediate from Azure CLI**
Use the below command to enable `Transparent data encryption` for SQL DB instance.
```
az sql db tde set --resource-group &lt;resourceGroup&gt; --server &lt;dbServerName&gt; --database &lt;dbName&gt; --status Enabled
```
**Remediate from PowerShell**
Use the below command to enable `Transparent data encryption` for SQL DB instance.
```
Set-AzSqlDatabaseTransparentDataEncryption -ResourceGroupName &lt;Resource Group Name&gt; -ServerName &lt;SQL Server Name&gt; -DatabaseName &lt;Database Name&gt; -State 'Enabled'
```
**Note:**
- TDE cannot be used to encrypt the logical master database in SQL Database. The master database contains objects that are needed to perform the TDE operations on the user databases.
- Azure Portal does not show master databases per SQL server. However, CLI/API responses will show master databases.</t>
  </si>
  <si>
    <t>Ensure that 'Data encryption' is set to 'On' on a SQL Database. Use of the following method to accomplish the recommended state: 
**Remediate from Azure Portal**
Go to `SQL databases`
For each DB instance, under `Security`, click `Data Encryption`
Under `Transparent data encryption`, set `Data encryption` to `On`
Click `Save`
**Remediate from Azure CLI**
Use the below command to enable `Transparent data encryption` for SQL DB instance.
```
az sql db tde set --resource-group &lt;resourceGroup&gt; --server &lt;dbServerName&gt; --database &lt;dbName&gt; --status Enabled
```
**Remediate from PowerShell**
Use the below command to enable `Transparent data encryption` for SQL DB instance.
```
Set-AzSqlDatabaseTransparentDataEncryption -ResourceGroupName &lt;Resource Group Name&gt; -ServerName &lt;SQL Server Name&gt; -DatabaseName &lt;Database Name&gt; -State 'Enabled'
```
**Note:**
- TDE cannot be used to encrypt the logical master database in SQL Database. The master database contains objects that are needed to perform the TDE operations on the user databases.
- Azure Portal does not show master databases per SQL server. However, CLI/API responses will show master databases.</t>
  </si>
  <si>
    <t>To close this finding, please provide evidence showing that  'Data encryption' is set to 'On' on a SQL Database'  with the agency's CAP.</t>
  </si>
  <si>
    <t>AZURE-43</t>
  </si>
  <si>
    <t>Ensure that 'Auditing' Retention is 'greater than 90 days'</t>
  </si>
  <si>
    <t>SQL Server Audit Retention should be configured to be greater than 90 days.</t>
  </si>
  <si>
    <t>**Audit from Azure Portal**
Go to `SQL servers`.
For each SQL server, under `Security`, click `Auditing`.
If `Storage` is checked, expand `Advanced properties`.
Ensure `Retention (days)` is set to a value greater than `90`, or `0` for unlimited retention.
**Audit from PowerShell**
Get the list of all SQL Servers 
```
Get-AzSqlServer
```
For each Server
```
Get-AzSqlServerAudit -ResourceGroupName &lt;resource group name&gt; -ServerName &lt;server name&gt;
```
Ensure that `RetentionInDays` is set to `more than 90`
**Note:** If the SQL server is set with `LogAnalyticsTargetState` setting set to `Enabled`, run the following additional command.
```
Get-AzOperationalInsightsWorkspace | Where-Object {$_.ResourceId -eq &lt;SQL Server WorkSpaceResourceId&gt;}
```
Ensure that `RetentionInDays` is set to `more than 90`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[89099bee-89e0-4b26-a5f4-165451757743](https://portal.azure.com/#view/Microsoft_Azure_Policy/PolicyDetailBlade/definitionId/%2Fproviders%2FMicrosoft.Authorization%2FpolicyDefinitions%2F89099bee-89e0-4b26-a5f4-165451757743) **- Name:** 'SQL servers with auditing to storage account destination should be configured with 90 days retention or higher'</t>
  </si>
  <si>
    <t xml:space="preserve"> 'Auditing' Retention is 'greater than 90 days'</t>
  </si>
  <si>
    <t xml:space="preserve"> 'Auditing' Retention is not 'greater than 90 days'</t>
  </si>
  <si>
    <t>5.1.6</t>
  </si>
  <si>
    <t>Audit Logs can be used to check for anomalies and give insight into suspected breaches or misuse of information and access.</t>
  </si>
  <si>
    <t>**Remediate from Azure Portal**
Go to `SQL servers`.
For each SQL server, under `Security`, click `Auditing`.
If `Storage` is checked, expand `Advanced properties`.
Set `Retention (days)` to a value greater than `90`, or `0` for unlimited retention.
Click `Save`.
**Remediate from PowerShell**
For each Server, set retention policy to more than 90 days
Log Analytics Example
```
Set-AzSqlServerAudit -ResourceGroupName &lt;resource group name&gt; -ServerName &lt;SQL Server name&gt; -RetentionInDays &lt;Number of Days to retain the audit logs, should be more than 90 days&gt; -LogAnalyticsTargetState Enabled -WorkspaceResourceId "/subscriptions/&lt;subscription ID&gt;/resourceGroups/insights-integration/providers/Microsoft.OperationalInsights/workspaces/&lt;workspace name&gt;
```
Event Hub Example
```
Set-AzSqlServerAudit -ResourceGroupName "&lt;resource group name&gt;" -ServerName "&lt;SQL Server name&gt;" -EventHubTargetState Enabled -EventHubName 
 "&lt;Event Hub name&gt;" -EventHubAuthorizationRuleResourceId "&lt;Event Hub Authorization Rule Resource ID&gt;"
```
Blob Storage Example
```
Set-AzSqlServerAudit -ResourceGroupName "&lt;resource group name&gt;" -ServerName "&lt;SQL Server name&gt;" -BlobStorageTargetState Enabled 
 -StorageAccountResourceId "/subscriptions/&lt;subscription_ID&gt;/resourceGroups/&lt;Resource_Group&gt;/providers/Microsoft.Stora
 ge/storageAccounts/&lt;Storage Account name&gt;"
```</t>
  </si>
  <si>
    <t>Ensure that 'Auditing' Retention is 'greater than 90 days'. Use of the following method to accomplish the recommended state: 
**Remediate from Azure Portal**
Go to `SQL servers`.
For each SQL server, under `Security`, click `Auditing`.
If `Storage` is checked, expand `Advanced properties`.
Set `Retention (days)` to a value greater than `90`, or `0` for unlimited retention.
Click `Save`.
**Remediate from PowerShell**
For each Server, set retention policy to more than 90 days
Log Analytics Example
```
Set-AzSqlServerAudit -ResourceGroupName &lt;resource group name&gt; -ServerName &lt;SQL Server name&gt; -RetentionInDays &lt;Number of Days to retain the audit logs, should be more than 90 days&gt; -LogAnalyticsTargetState Enabled -WorkspaceResourceId "/subscriptions/&lt;subscription ID&gt;/resourceGroups/insights-integration/providers/Microsoft.OperationalInsights/workspaces/&lt;workspace name&gt;
```
Event Hub Example
```
Set-AzSqlServerAudit -ResourceGroupName "&lt;resource group name&gt;" -ServerName "&lt;SQL Server name&gt;" -EventHubTargetState Enabled -EventHubName 
 "&lt;Event Hub name&gt;" -EventHubAuthorizationRuleResourceId "&lt;Event Hub Authorization Rule Resource ID&gt;"
```
Blob Storage Example
```
Set-AzSqlServerAudit -ResourceGroupName "&lt;resource group name&gt;" -ServerName "&lt;SQL Server name&gt;" -BlobStorageTargetState Enabled 
 -StorageAccountResourceId "/subscriptions/&lt;subscription_ID&gt;/resourceGroups/&lt;Resource_Group&gt;/providers/Microsoft.Stora
 ge/storageAccounts/&lt;Storage Account name&gt;"
```</t>
  </si>
  <si>
    <t>To close this finding, please provide evidence showing that  'Auditing' Retention is 'greater than 90 days''  with the agency's CAP.</t>
  </si>
  <si>
    <t>AZURE-45</t>
  </si>
  <si>
    <t>Ensure server parameter 'require_secure_transport' is set to 'ON' for PostgreSQL flexible server</t>
  </si>
  <si>
    <t>Enable `require_secure_transport` on `PostgreSQL flexible servers`.</t>
  </si>
  <si>
    <t>**Audit from Azure Portal**
Login to Azure Portal using https://portal.azure.com.
Go to `Azure Database for PostgreSQL flexible servers`.
For each database, under `Settings`, click `Server parameters`.
In the filter bar, type `require_secure_transport`.
Ensure that the `VALUE` for `require_secure_transport` is set to `ON`.
**Audit from Azure CLI**
Ensure the below command returns a `value` of `on`:
```
az postgres flexible-server parameter show --resource-group &lt;resourceGroup&gt; --server-name &lt;serverName&gt; --name require_secure_transport
```
**Audit from PowerShell**
Ensure the below command returns a `Value` of `on`:
```
Get-AzPostgreSqlFlexibleServerConfiguration -ResourceGroupName &lt;resourceGroup&gt; -ServerName &lt;serverName&gt; -Name require_secure_transport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[c29c38cb-74a7-4505-9a06-e588ab86620a](https://portal.azure.com/#view/Microsoft_Azure_Policy/PolicyDetailBlade/definitionId/%2Fproviders%2FMicrosoft.Authorization%2FpolicyDefinitions%2Fc29c38cb-74a7-4505-9a06-e588ab86620a) **- Name:** 'Enforce SSL connection should be enabled for PostgreSQL flexible servers'</t>
  </si>
  <si>
    <t>server parameter 'require_secure_transport' is set to 'ON' for PostgreSQL flexible server</t>
  </si>
  <si>
    <t>server parameter 'require_secure_transport' is not set to 'ON' for PostgreSQL flexible server</t>
  </si>
  <si>
    <t>5.2.1</t>
  </si>
  <si>
    <t>`SSL connectivity` helps to provide a new layer of security by connecting database server to client applications using Secure Sockets Layer (SSL). Enforcing SSL connections between database server and client applications helps protect against "man in the middle" attacks by encrypting the data stream between the server and application.</t>
  </si>
  <si>
    <t>**Remediate from Azure Portal**
Login to Azure Portal using https://portal.azure.com.
Go to `Azure Database for PostgreSQL flexible servers`.
For each database, under `Settings`, click `Server parameters`.
In the filter bar, type `require_secure_transport`.
Set the `VALUE` for `require_secure_transport` to `ON`.
Click `Save`.
**Remediate from Azure CLI**
Use the below command to enable `require_secure_transport`:
```
az postgres flexible-server parameter set --resource-group &lt;resourceGroup&gt; --server-name &lt;serverName&gt; --name require_secure_transport --value on
```
**Remediate from PowerShell**
```
Update-AzPostgreSqlFlexibleServerConfiguration -ResourceGroupName &lt;resourceGroup&gt; -ServerName &lt;serverName&gt; -Name require_secure_transport -Value on
```</t>
  </si>
  <si>
    <t>Ensure server parameter 'require_secure_transport' is set to 'ON' for PostgreSQL flexible server. Use of the following method to accomplish the recommended state: 
**Remediate from Azure Portal**
Login to Azure Portal using https://portal.azure.com.
Go to `Azure Database for PostgreSQL flexible servers`.
For each database, under `Settings`, click `Server parameters`.
In the filter bar, type `require_secure_transport`.
Set the `VALUE` for `require_secure_transport` to `ON`.
Click `Save`.
**Remediate from Azure CLI**
Use the below command to enable `require_secure_transport`:
```
az postgres flexible-server parameter set --resource-group &lt;resourceGroup&gt; --server-name &lt;serverName&gt; --name require_secure_transport --value on
```
**Remediate from PowerShell**
```
Update-AzPostgreSqlFlexibleServerConfiguration -ResourceGroupName &lt;resourceGroup&gt; -ServerName &lt;serverName&gt; -Name require_secure_transport -Value on
```</t>
  </si>
  <si>
    <t>To close this finding, please provide evidence showing that server parameter 'require_secure_transport' is set to 'ON' for PostgreSQL flexible server'  with the agency's CAP.</t>
  </si>
  <si>
    <t>AZURE-46</t>
  </si>
  <si>
    <t>Ensure server parameter 'log_checkpoints' is set to 'ON' for PostgreSQL flexible server</t>
  </si>
  <si>
    <t>Enable `log_checkpoints` on `PostgreSQL flexible servers`.</t>
  </si>
  <si>
    <t>**Audit from Azure Portal**
From Azure Home select the Portal Menu.
Go to `Azure Database for PostgreSQL flexible servers`.
For each database, under `Settings`, click `Server parameters`.
In the filter bar, type `log_checkpoints`.
Ensure that the `VALUE` for `log_checkpoints` is set to `ON`.
**Audit from Azure CLI**
Ensure the below command returns a `value` of `on`:
```
az postgres flexible-server parameter show --resource-group &lt;resourceGroup&gt; --server-name &lt;serverName&gt; --name log_checkpoints
```
**Audit from PowerShell**
Ensure the below command returns a `Value` of `on`:
```
Get-AzPostgreSqlFlexibleServerConfiguration -ResourceGroupName &lt;resourceGroup&gt; -ServerName &lt;serverName&gt; -Name log_checkpoints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[70be9e12-c935-49ac-9bd8-fd64b85c1f87](https://portal.azure.com/#view/Microsoft_Azure_Policy/PolicyDetailBlade/definitionId/%2Fproviders%2FMicrosoft.Authorization%2FpolicyDefinitions%2F70be9e12-c935-49ac-9bd8-fd64b85c1f87) **- Name:** 'Log checkpoints should be enabled for PostgreSQL flexible servers'</t>
  </si>
  <si>
    <t>server parameter 'log_checkpoints' is set to 'ON' for PostgreSQL flexible server</t>
  </si>
  <si>
    <t>server parameter 'log_checkpoints' is not set to 'ON' for PostgreSQL flexible server</t>
  </si>
  <si>
    <t>Enabling `log_checkpoints` helps the PostgreSQL Database to `Log each checkpoint`, which in turn generates query and error logs. However, access to transaction logs is not supported. Query and error logs can be used to identify, troubleshoot, and repair configuration errors and sub-optimal performance.</t>
  </si>
  <si>
    <t>**Remediate from Azure Portal**
From Azure Home select the Portal Menu.
Go to `Azure Database for PostgreSQL flexible servers`.
For each database, under `Settings`, click `Server parameters`.
In the filter bar, type `log_checkpoints`.
Set the `VALUE` for `log_checkpoints` to `ON`.
Click `Save`.
**Remediate from Azure CLI**
Use the below command to enable `log_checkpoints`:
```
az postgres flexible-server parameter set --resource-group &lt;resourceGroup&gt; --server-name &lt;serverName&gt; --name log_checkpoints --value on
```
**Remediate from PowerShell**
```
Update-AzPostgreSqlFlexibleServerConfiguration -ResourceGroupName &lt;resourceGroup&gt; -ServerName &lt;serverName&gt; -Name log_checkpoints -Value on 
```</t>
  </si>
  <si>
    <t>Ensure server parameter 'log_checkpoints' is set to 'ON' for PostgreSQL flexible server. Use of the following method to accomplish the recommended state: 
**Remediate from Azure Portal**
From Azure Home select the Portal Menu.
Go to `Azure Database for PostgreSQL flexible servers`.
For each database, under `Settings`, click `Server parameters`.
In the filter bar, type `log_checkpoints`.
Set the `VALUE` for `log_checkpoints` to `ON`.
Click `Save`.
**Remediate from Azure CLI**
Use the below command to enable `log_checkpoints`:
```
az postgres flexible-server parameter set --resource-group &lt;resourceGroup&gt; --server-name &lt;serverName&gt; --name log_checkpoints --value on
```
**Remediate from PowerShell**
```
Update-AzPostgreSqlFlexibleServerConfiguration -ResourceGroupName &lt;resourceGroup&gt; -ServerName &lt;serverName&gt; -Name log_checkpoints -Value on 
```</t>
  </si>
  <si>
    <t>To close this finding, please provide evidence showing that server parameter 'log_checkpoints' is set to 'ON' for PostgreSQL flexible server'  with the agency's CAP.</t>
  </si>
  <si>
    <t>AZURE-47</t>
  </si>
  <si>
    <t>[LEGACY] Ensure server parameter 'log_connections' is set to 'ON' for PostgreSQL single server</t>
  </si>
  <si>
    <t>Enable `log_connections` on `PostgreSQL single servers`.
**NOTE:** This recommendation currently only applies to Single Server, not Flexible Server. See additional information below for details about the planned retirement of Azure PostgreSQL Single Server.</t>
  </si>
  <si>
    <t>**Audit from Azure Portal**
Login to Azure Portal using https://portal.azure.com.
Go to `Azure Database for PostgreSQL servers`.
For each database, under `Settings`, click `Server parameters`.
In the filter bar, type `log_connections`.
Ensure that `log_connections` is set to `ON`.
**Audit from Azure CLI**
Ensure the below command returns a `Value` of `on`:
```
az postgres server configuration show --resource-group &lt;resourceGroup&gt; --server-name &lt;serverName&gt; --name log_connections
```
**Audit from PowerShell**
Ensure the below command returns a `Value` of `on`:
```
Get-AzPostgreSqlConfiguration -ResourceGroupName &lt;resourceGroup&gt; -ServerName &lt;serverName&gt; -Name log_connections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[eb6f77b9-bd53-4e35-a23d-7f65d5f0e442](https://portal.azure.com/#view/Microsoft_Azure_Policy/PolicyDetailBlade/definitionId/%2Fproviders%2FMicrosoft.Authorization%2FpolicyDefinitions%2Feb6f77b9-bd53-4e35-a23d-7f65d5f0e442) **- Name:** 'Log connections should be enabled for PostgreSQL database servers'</t>
  </si>
  <si>
    <t>[LEGACY] server parameter 'log_connections' is set to 'ON' for PostgreSQL single server</t>
  </si>
  <si>
    <t>[LEGACY] server parameter 'log_connections' is not set to 'ON' for PostgreSQL single server</t>
  </si>
  <si>
    <t>5.2.6</t>
  </si>
  <si>
    <t>Enabling `log_connections` helps PostgreSQL Database to log attempted connection to the server, as well as successful completion of client authentication. Log data can be used to identify, troubleshoot, and repair configuration errors and suboptimal performance.</t>
  </si>
  <si>
    <t>**Remediate from Azure Portal**
Login to Azure Portal using https://portal.azure.com.
Go to `Azure Database for PostgreSQL servers`.
For each database, under `Settings`, click `Server parameters`.
In the filter bar, type `log_connections`.
Set `log_connections` to `ON`.
Click `Save`.
**Remediate from Azure CLI**
Use the below command to update `log_connections` configuration.
```
az postgres server configuration set --resource-group &lt;resourceGroupName&gt; --server-name &lt;serverName&gt; --name log_connections --value on
```
**Remediate from PowerShell**
Use the below command to update `log_connections` configuration.
```
Update-AzPostgreSqlConfiguration -ResourceGroupName &lt;ResourceGroupName&gt; -ServerName &lt;ServerName&gt; -Name log_connections -Value on
```</t>
  </si>
  <si>
    <t>[LEGACY] Ensure server parameter 'log_connections' is set to 'ON' for PostgreSQL single server. Use of the following method to accomplish the recommended state: 
**Remediate from Azure Portal**
Login to Azure Portal using https://portal.azure.com.
Go to `Azure Database for PostgreSQL servers`.
For each database, under `Settings`, click `Server parameters`.
In the filter bar, type `log_connections`.
Set `log_connections` to `ON`.
Click `Save`.
**Remediate from Azure CLI**
Use the below command to update `log_connections` configuration.
```
az postgres server configuration set --resource-group &lt;resourceGroupName&gt; --server-name &lt;serverName&gt; --name log_connections --value on
```
**Remediate from PowerShell**
Use the below command to update `log_connections` configuration.
```
Update-AzPostgreSqlConfiguration -ResourceGroupName &lt;ResourceGroupName&gt; -ServerName &lt;ServerName&gt; -Name log_connections -Value on
```</t>
  </si>
  <si>
    <t>To close this finding, please provide evidence showing that [LEGACY] server parameter 'log_connections' is set to 'ON' for PostgreSQL single server'  with the agency's CAP.</t>
  </si>
  <si>
    <t>AZURE-48</t>
  </si>
  <si>
    <t xml:space="preserve"> Content of Audit Records</t>
  </si>
  <si>
    <t>[LEGACY] Ensure server parameter 'log_disconnections' is set to 'ON' for PostgreSQL single server</t>
  </si>
  <si>
    <t>Enable `log_disconnections` on `PostgreSQL Servers`.
**NOTE:** This recommendation currently only applies to Single Server, not Flexible Server. See additional information below for details about the planned retirement of Azure PostgreSQL Single Server.</t>
  </si>
  <si>
    <t>**Audit from Azure Portal**
From Azure Home select the Portal Menu.
Go to `Azure Database` for `PostgreSQL servers`.
For each database, under `Settings`, click `Server parameters`.
Search for `log_disconnections`.
Ensure that `log_disconnections` is set to `ON`.
**Audit from Azure CLI**
Ensure `log_disconnections` value is set to `ON`
```
az postgres server configuration show --resource-group &lt;resourceGroupName&gt; --server-name &lt;serverName&gt; --name log_disconnections
```
**Audit from PowerShell**
Ensure `log_disconnections` value is set to `ON`
```
Get-AzPostgreSqlConfiguration -ResourceGroupName &lt;ResourceGroupName&gt; -ServerName &lt;ServerName&gt; -Name log_disconnections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[eb6f77b9-bd53-4e35-a23d-7f65d5f0e446](https://portal.azure.com/#view/Microsoft_Azure_Policy/PolicyDetailBlade/definitionId/%2Fproviders%2FMicrosoft.Authorization%2FpolicyDefinitions%2Feb6f77b9-bd53-4e35-a23d-7f65d5f0e446) **- Name:** 'Disconnections should be logged for PostgreSQL database servers.'</t>
  </si>
  <si>
    <t>[LEGACY] server parameter 'log_disconnections' is set to 'ON' for PostgreSQL single server</t>
  </si>
  <si>
    <t>[LEGACY] server parameter 'log_disconnections' is not set to 'ON' for PostgreSQL single server</t>
  </si>
  <si>
    <t>5.2.7</t>
  </si>
  <si>
    <t>Enabling `log_disconnections` helps PostgreSQL Database to `Logs end of a session`, including duration, which in turn generates query and error logs. Query and error logs can be used to identify, troubleshoot, and repair configuration errors and sub-optimal performance.</t>
  </si>
  <si>
    <t>**Remediate from Azure Portal**
From Azure Home select the Portal Menu.
Go to `Azure Database` for `PostgreSQL servers`.
For each database, under `Settings`, click `Server parameters`.
Search for `log_disconnections`.
Set `log_disconnections` to `ON`.
Click `Save`.
**Remediate from Azure CLI**
Use the below command to update `log_disconnections` configuration.
```
az postgres server configuration set --resource-group &lt;resourceGroupName&gt; --server-name &lt;serverName&gt; --name log_disconnections --value on
```
**Remediate from PowerShell**
Use the below command to update `log_disconnections` configuration.
```
Update-AzPostgreSqlConfiguration -ResourceGroupName &lt;ResourceGroupName&gt; -ServerName &lt;ServerName&gt; -Name log_disconnections -Value on
```</t>
  </si>
  <si>
    <t>[LEGACY] Ensure server parameter 'log_disconnections' is set to 'ON' for PostgreSQL single server. Use of the following method to accomplish the recommended state: 
**Remediate from Azure Portal**
From Azure Home select the Portal Menu.
Go to `Azure Database` for `PostgreSQL servers`.
For each database, under `Settings`, click `Server parameters`.
Search for `log_disconnections`.
Set `log_disconnections` to `ON`.
Click `Save`.
**Remediate from Azure CLI**
Use the below command to update `log_disconnections` configuration.
```
az postgres server configuration set --resource-group &lt;resourceGroupName&gt; --server-name &lt;serverName&gt; --name log_disconnections --value on
```
**Remediate from PowerShell**
Use the below command to update `log_disconnections` configuration.
```
Update-AzPostgreSqlConfiguration -ResourceGroupName &lt;ResourceGroupName&gt; -ServerName &lt;ServerName&gt; -Name log_disconnections -Value on
```</t>
  </si>
  <si>
    <t>To close this finding, please provide evidence showing that [LEGACY] server parameter 'log_disconnections' is set to 'ON' for PostgreSQL single server'  with the agency's CAP.</t>
  </si>
  <si>
    <t>AZURE-49</t>
  </si>
  <si>
    <t>Ensure server parameter 'connection_throttle.enable' is set to 'ON' for PostgreSQL flexible server</t>
  </si>
  <si>
    <t>Enable connection throttling on `PostgreSQL flexible servers`.</t>
  </si>
  <si>
    <t>**Audit from Azure Portal**
Login to Azure Portal using https://portal.azure.com.
Go to `Azure Database for PostgreSQL flexible servers`.
For each database, under `Settings`, click `Server parameters`.
In the filter bar, type `connection_throttle.enable`.
Ensure that `VALUE` for `connection_throttle.enable` is set to `ON`.
**Audit from Azure CLI**
Ensure the below command returns a `value` of `on`:
```
az postgres flexible-server parameter show --resource-group &lt;resourceGroup&gt; --server-name &lt;serverName&gt; --name connection_throttle.enable
```
**Audit from PowerShell**
Ensure the below command returns a `Value` of `on`:
```
Get-AzPostgreSqlFlexibleServerConfiguration -ResourceGroupName &lt;resourceGroup&gt; -ServerName &lt;serverName&gt; -Name connection_throttle.enable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[dacf07fa-0eea-4486-80bc-b93fae88ac40](https://portal.azure.com/#view/Microsoft_Azure_Policy/PolicyDetailBlade/definitionId/%2Fproviders%2FMicrosoft.Authorization%2FpolicyDefinitions%2Fdacf07fa-0eea-4486-80bc-b93fae88ac40) **- Name:** 'Connection throttling should be enabled for PostgreSQL flexible servers'</t>
  </si>
  <si>
    <t>server parameter 'connection_throttle.enable' is set to 'ON' for PostgreSQL flexible server</t>
  </si>
  <si>
    <t>server parameter 'connection_throttle.enable' is not set to 'ON' for PostgreSQL flexible server</t>
  </si>
  <si>
    <t>Enabling `connection throttling` helps the PostgreSQL Database to `Set the verbosity of logged messages`. This in turn generates query and error logs with respect to concurrent connections that could lead to a successful Denial of Service (DoS) attack by exhausting connection resources. A system can also fail or be degraded by an overload of legitimate users. Query and error logs can be used to identify, troubleshoot, and repair configuration errors and sub-optimal performance.</t>
  </si>
  <si>
    <t>**Remediate from Azure Portal**
Login to Azure Portal using https://portal.azure.com.
Go to `Azure Database for PostgreSQL flexible servers`.
For each database, under `Settings`, click `Server parameters`.
In the filter bar, type `connection_throttle.enable`.
Set `connection_throttle.enable` to `ON`.
Click `Save`.
**Remediate from Azure CLI**
Use the below command to enable `connection_throttle.enable`:
```
az postgres flexible-server parameter set --resource-group &lt;resourceGroup&gt; --server-name &lt;serverName&gt; --name connection_throttle.enable --value on
```
**Remediate from PowerShell**
Use the below command to update `connection_throttling` configuration.
```
Update-AzPostgreSqlFlexibleServerConfiguration -ResourceGroupName &lt;resourceGroup&gt; -ServerName &lt;serverName&gt; -Name connection_throttle.enable -Value on
```</t>
  </si>
  <si>
    <t>Ensure server parameter 'connection_throttle.enable' is set to 'ON' for PostgreSQL flexible server. Use of the following method to accomplish the recommended state: 
**Remediate from Azure Portal**
Login to Azure Portal using https://portal.azure.com.
Go to `Azure Database for PostgreSQL flexible servers`.
For each database, under `Settings`, click `Server parameters`.
In the filter bar, type `connection_throttle.enable`.
Set `connection_throttle.enable` to `ON`.
Click `Save`.
**Remediate from Azure CLI**
Use the below command to enable `connection_throttle.enable`:
```
az postgres flexible-server parameter set --resource-group &lt;resourceGroup&gt; --server-name &lt;serverName&gt; --name connection_throttle.enable --value on
```
**Remediate from PowerShell**
Use the below command to update `connection_throttling` configuration.
```
Update-AzPostgreSqlFlexibleServerConfiguration -ResourceGroupName &lt;resourceGroup&gt; -ServerName &lt;serverName&gt; -Name connection_throttle.enable -Value on
```</t>
  </si>
  <si>
    <t>To close this finding, please provide evidence showing that server parameter 'connection_throttle.enable' is set to 'ON' for PostgreSQL flexible server'  with the agency's CAP.</t>
  </si>
  <si>
    <t>AZURE-50</t>
  </si>
  <si>
    <t>Ensure server parameter 'logfiles.retention_days' is greater than 3 days for PostgreSQL flexible server</t>
  </si>
  <si>
    <t>Ensure `logfiles.retention_days` on `PostgreSQL flexible servers` is set to an appropriate value.</t>
  </si>
  <si>
    <t>**Audit from Azure Portal**
From Azure Home select the Portal Menu.
Go to `Azure Database for PostgreSQL flexible servers`.
For each database, under `Settings`, click `Server parameters`.
In the filter bar, type `logfiles.retention_days`.
Ensure that the `VALUE` is between 4 and 7 (inclusive).
**Audit from Azure CLI**
Ensure `logfiles.retention_days` value is greater than 3.
```
az postgres flexible-server parameter show --resource-group &lt;resourceGroup&gt; --server-name &lt;serverName&gt; --name logfiles.retention_days
```
**Audit from Powershell**
Ensure `logfiles.retention_days` value is greater than 3:
```
Get-AzPostgreSqlFlexibleServerConfiguration -ResourceGroupName &lt;resourceGroup&gt; -ServerName &lt;serverName&gt; -Name logfiles.retention_days
```</t>
  </si>
  <si>
    <t>server parameter 'logfiles.retention_days' is greater than 3 days for PostgreSQL flexible server</t>
  </si>
  <si>
    <t>server parameter 'logfiles.retention_days' is not greater than 3 days for PostgreSQL flexible server</t>
  </si>
  <si>
    <t>Configuring `logfiles.retention_days` determines the duration in days that `Azure Database for PostgreSQL` retains log files. Query and error logs can be used to identify, troubleshoot, and repair configuration errors and sub-optimal performance.</t>
  </si>
  <si>
    <t>**Remediate from Azure Portal**
From Azure Home select the Portal Menu.
Go to `Azure Database for PostgreSQL flexible servers`.
For each database, under `Settings`, click `Server parameters`.
In the filter bar, type `logfiles.retention_days`.
Input a value between 4 and 7 (inclusive).
Click `Save`.
**Remediate from Azure CLI**
Use the below command to update `logfiles.retention_days` configuration:
```
az postgres flexible-server parameter set --resource-group &lt;resourceGroup&gt; --server-name &lt;serverName&gt; --name logfiles.retention_days --value &lt;4-7&gt;
```
**Remediate from Powershell**
Use the below command to update `logfiles.retention_days` configuration:
```
Update-AzPostgreSqlFlexibleServerConfiguration -ResourceGroupName &lt;resourceGroup&gt; -ServerName &lt;serverName&gt; -Name logfiles.retention_days -Value &lt;4-7&gt;
```</t>
  </si>
  <si>
    <t>Ensure server parameter 'logfiles.retention_days' is greater than 3 days for PostgreSQL flexible server. Use of the following method to accomplish the recommended state: 
**Remediate from Azure Portal**
From Azure Home select the Portal Menu.
Go to `Azure Database for PostgreSQL flexible servers`.
For each database, under `Settings`, click `Server parameters`.
In the filter bar, type `logfiles.retention_days`.
Input a value between 4 and 7 (inclusive).
Click `Save`.
**Remediate from Azure CLI**
Use the below command to update `logfiles.retention_days` configuration:
```
az postgres flexible-server parameter set --resource-group &lt;resourceGroup&gt; --server-name &lt;serverName&gt; --name logfiles.retention_days --value &lt;4-7&gt;
```
**Remediate from Powershell**
Use the below command to update `logfiles.retention_days` configuration:
```
Update-AzPostgreSqlFlexibleServerConfiguration -ResourceGroupName &lt;resourceGroup&gt; -ServerName &lt;serverName&gt; -Name logfiles.retention_days -Value &lt;4-7&gt;
```</t>
  </si>
  <si>
    <t>To close this finding, please provide evidence showing that server parameter 'logfiles.retention_days' is greater than 3 days for PostgreSQL flexible server'  with the agency's CAP.</t>
  </si>
  <si>
    <t>AZURE-51</t>
  </si>
  <si>
    <t>Ensure 'Allow public access from any Azure service within Azure to this server' for PostgreSQL flexible server is disabled</t>
  </si>
  <si>
    <t>Disable access from Azure services to `PostgreSQL flexible server`.</t>
  </si>
  <si>
    <t>**Audit from Azure Portal**
Login to Azure Portal using https://portal.azure.com.
Go to `Azure Database for PostgreSQL flexible servers`.
For each database, under `Settings`, click `Networking`.
Under `Firewall rules`, ensure `Allow public access from any Azure service within Azure to this server` is not checked.
**Audit from Azure CLI**
Ensure the below command does not return a rule with a name beginning `AllowAllAzureServicesAndResourcesWithinAzureIps` **or** with `"startIpAddress": "0.0.0.0"` **or** `"endIpAddress": "0.0.0.0"`:
```
az postgres flexible-server firewall-rule list --resource-group &lt;resourceGroup&gt; --name &lt;serverName&gt;
```
**Audit from PowerShell**
Ensure the below command does not return a rule with a name beginning `AllowAllAzureServicesAndResourcesWithinAzureIps`:
```
Get-AzPostgreSqlFlexibleServerFirewallRule -ResourceGroupName &lt;resourceGroup&gt; -ServerName &lt;serverName&gt;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[5e1de0e3-42cb-4ebc-a86d-61d0c619ca48](https://portal.azure.com/#view/Microsoft_Azure_Policy/PolicyDetailBlade/definitionId/%2Fproviders%2FMicrosoft.Authorization%2FpolicyDefinitions%2F5e1de0e3-42cb-4ebc-a86d-61d0c619ca48) **- Name:** 'Public network access should be disabled for PostgreSQL flexible servers'</t>
  </si>
  <si>
    <t>Allow public access from any Azure service within Azure to this server' for PostgreSQL flexible server is disabled</t>
  </si>
  <si>
    <t>Allow public access from any Azure service within Azure to this server' for PostgreSQL flexible server is not disabled</t>
  </si>
  <si>
    <t>5.2.5</t>
  </si>
  <si>
    <t>If access from Azure services is enabled, the server's firewall will accept connections from all Azure resources, including resources not in your subscription. This is usually not a desired configuration. Instead, set up firewall rules to allow access from specific network ranges or VNET rules to allow access from specific virtual networks.</t>
  </si>
  <si>
    <t>**Remediate from Azure Portal**
Login to Azure Portal using https://portal.azure.com.
Go to `Azure Database for PostgreSQL flexible servers`.
For each database, under `Settings`, click `Networking`.
Under `Firewall rules`, uncheck `Allow public access from any Azure service within Azure to this server`.
Click `Save`.
**Remediate from Azure CLI**
Using the firewall rule name from the `Audit from Azure CLI` steps, use the below command to delete the `AllowAllAzureServicesAndResourcesWithinAzureIps` rule for PostgreSQL flexible server:
```
az postgres flexible-server firewall-rule delete --resource-group &lt;resourceGroup&gt; --name &lt;serverName&gt; --rule-name &lt;ruleName&gt;
```
Type `y` and press `enter` to confirm.
**Remediate from PowerShell**
Using the firewall rule name from the `Audit from PowerShell` steps, use the below command to delete the `AllowAllAzureServicesAndResourcesWithinAzureIps` rule for PostgreSQL flexible server:
```
Remove-AzPostgreSqlFlexibleServerFirewallRule -ResourceGroupName &lt;resourceGroup&gt; -ServerName &lt;serverName&gt; -Name &lt;ruleName&gt;
```</t>
  </si>
  <si>
    <t>Ensure 'Allow public access from any Azure service within Azure to this server' for PostgreSQL flexible server is disabled. Use of the following method to accomplish the recommended state: 
**Remediate from Azure Portal**
Login to Azure Portal using https://portal.azure.com.
Go to `Azure Database for PostgreSQL flexible servers`.
For each database, under `Settings`, click `Networking`.
Under `Firewall rules`, uncheck `Allow public access from any Azure service within Azure to this server`.
Click `Save`.
**Remediate from Azure CLI**
Using the firewall rule name from the `Audit from Azure CLI` steps, use the below command to delete the `AllowAllAzureServicesAndResourcesWithinAzureIps` rule for PostgreSQL flexible server:
```
az postgres flexible-server firewall-rule delete --resource-group &lt;resourceGroup&gt; --name &lt;serverName&gt; --rule-name &lt;ruleName&gt;
```
Type `y` and press `enter` to confirm.
**Remediate from PowerShell**
Using the firewall rule name from the `Audit from PowerShell` steps, use the below command to delete the `AllowAllAzureServicesAndResourcesWithinAzureIps` rule for PostgreSQL flexible server:
```
Remove-AzPostgreSqlFlexibleServerFirewallRule -ResourceGroupName &lt;resourceGroup&gt; -ServerName &lt;serverName&gt; -Name &lt;ruleName&gt;
```</t>
  </si>
  <si>
    <t>To close this finding, please provide evidence showing that Allow public access from any Azure service within Azure to this server' for PostgreSQL flexible server is disabled'  with the agency's CAP.</t>
  </si>
  <si>
    <t>AZURE-52</t>
  </si>
  <si>
    <t>[LEGACY] Ensure 'Infrastructure double encryption' for PostgreSQL single server is 'Enabled'</t>
  </si>
  <si>
    <t>Azure Database for PostgreSQL servers should be created with 'infrastructure double encryption' enabled.
**NOTE:** This recommendation currently only applies to Single Server, not Flexible Server. See additional information below for details about the planned retirement of Azure PostgreSQL Single Server.</t>
  </si>
  <si>
    <t>**Audit from Azure Portal**
1. From Azure Home, click on more services.
2. Click on `Databases`.
3. Click on `Azure Database for PostgreSQL servers`.
4. Select the database by clicking on its name.
5. Under Security, click Data encryption.
6. Ensure that `Infrastructure encryption enabled` is displayed and is checked.
**Audit from Azure CLI**
1. Enter the command
```
az postgres server configuration show --name &lt;servername&gt; --resource-group &lt;resourcegroup&gt; --query 'properties.infrastructureEncryption' -o tsv
```
2. Verify that Infrastructure encryption is enabled.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[24fba194-95d6-48c0-aea7-f65bf859c598](https://portal.azure.com/#view/Microsoft_Azure_Policy/PolicyDetailBlade/definitionId/%2Fproviders%2FMicrosoft.Authorization%2FpolicyDefinitions%2F24fba194-95d6-48c0-aea7-f65bf859c598) **- Name:** 'Infrastructure encryption should be enabled for Azure Database for PostgreSQL servers'</t>
  </si>
  <si>
    <t>[LEGACY] 'Infrastructure double encryption' for PostgreSQL single server is 'Enabled'</t>
  </si>
  <si>
    <t>[LEGACY] 'Infrastructure double encryption' for PostgreSQL single server is not 'Enabled'</t>
  </si>
  <si>
    <t>5.2.8</t>
  </si>
  <si>
    <t>If Double Encryption is enabled, another layer of encryption is implemented at the hardware level before the storage or network level. Information will be encrypted before it is even accessed, preventing both interception of data in motion if the network layer encryption is broken and data at rest in system resources such as memory or processor cache. Encryption will also be in place for any backups taken of the database, so the key will secure access the data in all forms. For the most secure implementation of key based encryption, it is recommended to use a Customer Managed asymmetric RSA 2048 Key in Azure Key Vault.</t>
  </si>
  <si>
    <t>It is not possible to enable 'infrastructure double encryption' on an existing Azure Database for PostgreSQL server.
The remediation steps detail the creation of a new Azure Database for PostgreSQL server with 'infrastructure double encryption' enabled.
**Remediate from Azure Portal**
1. Go through the normal process of database creation.
2. On step 2 titled `Additional settings` ensure that `Infrastructure double encryption enabled` is checked.
3. Acknowledge that you understand this will impact database performance.
4. Finish database creation as normal.
**Remediate from Azure CLI**
```
az postgres server create --resource-group &lt;resourcegroup&gt; --name &lt;servername&gt; --location &lt;location&gt; --admin-user &lt;adminusername&gt; --admin-password &lt;server_admin_password&gt; --sku-name GP_Gen4_2 --version 11 --infrastructure-encryption Enabled
```</t>
  </si>
  <si>
    <t>[LEGACY] Ensure 'Infrastructure double encryption' for PostgreSQL single server is 'Enabled'. Use of the following method to accomplish the recommended state: 
It is not possible to enable 'infrastructure double encryption' on an existing Azure Database for PostgreSQL server.
The remediation steps detail the creation of a new Azure Database for PostgreSQL server with 'infrastructure double encryption' enabled.
**Remediate from Azure Portal**
1. Go through the normal process of database creation.
2. On step 2 titled `Additional settings` ensure that `Infrastructure double encryption enabled` is checked.
3. Acknowledge that you understand this will impact database performance.
4. Finish database creation as normal.
**Remediate from Azure CLI**
```
az postgres server create --resource-group &lt;resourcegroup&gt; --name &lt;servername&gt; --location &lt;location&gt; --admin-user &lt;adminusername&gt; --admin-password &lt;server_admin_password&gt; --sku-name GP_Gen4_2 --version 11 --infrastructure-encryption Enabled
```</t>
  </si>
  <si>
    <t>To close this finding, please provide evidence showing that [LEGACY] 'Infrastructure double encryption' for PostgreSQL single server is 'Enabled''  with the agency's CAP.</t>
  </si>
  <si>
    <t>AZURE-53</t>
  </si>
  <si>
    <t>Ensure server parameter 'require_secure_transport' is set to 'ON' for MySQL flexible server</t>
  </si>
  <si>
    <t>Enable `require_secure_transport` on `MySQL flexible servers`.</t>
  </si>
  <si>
    <t>**Audit from Azure Portal**
Login to Azure Portal using https://portal.azure.com.
Go to `Azure Database for MySQL flexible servers`.
For each database, under `Settings`, click `Server parameters`.
In the filter bar, type `require_secure_transport`.
Ensure that the `VALUE` for `require_secure_transport` is `ON`.
**Audit from Azure CLI**
Ensure the below command returns a `value` of `on`:
```
az mysql flexible-server parameter show --resource-group &lt;resourceGroup&gt; --server-name &lt;serverName&gt; --name require_secure_transport
```
**Audit from PowerShell**
Ensure the below command returns a `Value` of `on`:
```
Get-AzMySqlFlexibleServerConfiguration -ResourceGroupName &lt;resourceGroup&gt; -ServerName &lt;serverName&gt; -Name require_secure_transport
```</t>
  </si>
  <si>
    <t>server parameter 'require_secure_transport' is set to 'ON' for MySQL flexible server</t>
  </si>
  <si>
    <t>server parameter 'require_secure_transport' is not set to 'ON' for MySQL flexible server</t>
  </si>
  <si>
    <t>5.3.1</t>
  </si>
  <si>
    <t>SSL connectivity helps to provide a new layer of security by connecting database server to client applications using Secure Sockets Layer (SSL). Enforcing SSL connections between database server and client applications helps protect against "man in the middle" attacks by encrypting the data stream between the server and application.</t>
  </si>
  <si>
    <t>**Remediate from Azure Portal**
Login to Azure Portal using https://portal.azure.com.
Go to `Azure Database for MySQL flexible servers`.
For each database, under `Settings`, click `Server parameters`.
In the filter bar, type `require_secure_transport`.
Set the `VALUE` for `require_secure_transport` to `ON`.
Click `Save`.
**Remediate from Azure CLI**
Use the below command to enable `require_secure_transport`:
```
az mysql flexible-server parameter set --resource-group &lt;resourceGroup&gt; --server-name &lt;serverName&gt; --name require_secure_transport --value on
```
**Remediate from PowerShell**
Use the below command to enable `require_secure_transport`:
```
Update-AzMySqlFlexibleServerConfiguration -ResourceGroupName &lt;resourceGroup&gt; -ServerName &lt;serverName&gt; -Name require_secure_transport -Value on
```</t>
  </si>
  <si>
    <t>Ensure server parameter 'require_secure_transport' is set to 'ON' for MySQL flexible server. Use of the following method to accomplish the recommended state: 
**Remediate from Azure Portal**
Login to Azure Portal using https://portal.azure.com.
Go to `Azure Database for MySQL flexible servers`.
For each database, under `Settings`, click `Server parameters`.
In the filter bar, type `require_secure_transport`.
Set the `VALUE` for `require_secure_transport` to `ON`.
Click `Save`.
**Remediate from Azure CLI**
Use the below command to enable `require_secure_transport`:
```
az mysql flexible-server parameter set --resource-group &lt;resourceGroup&gt; --server-name &lt;serverName&gt; --name require_secure_transport --value on
```
**Remediate from PowerShell**
Use the below command to enable `require_secure_transport`:
```
Update-AzMySqlFlexibleServerConfiguration -ResourceGroupName &lt;resourceGroup&gt; -ServerName &lt;serverName&gt; -Name require_secure_transport -Value on
```</t>
  </si>
  <si>
    <t>To close this finding, please provide evidence showing that server parameter 'require_secure_transport' is set to 'ON' for MySQL flexible server'  with the agency's CAP.</t>
  </si>
  <si>
    <t>AZURE-54</t>
  </si>
  <si>
    <t>Ensure server parameter 'tls_version' is set to 'TLSv1.2' (or higher) for MySQL flexible server</t>
  </si>
  <si>
    <t>Ensure `tls_version` on `MySQL flexible servers` is set to use TLS version 1.2 or higher.</t>
  </si>
  <si>
    <t>**Audit from Azure Portal**
Login to Azure Portal using https://portal.azure.com.
Go to `Azure Database for MySQL flexible servers`.
For each database, under `Settings`, click `Server parameters`.
In the filter bar, type `tls_version`.
Ensure `tls_version` is set to `TLSv1.2` (or higher).
**Audit from Azure CLI**
Ensure the `value` of the below command contains `TLSv1.2` or higher, and does not contain anything lower than `TLSv1.2`:
```
az mysql flexible-server parameter show --resource-group &lt;resourceGroup&gt; --server-name &lt;serverName&gt; --name tls_version 
```
Example output:
```
{
 "allowedValues": "TLSv1,TLSv1.1,TLSv1.2",
 "dataType": "Set",
 "defaultValue": "TLSv1.2",
 "description": "Which protocols the server permits for encrypted connections. By default, TLS 1.2 is enforced",
 "id": "/subscriptions/&lt;subscriptionId&gt;/resourceGroups/&lt;resourceGroupName&gt;/providers/Microsoft.DBforMySQL/flexibleServers/&lt;serverName&gt;/configurations/tls_version",
 "isConfigPendingRestart": "False",
 "isDynamicConfig": "False",
 "isReadOnly": "False",
 "name": "tls_version",
 "resourceGroup": "&lt;resourceGroupName&gt;",
 "source": "system-default",
 "systemData": null,
 "type": "Microsoft.DBforMySQL/flexibleServers/configurations",
 "value": "TLSv1.2"
}
```
**Audit from PowerShell**
Ensure the `Value` of the below command contains `TLSv1.2` or higher, and does not contain anything lower than `TLSv1.2`:
```
Get-AzMySqlFlexibleServerConfiguration -ResourceGroupName &lt;resourceGroup&gt; -ServerName &lt;ServerName&gt; -Name tls_version
```</t>
  </si>
  <si>
    <t>server parameter 'tls_version' is set to 'TLSv1.2' (or higher) for MySQL flexible server</t>
  </si>
  <si>
    <t>server parameter 'tls_version' is not set to 'TLSv1.2' (or higher) for MySQL flexible server</t>
  </si>
  <si>
    <t>5.3.2</t>
  </si>
  <si>
    <t>TLS connectivity helps to provide a new layer of security by connecting database server to client applications using Transport Layer Security (TLS). Enforcing TLS connections between database server and client applications helps protect against "man in the middle" attacks by encrypting the data stream between the server and application.</t>
  </si>
  <si>
    <t>**Remediate from Azure Portal**
Login to Azure Portal using https://portal.azure.com.
Go to `Azure Database for MySQL flexible servers`.
For each database, under `Settings`, click `Server parameters`.
In the filter bar, type `tls_version`.
Click on the VALUE dropdown next to `tls_version`, and check `TLSv1.2` (or higher).
Uncheck anything lower than `TLSv1.2`.
Click `Save`.
**Remediate from Azure CLI**
Use the below command to update MySQL flexible servers to use TLS version 1.2:
```
az mysql flexible-server parameter set --resource-group &lt;resourceGroup&gt; --server-name &lt;serverName&gt; --name tls_version --value TLSv1.2
```
**Remediate from PowerShell**
Use the below command to update MySQL flexible servers to use TLS version 1.2:
```
Update-AzMySqlFlexibleServerConfiguration -ResourceGroupName &lt;resourceGroup&gt; -ServerName &lt;serverName&gt; -Name tls_version -Value TLSv1.2
```</t>
  </si>
  <si>
    <t>Ensure server parameter 'tls_version' is set to 'TLSv1.2' (or higher) for MySQL flexible server. Use of the following method to accomplish the recommended state: 
**Remediate from Azure Portal**
Login to Azure Portal using https://portal.azure.com.
Go to `Azure Database for MySQL flexible servers`.
For each database, under `Settings`, click `Server parameters`.
In the filter bar, type `tls_version`.
Click on the VALUE dropdown next to `tls_version`, and check `TLSv1.2` (or higher).
Uncheck anything lower than `TLSv1.2`.
Click `Save`.
**Remediate from Azure CLI**
Use the below command to update MySQL flexible servers to use TLS version 1.2:
```
az mysql flexible-server parameter set --resource-group &lt;resourceGroup&gt; --server-name &lt;serverName&gt; --name tls_version --value TLSv1.2
```
**Remediate from PowerShell**
Use the below command to update MySQL flexible servers to use TLS version 1.2:
```
Update-AzMySqlFlexibleServerConfiguration -ResourceGroupName &lt;resourceGroup&gt; -ServerName &lt;serverName&gt; -Name tls_version -Value TLSv1.2
```</t>
  </si>
  <si>
    <t>To close this finding, please provide evidence showing that server parameter 'tls_version' is set to 'TLSv1.2' (or higher) for MySQL flexible server'  with the agency's CAP.</t>
  </si>
  <si>
    <t>AZURE-55</t>
  </si>
  <si>
    <t>Ensure that Azure Monitor Resource Logging is Enabled for All Services that Support it</t>
  </si>
  <si>
    <t>Resource Logs capture activity to the data access plane while the Activity log is a subscription-level log for the control plane. Resource-level diagnostic logs provide insight into operations that were performed within that resource itself; for example, reading or updating a secret from a Key Vault. Currently, 95 Azure resources support Azure Monitoring (See the more information section for a complete list), including Network Security Groups, Load Balancers, Key Vault, AD, Logic Apps, and CosmosDB. The content of these logs varies by resource type.
A number of back-end services were not configured to log and store Resource Logs for certain activities or for a sufficient length. It is crucial that monitoring is correctly configured to log all relevant activities and retain those logs for a sufficient length of time. Given that the mean time to detection in an enterprise is 240 days, a minimum retention period of two years is recommended.</t>
  </si>
  <si>
    <t>**Audit from Azure Portal**
The specific steps for configuring resources within the Azure
console vary depending on resource, but typically the steps are:
1. Go to the resource
2. Click on Diagnostic settings
3. In the blade that appears, click "Add diagnostic setting"
4. Configure the diagnostic settings
5. Click on Save
**Audit from Azure CLI**
List all `resources` for a `subscription`
```
az resource list --subscription &lt;subscription id&gt;
```
For each `resource` run the following
```
az monitor diagnostic-settings list --resource &lt;resource ID&gt;
```
An empty result means a `diagnostic settings` is not configured for that resource. An error message means a `diagnostic settings` is not supported for that resource.
**Audit from PowerShell**
Get a list of `resources` in a `subscription` context and store in a variable
```
$resources = Get-AzResource
```
Loop through each `resource` to determine if a diagnostic setting is configured or not.
```
foreach ($resource in $resources) {$diagnosticSetting = Get-AzDiagnosticSetting -ResourceId $resource.id -ErrorAction "SilentlyContinue"; if ([string]::IsNullOrEmpty($diagnosticSetting)) {$message = "Diagnostic Settings not configured for resource: " + $resource.Name;Write-Output $message}else{$diagnosticSetting}}
```
A result of `Diagnostic Settings not configured for resource: &lt;resource name&gt;` means a `diagnostic settings` is not configured for that resource. Otherwise, the output of the above command will show configured `Diagnostic Settings` for a resource.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[cf820ca0-f99e-4f3e-84fb-66e913812d21](https://portal.azure.com/#view/Microsoft_Azure_Policy/PolicyDetailBlade/definitionId/%2Fproviders%2FMicrosoft.Authorization%2FpolicyDefinitions%2Fcf820ca0-f99e-4f3e-84fb-66e913812d21) **- Name:** 'Resource logs in Key Vault should be enabled'
- **Policy ID:** [91a78b24-f231-4a8a-8da9-02c35b2b6510](https://portal.azure.com/#view/Microsoft_Azure_Policy/PolicyDetailBlade/definitionId/%2Fproviders%2FMicrosoft.Authorization%2FpolicyDefinitions%2F91a78b24-f231-4a8a-8da9-02c35b2b6510) **- Name:** 'App Service apps should have resource logs enabled'
- **Policy ID:** [428256e6-1fac-4f48-a757-df34c2b3336d](https://portal.azure.com/#view/Microsoft_Azure_Policy/PolicyDetailBlade/definitionId/%2Fproviders%2FMicrosoft.Authorization%2FpolicyDefinitions%2F428256e6-1fac-4f48-a757-df34c2b3336d) **- Name:** 'Resource logs in Batch accounts should be enabled'
- **Policy ID:** [057ef27e-665e-4328-8ea3-04b3122bd9fb](https://portal.azure.com/#view/Microsoft_Azure_Policy/PolicyDetailBlade/definitionId/%2Fproviders%2FMicrosoft.Authorization%2FpolicyDefinitions%2F057ef27e-665e-4328-8ea3-04b3122bd9fb) **- Name:** 'Resource logs in Azure Data Lake Store should be enabled'
- **Policy ID:** [c95c74d9-38fe-4f0d-af86-0c7d626a315c](https://portal.azure.com/#view/Microsoft_Azure_Policy/PolicyDetailBlade/definitionId/%2Fproviders%2FMicrosoft.Authorization%2FpolicyDefinitions%2Fc95c74d9-38fe-4f0d-af86-0c7d626a315c) **- Name:** 'Resource logs in Data Lake Analytics should be enabled'
- **Policy ID:** [83a214f7-d01a-484b-91a9-ed54470c9a6a](https://portal.azure.com/#view/Microsoft_Azure_Policy/PolicyDetailBlade/definitionId/%2Fproviders%2FMicrosoft.Authorization%2FpolicyDefinitions%2F83a214f7-d01a-484b-91a9-ed54470c9a6a) **- Name:** 'Resource logs in Event Hub should be enabled'
- **Policy ID:** [383856f8-de7f-44a2-81fc-e5135b5c2aa4](https://portal.azure.com/#view/Microsoft_Azure_Policy/PolicyDetailBlade/definitionId/%2Fproviders%2FMicrosoft.Authorization%2FpolicyDefinitions%2F383856f8-de7f-44a2-81fc-e5135b5c2aa4) **- Name:** 'Resource logs in IoT Hub should be enabled'
- **Policy ID:** [34f95f76-5386-4de7-b824-0d8478470c9d](https://portal.azure.com/#view/Microsoft_Azure_Policy/PolicyDetailBlade/definitionId/%2Fproviders%2FMicrosoft.Authorization%2FpolicyDefinitions%2F34f95f76-5386-4de7-b824-0d8478470c9d) **- Name:** 'Resource logs in Logic Apps should be enabled'
- **Policy ID:** [b4330a05-a843-4bc8-bf9a-cacce50c67f4](https://portal.azure.com/#view/Microsoft_Azure_Policy/PolicyDetailBlade/definitionId/%2Fproviders%2FMicrosoft.Authorization%2FpolicyDefinitions%2Fb4330a05-a843-4bc8-bf9a-cacce50c67f4) **- Name:** 'Resource logs in Search services should be enabled'
- **Policy ID:** [f8d36e2f-389b-4ee4-898d-21aeb69a0f45](https://portal.azure.com/#view/Microsoft_Azure_Policy/PolicyDetailBlade/definitionId/%2Fproviders%2FMicrosoft.Authorization%2FpolicyDefinitions%2Ff8d36e2f-389b-4ee4-898d-21aeb69a0f45) **- Name:** 'Resource logs in Service Bus should be enabled'
- **Policy ID:** [f9be5368-9bf5-4b84-9e0a-7850da98bb46](https://portal.azure.com/#view/Microsoft_Azure_Policy/PolicyDetailBlade/definitionId/%2Fproviders%2FMicrosoft.Authorization%2FpolicyDefinitions%2Ff9be5368-9bf5-4b84-9e0a-7850da98bb46) **- Name:** 'Resource logs in Azure Stream Analytics should be enabled'</t>
  </si>
  <si>
    <t xml:space="preserve"> Azure Monitor Resource Logging is Enabled for All Services that Support it</t>
  </si>
  <si>
    <t xml:space="preserve"> Azure Monitor Resource Logging is not Enabled for All Services that Support it</t>
  </si>
  <si>
    <t>HSI3</t>
  </si>
  <si>
    <t>HSI3: System is not monitored for threats</t>
  </si>
  <si>
    <t>6</t>
  </si>
  <si>
    <t>A lack of monitoring reduces the visibility into the data plane, and therefore an organization's ability to detect reconnaissance, authorization attempts or other malicious activity. Unlike Activity Logs, Resource Logs are not enabled by default. Specifically, without monitoring it would be impossible to tell which entities had accessed a data store that was breached. In addition, alerts for failed attempts to access APIs for Web Services or Databases are only possible when logging is enabled.</t>
  </si>
  <si>
    <t>Azure Subscriptions should log every access and operation for all resources.
Logs should be sent to Storage and a Log Analytics Workspace or equivalent third-party system. Logs should be kept in readily-accessible storage for a minimum of one year, and then moved to inexpensive cold storage for a duration of time as necessary. If retention policies are set but storing logs in a Storage Account is disabled (for example, if only Event Hubs or Log Analytics options are selected), the retention policies have no effect. Enable all monitoring at first, and then be more aggressive moving data to cold storage if the volume of data becomes a cost concern.
**Remediate from Azure Portal**
The specific steps for configuring resources within the Azure console vary depending on resource, but typically the steps are:
1. Go to the resource
2. Click on Diagnostic settings
3. In the blade that appears, click "Add diagnostic setting"
4. Configure the diagnostic settings
5. Click on Save
**Remediate from Azure CLI**
For each `resource`, run the following making sure to use a `resource` appropriate JSON encoded `category` for the `--logs` option.
```
az monitor diagnostic-settings create --name &lt;diagnostic settings name&gt; --resource &lt;resource ID&gt; --logs "[{category:&lt;resource specific category&gt;,enabled:true,rentention-policy:{enabled:true,days:180}}]" --metrics "[{category:AllMetrics,enabled:true,retention-policy:{enabled:true,days:180}}]" &lt;[--event-hub &lt;event hub ID&gt; --event-hub-rule &lt;event hub auth rule ID&gt; | --storage-account &lt;storage account ID&gt; |--workspace &lt;log analytics workspace ID&gt; | --marketplace-partner-id &lt;full resource ID of third-party solution&gt;]&gt;
```
**Remediate from PowerShell**
Create the `log` settings object
```
$logSettings = @()
$logSettings += New-AzDiagnosticSettingLogSettingsObject -Enabled $true -RetentionPolicyDay 180 -RetentionPolicyEnabled $true -Category &lt;resource specific category&gt;
$logSettings += New-AzDiagnosticSettingLogSettingsObject -Enabled $true -RetentionPolicyDay 180 -RetentionPolicyEnabled $true -Category &lt;resource specific category number 2&gt;
```
Create the `metric` settings object
```
$metricSettings = @()
$metricSettings += New-AzDiagnosticSettingMetricSettingsObject -Enabled $true -RetentionPolicyDay 180 -RetentionPolicyEnabled $true -Category AllMetrics
```
Create the diagnostic setting for a specific resource
```
New-AzDiagnosticSetting -Name "&lt;diagnostic settings name&gt;" -ResourceId &lt;resource ID&gt; -Log $logSettings -Metric $metricSettings
```</t>
  </si>
  <si>
    <t>Ensure that Azure Monitor Resource Logging is Enabled for All Services that Support it. Use of the following method to accomplish the recommended state: 
Azure Subscriptions should log every access and operation for all resources.
Logs should be sent to Storage and a Log Analytics Workspace or equivalent third-party system. Logs should be kept in readily-accessible storage for a minimum of one year, and then moved to inexpensive cold storage for a duration of time as necessary. If retention policies are set but storing logs in a Storage Account is disabled (for example, if only Event Hubs or Log Analytics options are selected), the retention policies have no effect. Enable all monitoring at first, and then be more aggressive moving data to cold storage if the volume of data becomes a cost concern.
**Remediate from Azure Portal**
The specific steps for configuring resources within the Azure console vary depending on resource, but typically the steps are:
1. Go to the resource
2. Click on Diagnostic settings
3. In the blade that appears, click "Add diagnostic setting"
4. Configure the diagnostic settings
5. Click on Save
**Remediate from Azure CLI**
For each `resource`, run the following making sure to use a `resource` appropriate JSON encoded `category` for the `--logs` option.
```
az monitor diagnostic-settings create --name &lt;diagnostic settings name&gt; --resource &lt;resource ID&gt; --logs "[{category:&lt;resource specific category&gt;,enabled:true,rentention-policy:{enabled:true,days:180}}]" --metrics "[{category:AllMetrics,enabled:true,retention-policy:{enabled:true,days:180}}]" &lt;[--event-hub &lt;event hub ID&gt; --event-hub-rule &lt;event hub auth rule ID&gt; | --storage-account &lt;storage account ID&gt; |--workspace &lt;log analytics workspace ID&gt; | --marketplace-partner-id &lt;full resource ID of third-party solution&gt;]&gt;
```
**Remediate from PowerShell**
Create the `log` settings object
```
$logSettings = @()
$logSettings += New-AzDiagnosticSettingLogSettingsObject -Enabled $true -RetentionPolicyDay 180 -RetentionPolicyEnabled $true -Category &lt;resource specific category&gt;
$logSettings += New-AzDiagnosticSettingLogSettingsObject -Enabled $true -RetentionPolicyDay 180 -RetentionPolicyEnabled $true -Category &lt;resource specific category number 2&gt;
```
Create the `metric` settings object
```
$metricSettings = @()
$metricSettings += New-AzDiagnosticSettingMetricSettingsObject -Enabled $true -RetentionPolicyDay 180 -RetentionPolicyEnabled $true -Category AllMetrics
```
Create the diagnostic setting for a specific resource
```
New-AzDiagnosticSetting -Name "&lt;diagnostic settings name&gt;" -ResourceId &lt;resource ID&gt; -Log $logSettings -Metric $metricSettings
```</t>
  </si>
  <si>
    <t>To close this finding, please provide evidence showing that  Azure Monitor Resource Logging is Enabled for All Services that Support it'  with the agency's CAP.</t>
  </si>
  <si>
    <t>AZURE-56</t>
  </si>
  <si>
    <t>Ensure that a 'Diagnostic Setting' exists for Subscription Activity Logs</t>
  </si>
  <si>
    <t>Enable Diagnostic settings for exporting activity logs.
Diagnostic settings are available for each individual resource within a subscription. Settings should be configured for all appropriate resources for your environment.</t>
  </si>
  <si>
    <t>**Audit from Azure Portal**
To identify Diagnostic Settings on a subscription:
1. Go to `Monitor`
2. Click `Activity Log`
3. Click `Export Activity Logs`
4. Select a `Subscription`
5. Ensure a `Diagnostic setting` exists for the selected Subscription
To identify Diagnostic Settings on specific resources:
1. Go to `Monitoring`
2. Click `Diagnostic settings`
3. Ensure a `Diagnostic setting` exists for all appropriate resources.
**Audit from Azure CLI**
To identify Diagnostic Settings on a subscription:
```
az monitor diagnostic-settings subscription list --subscription &lt;subscription ID&gt;
```
To identify Diagnostic Settings on a resource
```
az monitor diagnostic-settings list --resource &lt;resource Id&gt;
```
**Audit from PowerShell**
To identify Diagnostic Settings on a Subscription:
```
Get-AzDiagnosticSetting -SubscriptionId &lt;subscription ID&gt;
```
To identify Diagnostic Settings on a specific resource:
```
Get-AzDiagnosticSetting -ResourceId &lt;resource ID&gt;
```</t>
  </si>
  <si>
    <t xml:space="preserve"> a 'Diagnostic Setting' exists for Subscription Activity Logs</t>
  </si>
  <si>
    <t>A diagnostic setting controls how a diagnostic log is exported. By default, logs are retained only for 90 days. Diagnostic settings should be defined so that logs can be exported and stored for a longer duration in order to analyze security activities within an Azure subscription.</t>
  </si>
  <si>
    <t>**Remediate from Azure Portal**
To enable Diagnostic Settings on a Subscription:
Go to `Monitor`
2. Click on `Activity log`
3. Click on `Export Activity Logs`
4. Click `+ Add diagnostic setting`
5. Enter a `Diagnostic setting name`
6. Select `Categories` for the diagnostic setting
7. Select the appropriate `Destination details` (this may be Log Analytics, Storage Account, Event Hub, or Partner solution)
8. Click `Save`
To enable Diagnostic Settings on a specific resource:
Go to `Monitoring`
Click `Diagnostic settings`
Select `Add diagnostic setting`
Enter a `Diagnostic setting name`
Select the appropriate log, metric, and destination (this may be Log Analytics, Storage Account, Event Hub, or Partner solution)
Click `Save`
Repeat these step for all resources as needed.
**Remediate from Azure CLI**
To configure Diagnostic Settings on a Subscription:
```
az monitor diagnostic-settings subscription create --subscription &lt;subscription id&gt; --name &lt;diagnostic settings name&gt; --location &lt;location&gt; &lt;[--event-hub &lt;event hub ID&gt; --event-hub-auth-rule &lt;event hub auth rule ID&gt;] [--storage-account &lt;storage account ID&gt;] [--workspace &lt;log analytics workspace ID&gt;] --logs "&lt;JSON encoded categories&gt;" (e.g. [{category:Security,enabled:true},{category:Administrative,enabled:true},{category:Alert,enabled:true},{category:Policy,enabled:true}])
```
To configure Diagnostic Settings on a specific resource:
```
az monitor diagnostic-settings create --subscription &lt;subscription ID&gt; --resource &lt;resource ID&gt; --name &lt;diagnostic settings name&gt; &lt;[--event-hub &lt;event hub ID&gt; --event-hub-rule &lt;event hub auth rule ID&gt;] [--storage-account &lt;storage account ID&gt;] [--workspace &lt;log analytics workspace ID&gt;] --logs &lt;resource specific JSON encoded log settings&gt; --metrics &lt;metric settings (shorthand|json-file|yaml-file)&gt;
```
**Remediate from PowerShell**
To configure Diagnostic Settings on a subscription:
```
$logCategories = @();
$logCategories += New-AzDiagnosticSettingSubscriptionLogSettingsObject -Category Administrative -Enabled $true
$logCategories += New-AzDiagnosticSettingSubscriptionLogSettingsObject -Category Security -Enabled $true
$logCategories += New-AzDiagnosticSettingSubscriptionLogSettingsObject -Category ServiceHealth -Enabled $true
$logCategories += New-AzDiagnosticSettingSubscriptionLogSettingsObject -Category Alert -Enabled $true
$logCategories += New-AzDiagnosticSettingSubscriptionLogSettingsObject -Category Recommendation -Enabled $true
$logCategories += New-AzDiagnosticSettingSubscriptionLogSettingsObject -Category Policy -Enabled $true
$logCategories += New-AzDiagnosticSettingSubscriptionLogSettingsObject -Category Autoscale -Enabled $true
$logCategories += New-AzDiagnosticSettingSubscriptionLogSettingsObject -Category ResourceHealth -Enabled $true
New-AzSubscriptionDiagnosticSetting -SubscriptionId &lt;subscription ID&gt; -Name &lt;Diagnostic settings name&gt; &lt;[-EventHubAuthorizationRule &lt;event hub auth rule ID&gt; -EventHubName &lt;event hub name&gt;] [-StorageAccountId &lt;storage account ID&gt;] [-WorkSpaceId &lt;log analytics workspace ID&gt;] [-MarketplacePartner ID &lt;full ARM Marketplace resource ID&gt;]&gt; -Log $logCategories
```
To configure Diagnostic Settings on a specific resource:
```
$logCategories = @()
$logCategories += New-AzDiagnosticSettingLogSettingsObject -Category &lt;resource specific log category&gt; -Enabled $true
Repeat command and variable assignment for each Log category specific to the resource where this Diagnostic Setting will get configured.
$metricCategories = @()
$metricCategories += New-AzDiagnosticSettingMetricSettingsObject -Enabled $true [-Category &lt;resource specific metric category | AllMetrics&gt;] [-RetentionPolicyDay &lt;Integer&gt;] [-RetentionPolicyEnabled $true]
Repeat command and variable assignment for each Metric category or use the 'AllMetrics' category.
New-AzDiagnosticSetting -ResourceId &lt;resource ID&gt; -Name &lt;Diagnostic settings name&gt; -Log $logCategories -Metric $metricCategories [-EventHubAuthorizationRuleId &lt;event hub auth rule ID&gt; -EventHubName &lt;event hub name&gt;] [-StorageAccountId &lt;storage account ID&gt;] [-WorkspaceId &lt;log analytics workspace ID&gt;] [-MarketplacePartnerId &lt;full ARM marketplace resource ID&gt;]&gt;</t>
  </si>
  <si>
    <t>Ensure that a 'Diagnostic Setting' exists for Subscription Activity Logs. Use of the following method to accomplish the recommended state: 
**Remediate from Azure Portal**
To enable Diagnostic Settings on a Subscription:
Go to `Monitor`
2. Click on `Activity log`
3. Click on `Export Activity Logs`
4. Click `+ Add diagnostic setting`
5. Enter a `Diagnostic setting name`
6. Select `Categories` for the diagnostic setting
7. Select the appropriate `Destination details` (this may be Log Analytics, Storage Account, Event Hub, or Partner solution)
8. Click `Save`
To enable Diagnostic Settings on a specific resource:
Go to `Monitoring`
Click `Diagnostic settings`
Select `Add diagnostic setting`
Enter a `Diagnostic setting name`
Select the appropriate log, metric, and destination (this may be Log Analytics, Storage Account, Event Hub, or Partner solution)
Click `Save`
Repeat these step for all resources as needed.
**Remediate from Azure CLI**
To configure Diagnostic Settings on a Subscription:
```
az monitor diagnostic-settings subscription create --subscription &lt;subscription id&gt; --name &lt;diagnostic settings name&gt; --location &lt;location&gt; &lt;[--event-hub &lt;event hub ID&gt; --event-hub-auth-rule &lt;event hub auth rule ID&gt;] [--storage-account &lt;storage account ID&gt;] [--workspace &lt;log analytics workspace ID&gt;] --logs "&lt;JSON encoded categories&gt;" (e.g. [{category:Security,enabled:true},{category:Administrative,enabled:true},{category:Alert,enabled:true},{category:Policy,enabled:true}])
```
To configure Diagnostic Settings on a specific resource:
```
az monitor diagnostic-settings create --subscription &lt;subscription ID&gt; --resource &lt;resource ID&gt; --name &lt;diagnostic settings name&gt; &lt;[--event-hub &lt;event hub ID&gt; --event-hub-rule &lt;event hub auth rule ID&gt;] [--storage-account &lt;storage account ID&gt;] [--workspace &lt;log analytics workspace ID&gt;] --logs &lt;resource specific JSON encoded log settings&gt; --metrics &lt;metric settings (shorthand|json-file|yaml-file)&gt;
```
**Remediate from PowerShell**
To configure Diagnostic Settings on a subscription:
```
$logCategories = @();
$logCategories += New-AzDiagnosticSettingSubscriptionLogSettingsObject -Category Administrative -Enabled $true
$logCategories += New-AzDiagnosticSettingSubscriptionLogSettingsObject -Category Security -Enabled $true
$logCategories += New-AzDiagnosticSettingSubscriptionLogSettingsObject -Category ServiceHealth -Enabled $true
$logCategories += New-AzDiagnosticSettingSubscriptionLogSettingsObject -Category Alert -Enabled $true
$logCategories += New-AzDiagnosticSettingSubscriptionLogSettingsObject -Category Recommendation -Enabled $true
$logCategories += New-AzDiagnosticSettingSubscriptionLogSettingsObject -Category Policy -Enabled $true
$logCategories += New-AzDiagnosticSettingSubscriptionLogSettingsObject -Category Autoscale -Enabled $true
$logCategories += New-AzDiagnosticSettingSubscriptionLogSettingsObject -Category ResourceHealth -Enabled $true
New-AzSubscriptionDiagnosticSetting -SubscriptionId &lt;subscription ID&gt; -Name &lt;Diagnostic settings name&gt; &lt;[-EventHubAuthorizationRule &lt;event hub auth rule ID&gt; -EventHubName &lt;event hub name&gt;] [-StorageAccountId &lt;storage account ID&gt;] [-WorkSpaceId &lt;log analytics workspace ID&gt;] [-MarketplacePartner ID &lt;full ARM Marketplace resource ID&gt;]&gt; -Log $logCategories
```
To configure Diagnostic Settings on a specific resource:
```
$logCategories = @()
$logCategories += New-AzDiagnosticSettingLogSettingsObject -Category &lt;resource specific log category&gt; -Enabled $true
Repeat command and variable assignment for each Log category specific to the resource where this Diagnostic Setting will get configured.
$metricCategories = @()
$metricCategories += New-AzDiagnosticSettingMetricSettingsObject -Enabled $true [-Category &lt;resource specific metric category | AllMetrics&gt;] [-RetentionPolicyDay &lt;Integer&gt;] [-RetentionPolicyEnabled $true]
Repeat command and variable assignment for each Metric category or use the 'AllMetrics' category.
New-AzDiagnosticSetting -ResourceId &lt;resource ID&gt; -Name &lt;Diagnostic settings name&gt; -Log $logCategories -Metric $metricCategories [-EventHubAuthorizationRuleId &lt;event hub auth rule ID&gt; -EventHubName &lt;event hub name&gt;] [-StorageAccountId &lt;storage account ID&gt;] [-WorkspaceId &lt;log analytics workspace ID&gt;] [-MarketplacePartnerId &lt;full ARM marketplace resource ID&gt;]&gt;</t>
  </si>
  <si>
    <t>To close this finding, please provide evidence showing that  a 'Diagnostic Setting' exists for Subscription Activity Logs'  with the agency's CAP.</t>
  </si>
  <si>
    <t>AZURE-57</t>
  </si>
  <si>
    <t>Ensure Diagnostic Setting captures appropriate categories</t>
  </si>
  <si>
    <t>**Prerequisite**: A Diagnostic Setting must exist. If a Diagnostic Setting does not exist, the navigation and options within this recommendation will not be available. Please review the recommendation at the beginning of this subsection titled: "Ensure that a 'Diagnostic Setting' exists."
The diagnostic setting should be configured to log the appropriate activities from the control/management plane.</t>
  </si>
  <si>
    <t>**Audit from Azure Portal**
Go to `Monitor`.
Click `Activity log`.
Click on `Export Activity Logs`.
Select the appropriate `Subscription`.
Click `Edit setting` next to a diagnostic setting.
Ensure that the following categories are checked: `Administrative, Alert, Policy, and Security`.
**Audit from Azure CLI**
Ensure the categories `'Administrative', 'Alert', 'Policy', and 'Security'` set to: 'enabled: true'
```
az monitor diagnostic-settings subscription list --subscription &lt;subscription ID&gt;
```
**Audit from PowerShell**
Ensure the categories Administrative, Alert, Policy, and Security are set to Enabled:True 
```
Get-AzSubscriptionDiagnosticSetting -Subscription &lt;subscriptionID&gt;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[3b980d31-7904-4bb7-8575-5665739a8052](https://portal.azure.com/#view/Microsoft_Azure_Policy/PolicyDetailBlade/definitionId/%2Fproviders%2FMicrosoft.Authorization%2FpolicyDefinitions%2F3b980d31-7904-4bb7-8575-5665739a8052) **- Name:** 'An activity log alert should exist for specific Security operations'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
- **Policy ID:** [c5447c04-a4d7-4ba8-a263-c9ee321a6858](https://portal.azure.com/#view/Microsoft_Azure_Policy/PolicyDetailBlade/definitionId/%2Fproviders%2FMicrosoft.Authorization%2FpolicyDefinitions%2Fc5447c04-a4d7-4ba8-a263-c9ee321a6858) **- Name:** 'An activity log alert should exist for specific Policy operations'</t>
  </si>
  <si>
    <t>Diagnostic Setting captures appropriate categories</t>
  </si>
  <si>
    <t>A diagnostic setting controls how the diagnostic log is exported. Capturing the diagnostic setting categories for appropriate control/management plane activities allows proper alerting.</t>
  </si>
  <si>
    <t>**Remediate from Azure Portal**
Go to `Monitor`.
Click `Activity log`.
Click on `Export Activity Logs`.
Select the `Subscription` from the drop down menu.
Click `Edit setting` next to a diagnostic setting.
Check the following categories: `Administrative, Alert, Policy, and Security`.
Choose the destination details according to your organization's needs.
Click `Save`.
**Remediate from Azure CLI**
```
az monitor diagnostic-settings subscription create --subscription &lt;subscription id&gt; --name &lt;diagnostic settings name&gt; --location &lt;location&gt; &lt;[--event-hub &lt;event hub ID&gt; --event-hub-auth-rule &lt;event hub auth rule ID&gt;] [--storage-account &lt;storage account ID&gt;] [--workspace &lt;log analytics workspace ID&gt;] --logs "[{category:Security,enabled:true},{category:Administrative,enabled:true},{category:Alert,enabled:true},{category:Policy,enabled:true}]"
```
**Remediate from PowerShell**
```
$logCategories = @();
$logCategories += New-AzDiagnosticSettingSubscriptionLogSettingsObject -Category Administrative -Enabled $true
$logCategories += New-AzDiagnosticSettingSubscriptionLogSettingsObject -Category Security -Enabled $true
$logCategories += New-AzDiagnosticSettingSubscriptionLogSettingsObject -Category Alert -Enabled $true
$logCategories += New-AzDiagnosticSettingSubscriptionLogSettingsObject -Category Policy -Enabled $true
New-AzSubscriptionDiagnosticSetting -SubscriptionId &lt;subscription ID&gt; -Name &lt;Diagnostic settings name&gt; &lt;[-EventHubAuthorizationRule &lt;event hub auth rule ID&gt; -EventHubName &lt;event hub name&gt;] [-StorageAccountId &lt;storage account ID&gt;] [-WorkSpaceId &lt;log analytics workspace ID&gt;] [-MarketplacePartner ID &lt;full ARM Marketplace resource ID&gt;]&gt; -Log $logCategories
```</t>
  </si>
  <si>
    <t>Ensure Diagnostic Setting captures appropriate categories. Use of the following method to accomplish the recommended state: 
**Remediate from Azure Portal**
Go to `Monitor`.
Click `Activity log`.
Click on `Export Activity Logs`.
Select the `Subscription` from the drop down menu.
Click `Edit setting` next to a diagnostic setting.
Check the following categories: `Administrative, Alert, Policy, and Security`.
Choose the destination details according to your organization's needs.
Click `Save`.
**Remediate from Azure CLI**
```
az monitor diagnostic-settings subscription create --subscription &lt;subscription id&gt; --name &lt;diagnostic settings name&gt; --location &lt;location&gt; &lt;[--event-hub &lt;event hub ID&gt; --event-hub-auth-rule &lt;event hub auth rule ID&gt;] [--storage-account &lt;storage account ID&gt;] [--workspace &lt;log analytics workspace ID&gt;] --logs "[{category:Security,enabled:true},{category:Administrative,enabled:true},{category:Alert,enabled:true},{category:Policy,enabled:true}]"
```
**Remediate from PowerShell**
```
$logCategories = @();
$logCategories += New-AzDiagnosticSettingSubscriptionLogSettingsObject -Category Administrative -Enabled $true
$logCategories += New-AzDiagnosticSettingSubscriptionLogSettingsObject -Category Security -Enabled $true
$logCategories += New-AzDiagnosticSettingSubscriptionLogSettingsObject -Category Alert -Enabled $true
$logCategories += New-AzDiagnosticSettingSubscriptionLogSettingsObject -Category Policy -Enabled $true
New-AzSubscriptionDiagnosticSetting -SubscriptionId &lt;subscription ID&gt; -Name &lt;Diagnostic settings name&gt; &lt;[-EventHubAuthorizationRule &lt;event hub auth rule ID&gt; -EventHubName &lt;event hub name&gt;] [-StorageAccountId &lt;storage account ID&gt;] [-WorkSpaceId &lt;log analytics workspace ID&gt;] [-MarketplacePartner ID &lt;full ARM Marketplace resource ID&gt;]&gt; -Log $logCategories
```</t>
  </si>
  <si>
    <t>To close this finding, please provide evidence showing that Diagnostic Setting captures appropriate categories'  with the agency's CAP.</t>
  </si>
  <si>
    <t>AZURE-59</t>
  </si>
  <si>
    <t>Ensure that logging for Azure Key Vault is 'Enabled'</t>
  </si>
  <si>
    <t>Enable AuditEvent logging for key vault instances to ensure interactions with key vaults are logged and available.</t>
  </si>
  <si>
    <t>**Audit from Azure Portal**
Go to `Key vaults`.
For each Key vault, under `Monitoring`, go to `Diagnostic settings`.
Click `Edit setting` next to a diagnostic setting.
Ensure that a destination is configured.
Under `Category groups`, ensure that `audit` and `allLogs` are checked.
**Audit from Azure CLI**
List all key vaults
```
az keyvault list
```
For each keyvault `id`
```
az monitor diagnostic-settings list --resource &lt;id&gt;
```
Ensure that `storageAccountId` reflects your desired destination and that `categoryGroup` and `enabled` are set as follows in the sample outputs below.
```
"logs": [
{
 "categoryGroup": "audit",
 "enabled": true,
},
{
 "categoryGroup": "allLogs",
 "enabled": true,
}
```
**Audit from PowerShell** 
List the key vault(s) in the subscription
```
Get-AzKeyVault
```
For each key vault, run the following: 
```
Get-AzDiagnosticSetting -ResourceId &lt;key_vault_id&gt;
```
Ensure that `StorageAccountId`, `ServiceBusRuleId`, `MarketplacePartnerId`, or `WorkspaceId` is set as appropriate. Also, ensure that `enabled` is set to `true`, and that `categoryGroup` reflects both `audit` and `allLogs` category groups.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[cf820ca0-f99e-4f3e-84fb-66e913812d21](https://portal.azure.com/#view/Microsoft_Azure_Policy/PolicyDetailBlade/definitionId/%2Fproviders%2FMicrosoft.Authorization%2FpolicyDefinitions%2Fcf820ca0-f99e-4f3e-84fb-66e913812d21) **- Name:** 'Resource logs in Key Vault should be enabled'</t>
  </si>
  <si>
    <t xml:space="preserve"> logging for Azure Key Vault is 'Enabled'</t>
  </si>
  <si>
    <t xml:space="preserve"> logging for Azure Key Vault is not 'Enabled'</t>
  </si>
  <si>
    <t>Monitoring how and when key vaults are accessed, and by whom, enables an audit trail of interactions with confidential information, keys, and certificates managed by Azure Key Vault. Enabling logging for Key Vault saves information in a user provided destination of either an Azure storage account or Log Analytics workspace. The same destination can be used for collecting logs for multiple Key Vaults.</t>
  </si>
  <si>
    <t>**Remediate from Azure Portal**
1. Go to `Key vaults`.
2. Select a Key vault.
3. Under `Monitoring`, select `Diagnostic settings`.
4. Click `Edit setting` to update an existing diagnostic setting, or `Add diagnostic setting` to create a new one.
5. If creating a new diagnostic setting, provide a name.
6. Configure an appropriate destination.
7. Under `Category groups`, check `audit` and `allLogs`.
8. Click `Save`.
**Remediate from Azure CLI**
To update an existing `Diagnostic Settings`
```
az monitor diagnostic-settings update --name "&lt;diagnostic_setting_name&gt;" --resource &lt;key_vault_id&gt;
```
To create a new `Diagnostic Settings`
```
az monitor diagnostic-settings create --name "&lt;diagnostic_setting_name&gt;" --resource &lt;key_vault_id&gt; --logs "[{category:audit,enabled:true},{category:allLogs,enabled:true}]" --metrics "[{category:AllMetrics,enabled:true}]" &lt;[--event-hub &lt;event_hub_ID&gt; --event-hub-rule &lt;event_hub_auth_rule_ID&gt; | --storage-account &lt;storage_account_ID&gt; |--workspace &lt;log_analytics_workspace_ID&gt; | --marketplace-partner-id &lt;solution_resource_ID&gt;]&gt;
```
**Remediate from PowerShell**
Create the `Log` settings object
```
$logSettings = @()
$logSettings += New-AzDiagnosticSettingLogSettingsObject -Enabled $true -Category audit
$logSettings += New-AzDiagnosticSettingLogSettingsObject -Enabled $true -Category allLogs
```
Create the `Metric` settings object
```
$metricSettings = @()
$metricSettings += New-AzDiagnosticSettingMetricSettingsObject -Enabled $true -Category AllMetrics
```
Create the `Diagnostic Settings` for each `Key Vault`
```
New-AzDiagnosticSetting -Name "&lt;diagnostic_setting_name&gt;" -ResourceId &lt;key_vault_id&gt; -Log $logSettings -Metric $metricSettings [-StorageAccountId &lt;storage_account_ID&gt; | -EventHubName &lt;event_hub_name&gt; -EventHubAuthorizationRuleId &lt;event_hub_auth_rule_ID&gt; | -WorkSpaceId &lt;log analytics workspace ID&gt; | -MarketPlacePartnerId &lt;full resource ID for third-party solution&gt;]
```</t>
  </si>
  <si>
    <t>Ensure that logging for Azure Key Vault is 'Enabled'. Use of the following method to accomplish the recommended state: 
**Remediate from Azure Portal**
1. Go to `Key vaults`.
2. Select a Key vault.
3. Under `Monitoring`, select `Diagnostic settings`.
4. Click `Edit setting` to update an existing diagnostic setting, or `Add diagnostic setting` to create a new one.
5. If creating a new diagnostic setting, provide a name.
6. Configure an appropriate destination.
7. Under `Category groups`, check `audit` and `allLogs`.
8. Click `Save`.
**Remediate from Azure CLI**
To update an existing `Diagnostic Settings`
```
az monitor diagnostic-settings update --name "&lt;diagnostic_setting_name&gt;" --resource &lt;key_vault_id&gt;
```
To create a new `Diagnostic Settings`
```
az monitor diagnostic-settings create --name "&lt;diagnostic_setting_name&gt;" --resource &lt;key_vault_id&gt; --logs "[{category:audit,enabled:true},{category:allLogs,enabled:true}]" --metrics "[{category:AllMetrics,enabled:true}]" &lt;[--event-hub &lt;event_hub_ID&gt; --event-hub-rule &lt;event_hub_auth_rule_ID&gt; | --storage-account &lt;storage_account_ID&gt; |--workspace &lt;log_analytics_workspace_ID&gt; | --marketplace-partner-id &lt;solution_resource_ID&gt;]&gt;
```
**Remediate from PowerShell**
Create the `Log` settings object
```
$logSettings = @()
$logSettings += New-AzDiagnosticSettingLogSettingsObject -Enabled $true -Category audit
$logSettings += New-AzDiagnosticSettingLogSettingsObject -Enabled $true -Category allLogs
```
Create the `Metric` settings object
```
$metricSettings = @()
$metricSettings += New-AzDiagnosticSettingMetricSettingsObject -Enabled $true -Category AllMetrics
```
Create the `Diagnostic Settings` for each `Key Vault`
```
New-AzDiagnosticSetting -Name "&lt;diagnostic_setting_name&gt;" -ResourceId &lt;key_vault_id&gt; -Log $logSettings -Metric $metricSettings [-StorageAccountId &lt;storage_account_ID&gt; | -EventHubName &lt;event_hub_name&gt; -EventHubAuthorizationRuleId &lt;event_hub_auth_rule_ID&gt; | -WorkSpaceId &lt;log analytics workspace ID&gt; | -MarketPlacePartnerId &lt;full resource ID for third-party solution&gt;]
```</t>
  </si>
  <si>
    <t>To close this finding, please provide evidence showing that  logging for Azure Key Vault is 'Enabled''  with the agency's CAP.</t>
  </si>
  <si>
    <t>AZURE-60</t>
  </si>
  <si>
    <t>Ensure that Activity Log Alert exists for Create Policy Assignment</t>
  </si>
  <si>
    <t>Create an activity log alert for the Create Policy Assignment event.</t>
  </si>
  <si>
    <t>**Audit from Azure Portal**
Navigate to the `Monitor` blade.
Click on `Alerts`.
In the Alerts window, click on `Alert rules`.
Ensure an alert rule exists where the Condition column contains `Operation name=Microsoft.Authorization/policyAssignments/write`.
Click on the Alert `Name` associated with the previous step.
Ensure the `Condition` panel displays the text `Whenever the Activity Log has an event with Category='Administrative', Operation name='Create policy assignment'`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`Microsoft.Authorization/policyAssignments/write` in the output. If it's missing, generate a finding.
**Audit from PowerShell**
```
Get-AzActivityLogAlert -SubscriptionId &lt;subscription ID&gt;|where-object {$_.ConditionAllOf.Equal -match "Microsoft.Authorization/policyAssignments/write"}|select-object Location,Name,Enabled,ResourceGroupName,ConditionAllOf
```
If the output is empty, an `alert rule` for `Create Policy Assignments` is not configured.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[c5447c04-a4d7-4ba8-a263-c9ee321a6858](https://portal.azure.com/#view/Microsoft_Azure_Policy/PolicyDetailBlade/definitionId/%2Fproviders%2FMicrosoft.Authorization%2FpolicyDefinitions%2Fc5447c04-a4d7-4ba8-a263-c9ee321a6858) **- Name:** 'An activity log alert should exist for specific Policy operations'</t>
  </si>
  <si>
    <t xml:space="preserve"> Activity Log Alert exists for Create Policy Assignment</t>
  </si>
  <si>
    <t xml:space="preserve"> Activity Log Alert does not exists for Create Policy Assignment</t>
  </si>
  <si>
    <t>Monitoring for create policy assignment events gives insight into changes done in "Azure policy - assignments" and can reduce the time it takes to detect unsolicited changes.</t>
  </si>
  <si>
    <t>**Remediate from Azure Portal**
Navigate to the `Monitor` blade.
Select `Alerts`.
Select `Create`.
Select `Alert rule`.
Choose a subscription.
Select `Apply`.
Select the `Condition` tab.
Click `See all signals`.
Select `Create policy assignment (Policy assignment)`.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operationName=Microsoft.Authorization/policyAssignments/write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Microsoft.Authorization/policyAssignments/write -Field operationName
$conditions += New-AzActivityLogAlertAlertRuleAnyOfOrLeafConditionObject -Equal Verbose -Field level
```
Get the `Action Group` information and store it in a variable, then create a new `Action` object.
```
$actionGroup = Get-AzActionGroup -ResourceGroupName &lt;resource group name&gt; -Name &lt;action group name&gt;
$actionObject = New-AzActivityLogAlertActionGroupObject -Id $actionGroup.Id
```
Create the `Scope` variable.
```
$scope = "/subscriptions/&lt;subscription ID&gt;"
```
Create the `Activity Log Alert Rule` for `Microsoft.Authorization/policyAssignments/write`
```
New-AzActivityLogAlert -Name "&lt;activity alert rule name&gt;" -ResourceGroupName "&lt;resource group name&gt;" -Condition $conditions -Scope $scope -Location global -Action $actionObject -Subscription &lt;subscription ID&gt; -Enabled $true
```</t>
  </si>
  <si>
    <t>Ensure that Activity Log Alert exists for Create Policy Assignment. Use of the following method to accomplish the recommended state: 
**Remediate from Azure Portal**
Navigate to the `Monitor` blade.
Select `Alerts`.
Select `Create`.
Select `Alert rule`.
Choose a subscription.
Select `Apply`.
Select the `Condition` tab.
Click `See all signals`.
Select `Create policy assignment (Policy assignment)`.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operationName=Microsoft.Authorization/policyAssignments/write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Microsoft.Authorization/policyAssignments/write -Field operationName
$conditions += New-AzActivityLogAlertAlertRuleAnyOfOrLeafConditionObject -Equal Verbose -Field level
```
Get the `Action Group` information and store it in a variable, then create a new `Action` object.
```
$actionGroup = Get-AzActionGroup -ResourceGroupName &lt;resource group name&gt; -Name &lt;action group name&gt;
$actionObject = New-AzActivityLogAlertActionGroupObject -Id $actionGroup.Id
```
Create the `Scope` variable.
```
$scope = "/subscriptions/&lt;subscription ID&gt;"
```
Create the `Activity Log Alert Rule` for `Microsoft.Authorization/policyAssignments/write`
```
New-AzActivityLogAlert -Name "&lt;activity alert rule name&gt;" -ResourceGroupName "&lt;resource group name&gt;" -Condition $conditions -Scope $scope -Location global -Action $actionObject -Subscription &lt;subscription ID&gt; -Enabled $true
```</t>
  </si>
  <si>
    <t>To close this finding, please provide evidence showing that  Activity Log Alert exists for Create Policy Assignment'  with the agency's CAP.</t>
  </si>
  <si>
    <t>AZURE-61</t>
  </si>
  <si>
    <t>Ensure that Activity Log Alert exists for Delete Policy Assignment</t>
  </si>
  <si>
    <t>Create an activity log alert for the Delete Policy Assignment event.</t>
  </si>
  <si>
    <t>**Audit from Azure Portal**
Navigate to the `Monitor` blade.
Click on `Alerts`.
In the Alerts window, click on `Alert rules`.
Ensure an alert rule exists where the Condition column contains `Operation name=Microsoft.Authorization/policyAssignments/delete`.
Click on the Alert `Name` associated with the previous step.
Ensure the `Condition` panel displays the text `Whenever the Activity Log has an event with Category='Administrative', Operation name='Delete policy assignment'`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`Microsoft.Authorization/policyAssignments/delete` in the output
**Audit from PowerShell**
```
Get-AzActivityLogAlert -SubscriptionId &lt;subscription ID&gt;|where-object {$_.ConditionAllOf.Equal -match "Microsoft.Authorization/policyAssignments/delete"}|select-object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[c5447c04-a4d7-4ba8-a263-c9ee321a6858](https://portal.azure.com/#view/Microsoft_Azure_Policy/PolicyDetailBlade/definitionId/%2Fproviders%2FMicrosoft.Authorization%2FpolicyDefinitions%2Fc5447c04-a4d7-4ba8-a263-c9ee321a6858) **- Name:** 'An activity log alert should exist for specific Policy operations'</t>
  </si>
  <si>
    <t xml:space="preserve"> Activity Log Alert exists for Delete Policy Assignment</t>
  </si>
  <si>
    <t xml:space="preserve"> Activity Log Alert does not exists for Delete Policy Assignment</t>
  </si>
  <si>
    <t>Monitoring for delete policy assignment events gives insight into changes done in "azure policy - assignments" and can reduce the time it takes to detect unsolicited changes.</t>
  </si>
  <si>
    <t>**Remediate from Azure Portal**
Navigate to the `Monitor` blade.
Select `Alerts`.
Select `Create`.
Select `Alert rule`.
Choose a subscription.
Select `Apply`.
Select the `Condition` tab.
Click `See all signals`.
Select `Delete policy assignment (Policy assignment)`.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operationName=Microsoft.Authorization/policyAssignments/delete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Microsoft.Authorization/policyAssignments/delete -Field operationName
$conditions += New-AzActivityLogAlertAlertRuleAnyOfOrLeafConditionObject -Equal Verbose -Field level
```
Retrieve the `Action Group` information and store in a variable, then create the `Action` object.
```
$actionGroup = Get-AzActionGroup -ResourceGroupName &lt;resource group name&gt; -Name &lt;action group name&gt;
$actionObject = New-AzActivityLogAlertActionGroupObject -Id $actionGroup.Id
```
Create the `Scope` variable.
```
$scope = "/subscriptions/&lt;subscription id&gt;"
```
Create the `Activity Log Alert Rule` for `Microsoft.Authorization/policyAssignments/delete`.
```
New-AzActivityLogAlert -Name "&lt;activity log alert rule name&gt;" -ResourceGroupName "&lt;resource group name&gt;" -Condition $conditions -Scope $scope -Location global -Action $actionObject -Subscription &lt;subscription ID&gt; -Enabled $true
```</t>
  </si>
  <si>
    <t>Ensure that Activity Log Alert exists for Delete Policy Assignment. Use of the following method to accomplish the recommended state: 
**Remediate from Azure Portal**
Navigate to the `Monitor` blade.
Select `Alerts`.
Select `Create`.
Select `Alert rule`.
Choose a subscription.
Select `Apply`.
Select the `Condition` tab.
Click `See all signals`.
Select `Delete policy assignment (Policy assignment)`.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operationName=Microsoft.Authorization/policyAssignments/delete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Microsoft.Authorization/policyAssignments/delete -Field operationName
$conditions += New-AzActivityLogAlertAlertRuleAnyOfOrLeafConditionObject -Equal Verbose -Field level
```
Retrieve the `Action Group` information and store in a variable, then create the `Action` object.
```
$actionGroup = Get-AzActionGroup -ResourceGroupName &lt;resource group name&gt; -Name &lt;action group name&gt;
$actionObject = New-AzActivityLogAlertActionGroupObject -Id $actionGroup.Id
```
Create the `Scope` variable.
```
$scope = "/subscriptions/&lt;subscription id&gt;"
```
Create the `Activity Log Alert Rule` for `Microsoft.Authorization/policyAssignments/delete`.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</si>
  <si>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Delete Policy Assignment'  with the agency's CAP.</t>
  </si>
  <si>
    <t>AZURE-62</t>
  </si>
  <si>
    <t>Ensure that Activity Log Alert exists for Create or Update Network Security Group</t>
  </si>
  <si>
    <t>Create an Activity Log Alert for the Create or Update Network Security Group event.</t>
  </si>
  <si>
    <t>**Audit from Azure Portal**
Navigate to the `Monitor` blade.
Click on `Alerts`.
In the Alerts window, click on `Alert rules`.
Ensure an alert rule exists where the Condition column contains `Operation name=Microsoft.Network/networkSecurityGroups/write`.
Click on the Alert `Name` associated with the previous step.
Ensure the `Condition` panel displays the text `Whenever the Activity Log has an event with Category='Administrative', Operation name='Create or Update Network Security Group'`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`Microsoft.Network/networkSecurityGroups/write` in the output
**Audit from PowerShell**
```
Get-AzActivityLogAlert -SubscriptionId &lt;subscription ID&gt;|where-object {$_.ConditionAllOf.Equal -match "Microsoft.Network/networkSecurityGroups/write"}|select-object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</si>
  <si>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Create or Update Network Security Group</t>
  </si>
  <si>
    <t xml:space="preserve"> Activity Log Alert does not exists for Create or Update Network Security Group</t>
  </si>
  <si>
    <t>Monitoring for Create or Update Network Security Group events gives insight into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</si>
  <si>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`Create or Update Network Security Group (Network Security Group)`.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operationName=Microsoft.Network/networkSecurityGroups/write and level=verbose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Microsoft.Network/networkSecurityGroups/write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`Microsoft.Network/networkSecurityGroups/write`
```
New-AzActivityLogAlert -Name "&lt;activity log alert rule name&gt;" -ResourceGroupName "&lt;resource group name&gt;" -Condition $conditions -Scope $scope -Location global -Action $actionObject -Subscription &lt;subscription ID&gt; -Enabled $true
```</t>
  </si>
  <si>
    <t>Ensure that Activity Log Alert exists for Create or Update Network Security Group. Use of the following method to accomplish the recommended state: 
**Remediate from Azure Portal**
Navigate to the `Monitor` blade.
Select `Alerts`.
Select `Create`.
Select `Alert rule`.
Choose a subscription.
Select `Apply`.
Select the `Condition` tab.
Click `See all signals`.
Select `Create or Update Network Security Group (Network Security Group)`.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operationName=Microsoft.Network/networkSecurityGroups/write and level=verbose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Microsoft.Network/networkSecurityGroups/write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`Microsoft.Network/networkSecurityGroups/write`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</si>
  <si>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Create or Update Network Security Group'  with the agency's CAP.</t>
  </si>
  <si>
    <t>AZURE-63</t>
  </si>
  <si>
    <t>Ensure that Activity Log Alert exists for Delete Network Security Group</t>
  </si>
  <si>
    <t>Create an activity log alert for the Delete Network Security Group event.</t>
  </si>
  <si>
    <t>**Audit from Azure Portal**
Navigate to the `Monitor` blade.
Click on `Alerts`.
In the Alerts window, click on `Alert rules`.
Ensure an alert rule exists where the Condition column contains `Operation name=Microsoft.Network/networkSecurityGroups/delete`.
Click on the Alert `Name` associated with the previous step.
Ensure the `Condition` panel displays the text `Whenever the Activity Log has an event with Category='Administrative', Operation name='Delete Network Security Group'`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`Microsoft.Network/networkSecurityGroups/delete` in the output
**Audit from PowerShell**
```
Get-AzActivityLogAlert -SubscriptionId &lt;subscription ID&gt;|where-object {$_.ConditionAllOf.Equal -match "Microsoft.Network/networkSecurityGroups/delete"}|select-object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</si>
  <si>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Delete Network Security Group</t>
  </si>
  <si>
    <t xml:space="preserve"> Activity Log Alert does not exists for Delete Network Security Group</t>
  </si>
  <si>
    <t>6.2.4</t>
  </si>
  <si>
    <t>Monitoring for "Delete Network Security Group" events gives insight into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</si>
  <si>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`Delete Network Security Group (Network Security Group)`.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operationName=Microsoft.Network/networkSecurityGroups/delete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Microsoft.Network/networkSecurityGroups/delete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`Microsoft.Network/networkSecurityGroups/delete`
```
New-AzActivityLogAlert -Name "&lt;activity log alert rule name&gt;" -ResourceGroupName "&lt;resource group name&gt;" -Condition $conditions -Scope $scope -Location global -Action $actionObject -Subscription &lt;subscription ID&gt; -Enabled $true
```</t>
  </si>
  <si>
    <t>Ensure that Activity Log Alert exists for Delete Network Security Group. Use of the following method to accomplish the recommended state: 
**Remediate from Azure Portal**
Navigate to the `Monitor` blade.
Select `Alerts`.
Select `Create`.
Select `Alert rule`.
Choose a subscription.
Select `Apply`.
Select the `Condition` tab.
Click `See all signals`.
Select `Delete Network Security Group (Network Security Group)`.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operationName=Microsoft.Network/networkSecurityGroups/delete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Microsoft.Network/networkSecurityGroups/delete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`Microsoft.Network/networkSecurityGroups/delete`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</si>
  <si>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Delete Network Security Group'  with the agency's CAP.</t>
  </si>
  <si>
    <t>AZURE-64</t>
  </si>
  <si>
    <t>Ensure that Activity Log Alert exists for Create or Update Security Solution</t>
  </si>
  <si>
    <t>Create an activity log alert for the Create or Update Security Solution event.</t>
  </si>
  <si>
    <t>**Audit from Azure Portal**
Navigate to the `Monitor` blade.
Click on `Alerts`.
In the Alerts window, click on `Alert rules`.
Ensure an alert rule exists where the Condition column contains `Operation name=Microsoft.Security/securitySolutions/write`.
Click on the Alert `Name` associated with the previous step.
Ensure the `Condition` panel displays the text `Whenever the Activity Log has an event with Category='Administrative', Operation name='Create or Update Security Solutions'`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`Microsoft.Security/securitySolutions/write` in the output
**Audit from PowerShell**
```
Get-AzActivityLogAlert -SubscriptionId &lt;subscription ID&gt;|where-object {$_.ConditionAllOf.Equal -match "Microsoft.Security/securitySolutions/write"}|select-object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</si>
  <si>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Create or Update Security Solution</t>
  </si>
  <si>
    <t xml:space="preserve"> Activity Log Alert does not exists for Create or Update Security Solution</t>
  </si>
  <si>
    <t>6.2.5</t>
  </si>
  <si>
    <t>Monitoring for Create or Update Security Solution events gives insight into changes to the active security solutions and may reduce the time it takes to detect suspicious activity.</t>
  </si>
  <si>
    <t>**Remediate from Azure Portal**
Navigate to the `Monitor` blade.
Select `Alerts`.
Select `Create`.
Select `Alert rule`.
Choose a subscription.
Select `Apply`.
Select the `Condition` tab.
Click `See all signals`.
Select `Create or Update Security Solutions (Security Solutions)`.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operationName=Microsoft.Security/securitySolutions/write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Microsoft.Security/securitySolutions/write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`Microsoft.Security/securitySolutions/write`
```
New-AzActivityLogAlert -Name "&lt;activity log alert rule name&gt;" -ResourceGroupName "&lt;resource group name&gt;" -Condition $conditions -Scope $scope -Location global -Action $actionObject -Subscription &lt;subscription ID&gt; -Enabled $true
```</t>
  </si>
  <si>
    <t>Ensure that Activity Log Alert exists for Create or Update Security Solution. Use of the following method to accomplish the recommended state: 
**Remediate from Azure Portal**
Navigate to the `Monitor` blade.
Select `Alerts`.
Select `Create`.
Select `Alert rule`.
Choose a subscription.
Select `Apply`.
Select the `Condition` tab.
Click `See all signals`.
Select `Create or Update Security Solutions (Security Solutions)`.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operationName=Microsoft.Security/securitySolutions/write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Microsoft.Security/securitySolutions/write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`Microsoft.Security/securitySolutions/write`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</si>
  <si>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Create or Update Security Solution'  with the agency's CAP.</t>
  </si>
  <si>
    <t>AZURE-65</t>
  </si>
  <si>
    <t>Ensure that Activity Log Alert exists for Delete Security Solution</t>
  </si>
  <si>
    <t>Create an activity log alert for the Delete Security Solution event.</t>
  </si>
  <si>
    <t>**Audit from Azure Portal**
Navigate to the `Monitor` blade.
Click on `Alerts`.
In the Alerts window, click on `Alert rules`.
Ensure an alert rule exists where the Condition column contains `Operation name=Microsoft.Security/securitySolutions/delete`.
Click on the Alert `Name` associated with the previous step.
Ensure the `Condition` panel displays the text `Whenever the Activity Log has an event with Category='Administrative', Operation name='Delete Security Solutions'`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`Microsoft.Security/securitySolutions/delete` in the output
**Audit from PowerShell**
```
Get-AzActivityLogAlert -SubscriptionId &lt;subscription ID&gt;|where-object {$_.ConditionAllOf.Equal -match "Microsoft.Security/securitySolutions/delete"}|select-object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</si>
  <si>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Delete Security Solution</t>
  </si>
  <si>
    <t xml:space="preserve"> Activity Log Alert does not  exists for Delete Security Solution</t>
  </si>
  <si>
    <t>6.2.6</t>
  </si>
  <si>
    <t>Monitoring for Delete Security Solution events gives insight into changes to the active security solutions and may reduce the time it takes to detect suspicious activity.</t>
  </si>
  <si>
    <t>**Remediate from Azure Portal**
Navigate to the `Monitor` blade.
Select `Alerts`.
Select `Create`.
Select `Alert rule`.
Choose a subscription.
Select `Apply`.
Select the `Condition` tab.
Click `See all signals`.
Select `Delete Security Solutions (Security Solutions)`.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operationName=Microsoft.Security/securitySolutions/delete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Microsoft.Security/securitySolutions/delete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`Microsoft.Security/securitySolutions/delete`
```
New-AzActivityLogAlert -Name "&lt;activity log alert rule name&gt;" -ResourceGroupName "&lt;resource group name&gt;" -Condition $conditions -Scope $scope -Location global -Action $actionObject -Subscription &lt;subscription ID&gt; -Enabled $true
```</t>
  </si>
  <si>
    <t>Ensure that Activity Log Alert exists for Delete Security Solution. Use of the following method to accomplish the recommended state: 
**Remediate from Azure Portal**
Navigate to the `Monitor` blade.
Select `Alerts`.
Select `Create`.
Select `Alert rule`.
Choose a subscription.
Select `Apply`.
Select the `Condition` tab.
Click `See all signals`.
Select `Delete Security Solutions (Security Solutions)`.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operationName=Microsoft.Security/securitySolutions/delete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Microsoft.Security/securitySolutions/delete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`Microsoft.Security/securitySolutions/delete`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</si>
  <si>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Delete Security Solution'  with the agency's CAP.</t>
  </si>
  <si>
    <t>AZURE-66</t>
  </si>
  <si>
    <t>Ensure that Activity Log Alert exists for Create or Update SQL Server Firewall Rule</t>
  </si>
  <si>
    <t>Create an activity log alert for the Create or Update SQL Server Firewall Rule event.</t>
  </si>
  <si>
    <t>**Audit from Azure Portal**
Navigate to the `Monitor` blade.
Click on `Alerts`.
In the Alerts window, click on `Alert rules`.
Ensure an alert rule exists where the Condition column contains `Operation name=Microsoft.Sql/servers/firewallRules/write`.
Click on the Alert `Name` associated with the previous step.
Ensure the `Condition` panel displays the text `Whenever the Activity Log has an event with Category='Administrative', Operation name='Create/Update server firewall rule'`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`Microsoft.Sql/servers/firewallRules/write` in the output
**Audit from PowerShell**
```
Get-AzActivityLogAlert -SubscriptionId &lt;subscription ID&gt;|where-object {$_.ConditionAllOf.Equal -match "Microsoft.Sql/servers/firewallRules/write"}|select-object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</si>
  <si>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Create or Update SQL Server Firewall Rule</t>
  </si>
  <si>
    <t xml:space="preserve"> Activity Log Alert does not exists for Create or Update SQL Server Firewall Rule</t>
  </si>
  <si>
    <t>6.2.7</t>
  </si>
  <si>
    <t>Monitoring for Create or Update SQL Server Firewall Rule events gives insight into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</si>
  <si>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`Create/Update server firewall rule (Server Firewall Rule)`.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operationName=Microsoft.Sql/servers/firewallRules/write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Microsoft.Sql/servers/firewallRules/write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`Microsoft.Sql/servers/firewallRules/write`
```
New-AzActivityLogAlert -Name "&lt;activity log alert rule name&gt;" -ResourceGroupName "&lt;resource group name&gt;" -Condition $conditions -Scope $scope -Location global -Action $actionObject -Subscription &lt;subscription ID&gt; -Enabled $true
```</t>
  </si>
  <si>
    <t>Ensure that Activity Log Alert exists for Create or Update SQL Server Firewall Rule. Use of the following method to accomplish the recommended state: 
**Remediate from Azure Portal**
Navigate to the `Monitor` blade.
Select `Alerts`.
Select `Create`.
Select `Alert rule`.
Choose a subscription.
Select `Apply`.
Select the `Condition` tab.
Click `See all signals`.
Select `Create/Update server firewall rule (Server Firewall Rule)`.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operationName=Microsoft.Sql/servers/firewallRules/write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Microsoft.Sql/servers/firewallRules/write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`Microsoft.Sql/servers/firewallRules/write`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</si>
  <si>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Create or Update SQL Server Firewall Rule'  with the agency's CAP.</t>
  </si>
  <si>
    <t>AZURE-67</t>
  </si>
  <si>
    <t>Ensure that Activity Log Alert exists for Delete SQL Server Firewall Rule</t>
  </si>
  <si>
    <t>Create an activity log alert for the "Delete SQL Server Firewall Rule."</t>
  </si>
  <si>
    <t>**Audit from Azure Portal**
Navigate to the `Monitor` blade.
Click on `Alerts`.
In the Alerts window, click on `Alert rules`.
Ensure an alert rule exists where the Condition column contains `Operation name=Microsoft.Sql/servers/firewallRules/delete`.
Click on the Alert `Name` associated with the previous step.
Ensure the `Condition` panel displays the text `Whenever the Activity Log has an event with Category='Administrative', Operation name='Delete server firewall rule'`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`Microsoft.Sql/servers/firewallRules/delete` in the output
**Audit from PowerShell**
```
Get-AzActivityLogAlert -SubscriptionId &lt;subscription ID&gt;|where-object {$_.ConditionAllOf.Equal -match "Microsoft.Sql/servers/firewallRules/delete"}|select-object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[b954148f-4c11-4c38-8221-be76711e194a](https://portal.azure.com/#view/Microsoft_Azure_Policy/PolicyDetailBlade/definitionId/%2Fproviders%2FMicrosoft.Authorization%2FpolicyDefinitions%2Fb954148f-4c11-4c38-8221-be76711e194a) **- Name:** 'An activity log alert should exist for specific Administrative operations'</t>
  </si>
  <si>
    <t xml:space="preserve"> Activity Log Alert exists for Delete SQL Server Firewall Rule</t>
  </si>
  <si>
    <t xml:space="preserve"> Activity Log Alert does not exists for Delete SQL Server Firewall Rule</t>
  </si>
  <si>
    <t>6.2.8</t>
  </si>
  <si>
    <t>Monitoring for Delete SQL Server Firewall Rule events gives insight into SQL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</si>
  <si>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`Delete server firewall rule (Server Firewall Rule)`.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operationName=Microsoft.Sql/servers/firewallRules/delete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Microsoft.Sql/servers/firewallRules/delete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`Microsoft.Sql/servers/firewallRules/delete`
```
New-AzActivityLogAlert -Name "&lt;activity log alert rule name&gt;" -ResourceGroupName "&lt;resource group name&gt;" -Condition $conditions -Scope $scope -Location global -Action $actionObject -Subscription &lt;subscription ID&gt; -Enabled $true
```</t>
  </si>
  <si>
    <t>Ensure that Activity Log Alert exists for Delete SQL Server Firewall Rule. Use of the following method to accomplish the recommended state: 
**Remediate from Azure Portal**
Navigate to the `Monitor` blade.
Select `Alerts`.
Select `Create`.
Select `Alert rule`.
Choose a subscription.
Select `Apply`.
Select the `Condition` tab.
Click `See all signals`.
Select `Delete server firewall rule (Server Firewall Rule)`.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operationName=Microsoft.Sql/servers/firewallRules/delete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Microsoft.Sql/servers/firewallRules/delete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`Microsoft.Sql/servers/firewallRules/delete`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</si>
  <si>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Delete SQL Server Firewall Rule'  with the agency's CAP.</t>
  </si>
  <si>
    <t>AZURE-68</t>
  </si>
  <si>
    <t>Ensure that Activity Log Alert exists for Create or Update Public IP Address rule</t>
  </si>
  <si>
    <t>Create an activity log alert for the Create or Update Public IP Addresses rule.</t>
  </si>
  <si>
    <t>**Audit from Azure Portal**
Navigate to the `Monitor` blade.
Click on `Alerts`.
In the Alerts window, click on `Alert rules`.
Ensure an alert rule exists where the Condition column contains `Operation name=Microsoft.Network/publicIPAddresses/write`.
Click on the Alert `Name` associated with the previous step.
Ensure the `Condition` panel displays the text `Whenever the Activity Log has an event with Category='Administrative', Operation name='Create or Update Public Ip Address'`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`Microsoft.Network/publicIPAddresses/write` in the output
**Audit from PowerShell**
```
Get-AzActivityLogAlert -SubscriptionId &lt;subscription ID&gt;|where-object {$_.ConditionAllOf.Equal -match "Microsoft.Network/publicIPAddresses/write"}|select-object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[1513498c-3091-461a-b321-e9b433218d28](https://portal.azure.com/#view/Microsoft_Azure_Policy/PolicyDetailBlade/definitionId/%2Fproviders%2FMicrosoft.Authorization%2FpolicyDefinitions%2F1513498c-3091-461a-b321-e9b433218d28) **- Name:** 'Enable logging by category group for Public IP addresses (microsoft.network/publicipaddresses) to Log Analytics'</t>
  </si>
  <si>
    <t xml:space="preserve"> Activity Log Alert exists for Create or Update Public IP Address rule</t>
  </si>
  <si>
    <t xml:space="preserve"> Activity Log Alert does not exists for Create or Update Public IP Address rule</t>
  </si>
  <si>
    <t>6.2.9</t>
  </si>
  <si>
    <t>Monitoring for Create or Update Public IP Address events gives insight into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</si>
  <si>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`Create or Update Public Ip Address (Public Ip Address)`.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operationName=Microsoft.Network/publicIPAddresses/write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Microsoft.Network/publicIPAddresses/write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`Microsoft.Network/publicIPAddresses/write`
```
New-AzActivityLogAlert -Name "&lt;activity log alert rule name&gt;" -ResourceGroupName "&lt;resource group name&gt;" -Condition $conditions -Scope $scope -Location global -Action $actionObject -Subscription &lt;subscription ID&gt; -Enabled $true
```</t>
  </si>
  <si>
    <t>Ensure that Activity Log Alert exists for Create or Update Public IP Address rule. Use of the following method to accomplish the recommended state: 
**Remediate from Azure Portal**
Navigate to the `Monitor` blade.
Select `Alerts`.
Select `Create`.
Select `Alert rule`.
Choose a subscription.
Select `Apply`.
Select the `Condition` tab.
Click `See all signals`.
Select `Create or Update Public Ip Address (Public Ip Address)`.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operationName=Microsoft.Network/publicIPAddresses/write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Microsoft.Network/publicIPAddresses/write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`Microsoft.Network/publicIPAddresses/write`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</si>
  <si>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Create or Update Public IP Address rule'  with the agency's CAP.</t>
  </si>
  <si>
    <t>AZURE-69</t>
  </si>
  <si>
    <t>Ensure that Activity Log Alert exists for Delete Public IP Address rule</t>
  </si>
  <si>
    <t>Create an activity log alert for the Delete Public IP Address rule.</t>
  </si>
  <si>
    <t>**Audit from Azure Portal**
Navigate to the `Monitor` blade.
Click on `Alerts`.
In the Alerts window, click on `Alert rules`.
Ensure an alert rule exists where the Condition column contains `Operation name=Microsoft.Network/publicIPAddresses/delete`.
Click on the Alert `Name` associated with the previous step.
Ensure the `Condition` panel displays the text `Whenever the Activity Log has an event with Category='Administrative', Operation name='Delete Public Ip Address'` and does not filter on `Level`, `Status` or `Caller`.
Ensure the `Actions` panel displays an Action group is assigned to notify the appropriate personnel in your organization.
**Audit from Azure CLI**
```
az monitor activity-log alert list --subscription &lt;subscription Id&gt; --query "[].{Name:name,Enabled:enabled,Condition:condition.allOf,Actions:actions}"
```
Look for `Microsoft.Network/publicIPAddresses/delete` in the output
**Audit from PowerShell**
```
Get-AzActivityLogAlert -SubscriptionId &lt;subscription ID&gt;|where-object {$_.ConditionAllOf.Equal -match "Microsoft.Network/publicIPAddresses/delete"}|select-object Location,Name,Enabled,ResourceGroupName,ConditionAllOf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[1513498c-3091-461a-b321-e9b433218d28](https://portal.azure.com/#view/Microsoft_Azure_Policy/PolicyDetailBlade/definitionId/%2Fproviders%2FMicrosoft.Authorization%2FpolicyDefinitions%2F1513498c-3091-461a-b321-e9b433218d28) **- Name:** 'Enable logging by category group for Public IP addresses (microsoft.network/publicipaddresses) to Log Analytics'</t>
  </si>
  <si>
    <t xml:space="preserve"> Activity Log Alert exists for Delete Public IP Address rule</t>
  </si>
  <si>
    <t xml:space="preserve"> Activity Log Alert does not exists for Delete Public IP Address rule</t>
  </si>
  <si>
    <t>6.2.10</t>
  </si>
  <si>
    <t>Monitoring for Delete Public IP Address events gives insight into network access changes and may reduce the time it takes to detect suspicious activity.</t>
  </si>
  <si>
    <t>**Remediate from Azure Portal**
Navigate to the `Monitor` blade.
Select `Alerts`.
Select `Create`.
Select `Alert rule`.
Choose a subscription.
Select `Apply`.
Select the `Condition` tab.
Click `See all signals`.
Select `Delete Public Ip Address (Public Ip Address)`.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operationName=Microsoft.Network/publicIPAddresses/delete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Microsoft.Network/publicIPAddresses/delete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`Microsoft.Network/publicIPAddresses/delete`
```
New-AzActivityLogAlert -Name "&lt;activity log alert rule name&gt;" -ResourceGroupName "&lt;resource group name&gt;" -Condition $conditions -Scope $scope -Location global -Action $actionObject -Subscription &lt;subscription ID&gt; -Enabled $true
```</t>
  </si>
  <si>
    <t>Ensure that Activity Log Alert exists for Delete Public IP Address rule. Use of the following method to accomplish the recommended state: 
**Remediate from Azure Portal**
Navigate to the `Monitor` blade.
Select `Alerts`.
Select `Create`.
Select `Alert rule`.
Choose a subscription.
Select `Apply`.
Select the `Condition` tab.
Click `See all signals`.
Select `Delete Public Ip Address (Public Ip Address)`.
Click `Apply`.
Select the `Actions` tab.
Click `Select action groups` to select an existing action group, or `Create action group` to create a new action group.
Follow the prompts to choose or create an action group.
Select the `Details` tab.
Select a `Resource group`, provide an `Alert rule name` and an optional `Alert rule description`.
Click `Review + create`.
Click `Create`.
**Remediate from Azure CLI**
```
az monitor activity-log alert create --resource-group "&lt;resource group name&gt;" --condition category=Administrative and operationName=Microsoft.Network/publicIPAddresses/delete and level=&lt;verbose | information | warning | error | critical&gt; --scope "/subscriptions/&lt;subscription ID&gt;" --name "&lt;activity log rule name&gt;" --subscription &lt;subscription id&gt; --action-group &lt;action group ID&gt;
```
**Remediate from PowerShell**
Create the `Conditions` object.
```
$conditions = @()
$conditions += New-AzActivityLogAlertAlertRuleAnyOfOrLeafConditionObject -Equal Administrative -Field category
$conditions += New-AzActivityLogAlertAlertRuleAnyOfOrLeafConditionObject -Equal Microsoft.Network/publicIPAddresses/delete -Field operationName
$conditions += New-AzActivityLogAlertAlertRuleAnyOfOrLeafConditionObject -Equal Verbose -Field level
```
Retrieve the `Action Group` information and store in a variable, then create the `Actions` object.
```
$actionGroup = Get-AzActionGroup -ResourceGroupName &lt;resource group name&gt; -Name &lt;action group name&gt;
$actionObject = New-AzActivityLogAlertActionGroupObject -Id $actionGroup.Id
```
Create the `Scope` object
```
$scope = "/subscriptions/&lt;subscription ID&gt;"
```
Create the `Activity Log Alert Rule` for `Microsoft.Network/publicIPAddresses/delete`
```
New-AzActivityLogAlert -Name "&lt;activity log alert rule name&gt;" -ResourceGroupName "&lt;resource group name&gt;" -Condition $conditions -Scope $scope -Location global -Action $actionObject -Subscription &lt;subscription ID&gt; -Enabled $true
```</t>
  </si>
  <si>
    <t>To close this finding, please provide evidence showing that  Activity Log Alert exists for Delete Public IP Address rule'  with the agency's CAP.</t>
  </si>
  <si>
    <t>AZURE-70</t>
  </si>
  <si>
    <t>CA-9</t>
  </si>
  <si>
    <t>Internal System Connections</t>
  </si>
  <si>
    <t>Ensure that RDP access from the Internet is evaluated and restricted</t>
  </si>
  <si>
    <t>Network security groups should be periodically evaluated for port misconfigurations. Where certain ports and protocols may be exposed to the Internet, they should be evaluated for necessity and restricted wherever they are not explicitly required.</t>
  </si>
  <si>
    <t>**Audit from Azure Portal**
1. For each VM, open the `Networking` blade
2. Verify that the `INBOUND PORT RULES` **does not** have a rule for RDP such as 
 - port = `3389`, 
 - protocol = `TCP` OR `ANY`, 
 - Source = `Any` OR `Internet`
**Audit from Azure CLI**
List Network security groups with corresponding non-default Security rules:
```
az network nsg list --query [*].[name,securityRules]
```
Ensure that none of the NSGs have security rule as below 
```
"access" : "Allow"
"destinationPortRange" : "3389" or "*" or "[port range containing 3389]"
"direction" : "Inbound"
"protocol" : "TCP" or "*"
"sourceAddressPrefix" : "*" or "0.0.0.0" or "&lt;nw&gt;/0" or "/0" or "internet" or "any"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[22730e10-96f6-4aac-ad84-9383d35b5917](https://portal.azure.com/#view/Microsoft_Azure_Policy/PolicyDetailBlade/definitionId/%2Fproviders%2FMicrosoft.Authorization%2FpolicyDefinitions%2F22730e10-96f6-4aac-ad84-9383d35b5917) **- Name:** 'Management ports should be closed on your virtual machines'</t>
  </si>
  <si>
    <t xml:space="preserve"> RDP access from the Internet is evaluated and restricted</t>
  </si>
  <si>
    <t xml:space="preserve"> RDP access from the Internet is not evaluated and restricted</t>
  </si>
  <si>
    <t>HSC36</t>
  </si>
  <si>
    <t>HSC36: System is configured to accept unwanted network connections</t>
  </si>
  <si>
    <t>7</t>
  </si>
  <si>
    <t>7.1</t>
  </si>
  <si>
    <t>The potential security problem with using RDP over the Internet is that attackers can use various brute force techniques to gain access to Azure Virtual Machines. Once the attackers gain access, they can use a virtual machine as a launch point for compromising other machines on an Azure Virtual Network or even attack networked devices outside of Azure.</t>
  </si>
  <si>
    <t>Where RDP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</si>
  <si>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Ensure that RDP access from the Internet is evaluated and restricted. Use of the following method to accomplish the recommended state: 
Where RDP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</si>
  <si>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To close this finding, please provide evidence showing that  RDP access from the Internet is evaluated and restricted'  with the agency's CAP.</t>
  </si>
  <si>
    <t>AZURE-71</t>
  </si>
  <si>
    <t>Ensure that SSH access from the Internet is evaluated and restricted</t>
  </si>
  <si>
    <t>**Audit from Azure Portal**
1. Open the `Networking` blade for the specific Virtual machine in Azure portal
2. Verify that the `INBOUND PORT RULES` **does not** have a rule for SSH such as 
 - port = `22`, 
 - protocol = `TCP` OR `ANY`, 
 - Source = `Any` OR `Internet`
**Audit from Azure CLI**
List Network security groups with corresponding non-default Security rules: 
```
az network nsg list --query [*].[name,securityRules]
```
Ensure that none of the NSGs have security rule as below
```
"access" : "Allow"
"destinationPortRange" : "22" or "*" or "[port range containing 22]"
"direction" : "Inbound"
"protocol" : "TCP" or "*"
"sourceAddressPrefix" : "*" or "0.0.0.0" or "&lt;nw&gt;/0" or "/0" or "internet" or "any"
```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[22730e10-96f6-4aac-ad84-9383d35b5917](https://portal.azure.com/#view/Microsoft_Azure_Policy/PolicyDetailBlade/definitionId/%2Fproviders%2FMicrosoft.Authorization%2FpolicyDefinitions%2F22730e10-96f6-4aac-ad84-9383d35b5917) **- Name:** 'Management ports should be closed on your virtual machines'</t>
  </si>
  <si>
    <t xml:space="preserve"> SSH access from the Internet is evaluated and restricted</t>
  </si>
  <si>
    <t xml:space="preserve"> SSH access from the Internet is not evaluated and restricted</t>
  </si>
  <si>
    <t>The potential security problem with using SSH over the Internet is that attackers can use various brute force techniques to gain access to Azure Virtual Machines. Once the attackers gain access, they can use a virtual machine as a launch point for compromising other machines on the Azure Virtual Network or even attack networked devices outside of Azure.</t>
  </si>
  <si>
    <t>Where SSH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</si>
  <si>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Ensure that SSH access from the Internet is evaluated and restricted. Use of the following method to accomplish the recommended state: 
Where SSH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</si>
  <si>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To close this finding, please provide evidence showing that  SSH access from the Internet is evaluated and restricted'  with the agency's CAP.</t>
  </si>
  <si>
    <t>AZURE-72</t>
  </si>
  <si>
    <t>Ensure that UDP access from the Internet is evaluated and restricted</t>
  </si>
  <si>
    <t>**Audit from Azure Portal**
1. Open the `Networking` blade for the specific Virtual machine in Azure portal
2. Verify that the `INBOUND PORT RULES` **does not** have a rule for UDP such as
- protocol = `UDP`,
- Source = `Any` OR `Internet`
**Audit from Azure CLI**
List Network security groups with corresponding non-default Security rules:
```
az network nsg list --query [*].[name,securityRules]
```
Ensure that none of the NSGs have security rule as below
```
"access" : "Allow"
"destinationPortRange" : "*" or "[port range containing 53, 123, 161, 389, 1900, or other vulnerable UDP-based services]"
"direction" : "Inbound"
"protocol" : "UDP"
"sourceAddressPrefix" : "*" or "0.0.0.0" or "&lt;nw&gt;/0" or "/0" or "internet" or "any"
```</t>
  </si>
  <si>
    <t xml:space="preserve"> UDP access from the Internet is evaluated and restricted</t>
  </si>
  <si>
    <t xml:space="preserve"> UDP access from the Internet is not evaluated and restricted</t>
  </si>
  <si>
    <t>7.3</t>
  </si>
  <si>
    <t>The potential security problem with broadly exposing UDP services over the Internet is that attackers can use DDoS amplification techniques to reflect spoofed UDP traffic from Azure Virtual Machines. The most common types of these attacks use exposed DNS, NTP, SSDP, SNMP, CLDAP and other UDP-based services as amplification sources for disrupting services of other machines on the Azure Virtual Network or even attack networked devices outside of Azure.</t>
  </si>
  <si>
    <t>Where UDP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</si>
  <si>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Ensure that UDP access from the Internet is evaluated and restricted. Use of the following method to accomplish the recommended state: 
Where UDP is not explicitly required and narrowly configured for resources attached to the Network Security Group, Internet-level access to your Azure resources should be restricted or eliminated.
For internal access to relevant resources, configure an encrypted network tunnel such as:
[ExpressRoute](https://docs.microsoft.com/en-us/azure/expressroute/)
[Site-to-site VPN](https://docs.microsoft.com/en-us/azure/vpn-gateway/vpn-gateway-howto-site-to-site-resource-manager-portal)
[Point-to-site VPN](https://docs.microsoft.com/en-us/azure/vpn-gateway/vpn-gateway-howto-point-to-site-resource-manager-portal)</t>
  </si>
  <si>
    <t>To close this finding, please provide evidence showing that  UDP access from the Internet is evaluated and restricted'  with the agency's CAP.</t>
  </si>
  <si>
    <t>AZURE-73</t>
  </si>
  <si>
    <t>Ensure that HTTP(S) access from the Internet is evaluated and restricted</t>
  </si>
  <si>
    <t>Network security groups should be periodically evaluated for port misconfigurations. Where certain ports and protocols may be exposed to the Internet, they should be evaluated for necessity and restricted wherever they are not explicitly required and narrowly configured.</t>
  </si>
  <si>
    <t>**Audit from Azure Portal**
1. For each VM, open the Networking blade
2. Verify that the INBOUND PORT RULES does not have a rule for HTTP(S) such as
 - port = `80`/ `443`,
 - protocol = `TCP`,
 - Source = `Any` OR `Internet`
**Audit from Azure CLI**
List Network security groups with corresponding non-default Security rules:
```
az network nsg list --query [*].[name,securityRules]
```
Ensure that none of the NSGs have security rule as below
```
"access" : "Allow"
"destinationPortRange" : "80/443" or "*" or "[port range containing 80/443]"
"direction" : "Inbound"
"protocol" : "TCP"
"sourceAddressPrefix" : "*" or "0.0.0.0" or "&lt;nw&gt;/0" or "/0" or "internet" or "any"
```</t>
  </si>
  <si>
    <t xml:space="preserve"> HTTP(S) access from the Internet is evaluated and restricted</t>
  </si>
  <si>
    <t xml:space="preserve"> HTTP(S) access from the Internet is not evaluated and restricted</t>
  </si>
  <si>
    <t>7.4</t>
  </si>
  <si>
    <t>The potential security problem with using HTTP(S) over the Internet is that attackers can use various brute force techniques to gain access to Azure resources. Once the attackers gain access, they can use the resource as a launch point for compromising other resources within the Azure tenant.</t>
  </si>
  <si>
    <t>**Remediate from Azure Portal**
1. Go to `Virtual machines`.
2. For each VM, open the `Networking` blade.
3. Click on `Inbound port rules`.
4. Delete the rule with:
 * Port = 80/443 OR \[port range containing 80/443\]
 * Protocol = TCP OR Any
 * Source = Any (\*) OR IP Addresses(0.0.0.0/0) OR Service Tag(Internet)
 * Action = Allow
**Remediate from Azure CLI**
1. Run below command to list network security groups:
 ```
 az network nsg list --subscription &lt;subscription-id&gt; --output table
 ```
2. For each network security group, run below command to list the rules associated with the specified port:
 ```
 az network nsg rule list --resource-group &lt;resource-group&gt; --nsg-name &lt;nsg-name&gt; --query "[?destinationPortRange=='80 or 443']"
 ```
3. Run the below command to delete the rule with:
 * Port = 80/443 OR \[port range containing 80/443\]
 * Protocol = TCP OR "*"
 * Source = Any (\*) OR IP Addresses(0.0.0.0/0) OR Service Tag(Internet)
 * Action = Allow
 ```
 az network nsg rule delete --resource-group &lt;resource-group&gt; --nsg-name &lt;nsg-name&gt; --name &lt;rule-name&gt;
 ```</t>
  </si>
  <si>
    <t>Ensure that HTTP(S) access from the Internet is evaluated and restricted. Use of the following method to accomplish the recommended state: 
**Remediate from Azure Portal**
1. Go to `Virtual machines`.
2. For each VM, open the `Networking` blade.
3. Click on `Inbound port rules`.
4. Delete the rule with:
 * Port = 80/443 OR \[port range containing 80/443\]
 * Protocol = TCP OR Any
 * Source = Any (\*) OR IP Addresses(0.0.0.0/0) OR Service Tag(Internet)
 * Action = Allow
**Remediate from Azure CLI**
1. Run below command to list network security groups:
 ```
 az network nsg list --subscription &lt;subscription-id&gt; --output table
 ```
2. For each network security group, run below command to list the rules associated with the specified port:
 ```
 az network nsg rule list --resource-group &lt;resource-group&gt; --nsg-name &lt;nsg-name&gt; --query "[?destinationPortRange=='80 or 443']"
 ```
3. Run the below command to delete the rule with:
 * Port = 80/443 OR \[port range containing 80/443\]
 * Protocol = TCP OR "*"
 * Source = Any (\*) OR IP Addresses(0.0.0.0/0) OR Service Tag(Internet)
 * Action = Allow
 ```
 az network nsg rule delete --resource-group &lt;resource-group&gt; --nsg-name &lt;nsg-name&gt; --name &lt;rule-name&gt;
 ```</t>
  </si>
  <si>
    <t>To close this finding, please provide evidence showing that  HTTP(S) access from the Internet is evaluated and restricted'  with the agency's CAP.</t>
  </si>
  <si>
    <t>AZURE-74</t>
  </si>
  <si>
    <t>Ensure that Public IP addresses are Evaluated on a Periodic Basis</t>
  </si>
  <si>
    <t>Public IP Addresses provide tenant accounts with Internet connectivity for resources contained within the tenant. During the creation of certain resources in Azure, a Public IP Address may be created. All Public IP Addresses within the tenant should be periodically reviewed for accuracy and necessity.</t>
  </si>
  <si>
    <t>**Audit from Azure Portal**
1. Open the `All Resources` blade
2. Click on `Add Filter`
3. In the Add Filter window, select the following:
 Filter: `Type`
 Operator: `Equals`
 Value: `Public IP address`
4. Click the `Apply` button
5. For each Public IP address in the list, use Overview (or Properties) to review the `"Associated to:"` field and determine if the associated resource is still relevant to your tenant environment. If the associated resource is relevant, ensure that additional controls exist to mitigate risk (e.g. Firewalls, VPNs, Traffic Filtering, Virtual Gateway Appliances, Web Application Firewalls, etc.) on all subsequently attached resources.
**Audit from Azure CLI**
List all Public IP addresses:
```
az network public-ip list
```
For each Public IP address in the output, review the `"name"` property and determine if the associated resource is still relevant to your tenant environment. If the associated resource is relevant, ensure that additional controls exist to mitigate risk (e.g. Firewalls, VPNs, Traffic Filtering, Virtual Gateway Appliances, Web Application Firewalls, etc.) on all subsequently attached resources.</t>
  </si>
  <si>
    <t xml:space="preserve"> Public IP addresses are Evaluated on a Periodic Basis</t>
  </si>
  <si>
    <t>HRM13</t>
  </si>
  <si>
    <t xml:space="preserve">hrm13: The agency does not blacklist known malicious IPs </t>
  </si>
  <si>
    <t>7.7</t>
  </si>
  <si>
    <t>Public IP Addresses allocated to the tenant should be periodically reviewed for necessity. Public IP Addresses that are not intentionally assigned and controlled present a publicly facing vector for threat actors and significant risk to the tenant.</t>
  </si>
  <si>
    <t>Remediation will vary significantly depending on your organization's security requirements for the resources attached to each individual Public IP address.</t>
  </si>
  <si>
    <t>Ensure that Public IP addresses are Evaluated on a Periodic Basis. Use of the following method to accomplish the recommended state: 
Remediation will vary significantly depending on your organization's security requirements for the resources attached to each individual Public IP address.</t>
  </si>
  <si>
    <t>To close this finding, please provide evidence showing that  Public IP addresses are Evaluated on a Periodic Basis'  with the agency's CAP.</t>
  </si>
  <si>
    <t>AZURE-75</t>
  </si>
  <si>
    <t xml:space="preserve">SC-28 </t>
  </si>
  <si>
    <t>Ensure Virtual Machines are utilizing Managed Disks</t>
  </si>
  <si>
    <t>Migrate blob-based VHDs to Managed Disks on Virtual Machines to exploit the default features of this configuration.
The features include: 
1) Default Disk Encryption
2) Resilience, as Microsoft will managed the disk storage and move around if underlying hardware goes faulty
3) Reduction of costs over storage accounts</t>
  </si>
  <si>
    <t>**Audit from Azure Portal**
1. Using the search feature, go to `Virtual Machines`
2. Click the `Manage view` dropdown, then select `Edit columns`
3. Add `Uses managed disks` to the selected columns
4. Select `Save`
5. Ensure all virtual machines listed are using managed disks
**Audit from PowerShell**
```
Get-AzVM | ForEach-Object {"Name: " + $_.Name;"ManagedDisk Id: " + $_.StorageProfile.OsDisk.ManagedDisk.Id;""}
```
Example output:
```
Name: vm1
ManagedDisk Id: /disk1/id
Name: vm2
ManagedDisk Id: /disk2/id
```
If the 'ManagedDisk Id' field is empty the os disk for that vm is not managed.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[06a78e20-9358-41c9-923c-fb736d382a4d](https://portal.azure.com/#view/Microsoft_Azure_Policy/PolicyDetailBlade/definitionId/%2Fproviders%2FMicrosoft.Authorization%2FpolicyDefinitions%2F06a78e20-9358-41c9-923c-fb736d382a4d) **- Name:** 'Audit VMs that do not use managed disks'</t>
  </si>
  <si>
    <t>Virtual Machines are utilizing Managed Disks</t>
  </si>
  <si>
    <t>Virtual Machines are notutilizing Managed Disks</t>
  </si>
  <si>
    <t>8.2</t>
  </si>
  <si>
    <t>Managed disks are by default encrypted on the underlying hardware, so no additional encryption is required for basic protection. It is available if additional encryption is required.
Managed disks are by design more resilient that storage accounts.
For ARM-deployed Virtual Machines, Azure Adviser will at some point recommend moving VHDs to managed disks both from a security and cost management perspective.</t>
  </si>
  <si>
    <t>**Remediate from Azure Portal**
1. Using the search feature, go to `Virtual Machines`
2. Select the virtual machine you would like to convert
3. Select `Disks` in the menu for the VM
4. At the top select `Migrate to managed disks`
5. You may follow the prompts to convert the disk and finish by selecting `Migrate` to start the process
**NOTE** VMs will be stopped and restarted after migration is complete.
**Remediate from PowerShell**
```
Stop-AzVM -ResourceGroupName $rgName -Name $vmName -Force
ConvertTo-AzVMManagedDisk -ResourceGroupName $rgName -VMName $vmName
Start-AzVM -ResourceGroupName $rgName -Name $vmName
```</t>
  </si>
  <si>
    <t>Ensure Virtual Machines are utilizing Managed Disks. Use of the following method to accomplish the recommended state: 
**Remediate from Azure Portal**
1. Using the search feature, go to `Virtual Machines`
2. Select the virtual machine you would like to convert
3. Select `Disks` in the menu for the VM
4. At the top select `Migrate to managed disks`
5. You may follow the prompts to convert the disk and finish by selecting `Migrate` to start the process
**NOTE** VMs will be stopped and restarted after migration is complete.
**Remediate from PowerShell**
```
Stop-AzVM -ResourceGroupName $rgName -Name $vmName -Force
ConvertTo-AzVMManagedDisk -ResourceGroupName $rgName -VMName $vmName
Start-AzVM -ResourceGroupName $rgName -Name $vmName
```</t>
  </si>
  <si>
    <t>To close this finding, please provide evidence showing that Virtual Machines are utilizing Managed Disks'  with the agency's CAP.</t>
  </si>
  <si>
    <t>AZURE-76</t>
  </si>
  <si>
    <t>Ensure that Only Approved Extensions Are Installed</t>
  </si>
  <si>
    <t>For added security, only install organization-approved extensions on VMs.</t>
  </si>
  <si>
    <t>**Audit from Azure Portal**
1. Go to `Virtual machines`.
2. For each virtual machine, click on the server name to select it. 
3. In the new column menu, under `Settings` Click on `Extensions + applications`.
4. Ensure that all the listed extensions are approved by your organization for use.
**Audit from Azure CLI**
Use the below command to list the extensions attached to a VM, and ensure the listed extensions are approved for use.
```
az vm extension list --vm-name &lt;vmName&gt; --resource-group &lt;sourceGroupName&gt; --query [*].name
```
**Audit from PowerShell**
Get a list of VMs.
```
Get-AzVM
```
For each VM run the following command.
```
Get-AzVMExtension -ResourceGroupName &lt;VM Resource Group&gt; -VMName &lt;VM Name&gt;
```
Review each `Name`, `ExtensionType`, and `ProvisioningState` to make sure no unauthorized extensions are installed on any virtual machines.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[c0e996f8-39cf-4af9-9f45-83fbde810432](https://portal.azure.com/#view/Microsoft_Azure_Policy/PolicyDetailBlade/definitionId/%2Fproviders%2FMicrosoft.Authorization%2FpolicyDefinitions%2Fc0e996f8-39cf-4af9-9f45-83fbde810432) **- Name:** 'Only approved VM extensions should be installed'</t>
  </si>
  <si>
    <t xml:space="preserve"> Only Approved Extensions Are Installed</t>
  </si>
  <si>
    <t>8.7</t>
  </si>
  <si>
    <t>Azure virtual machine extensions are small applications that provide post-deployment configuration and automation tasks on Azure virtual machines. These extensions run with administrative privileges and could potentially access anything on a virtual machine. The Azure Portal and community provide several such extensions. Each organization should carefully evaluate these extensions and ensure that only those that are approved for use are actually implemented.</t>
  </si>
  <si>
    <t>**Remediate from Azure Portal**
1. Go to `Virtual machines`.
2. For each virtual machine, go to `Settings`.
3. Click on `Extensions + applications`.
4. If there are unapproved extensions, uninstall them.
**Remediate from Azure CLI**
From the audit command identify the unapproved extensions, and use the below CLI command to remove an unapproved extension attached to VM.
```
az vm extension delete --resource-group &lt;resourceGroupName&gt; --vm-name &lt;vmName&gt; --name &lt;extensionName&gt;
```
**Remediate from PowerShell**
For each VM and each insecure extension from the Audit Procedure run the following command.
```
Remove-AzVMExtension -ResourceGroupName &lt;ResourceGroupName&gt; -Name &lt;ExtensionName&gt; -VMName &lt;VirtualMachineName&gt;
```</t>
  </si>
  <si>
    <t>Ensure that Only Approved Extensions Are Installed. Use of the following method to accomplish the recommended state: 
**Remediate from Azure Portal**
1. Go to `Virtual machines`.
2. For each virtual machine, go to `Settings`.
3. Click on `Extensions + applications`.
4. If there are unapproved extensions, uninstall them.
**Remediate from Azure CLI**
From the audit command identify the unapproved extensions, and use the below CLI command to remove an unapproved extension attached to VM.
```
az vm extension delete --resource-group &lt;resourceGroupName&gt; --vm-name &lt;vmName&gt; --name &lt;extensionName&gt;
```
**Remediate from PowerShell**
For each VM and each insecure extension from the Audit Procedure run the following command.
```
Remove-AzVMExtension -ResourceGroupName &lt;ResourceGroupName&gt; -Name &lt;ExtensionName&gt; -VMName &lt;VirtualMachineName&gt;
```</t>
  </si>
  <si>
    <t>To close this finding, please provide evidence showing that  Only Approved Extensions Are Installed'  with the agency's CAP.</t>
  </si>
  <si>
    <t>AZURE-77</t>
  </si>
  <si>
    <t>SI-12</t>
  </si>
  <si>
    <t xml:space="preserve">Cryptographic Key Establishment and Management </t>
  </si>
  <si>
    <t>Ensure that the Expiration Date is set for all Keys in RBAC Key Vaults</t>
  </si>
  <si>
    <t>Ensure that all Keys in Role Based Access Control (RBAC) Azure Key Vaults have an expiration date set.</t>
  </si>
  <si>
    <t>**Audit from Azure Portal**
1. Go to `Key vaults`.
2. For each Key vault, click on `Keys`.
3. In the main pane, ensure that an appropriate `Expiration date` is set for any keys that are `Enabled`.
**Audit from Azure CLI**
Get a list of all the key vaults in your Azure environment by running the following command:
```
az keyvault list
```
Then for each key vault listed ensure that the output of the below command contains Key ID (kid), enabled status as `true` and Expiration date (expires) is not empty or null:
```
az keyvault key list --vault-name &lt;VaultName&gt; --query '[*].{"kid":kid,"enabled":attributes.enabled,"expires":attributes.expires}'
```
**Audit from PowerShell**
Retrieve a list of Azure Key vaults:
```
Get-AzKeyVault
```
For each Key vault run the following command to determine which vaults are configured to use RBAC.
```
Get-AzKeyVault -VaultName &lt;VaultName&gt;
```
For each Key vault with the `EnableRbacAuthorizatoin` setting set to `True`, run the following command.
```
Get-AzKeyVaultKey -VaultName &lt;VaultName&gt;
```
Make sure the `Expires` setting is configured with a value as appropriate wherever the `Enabled` setting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[152b15f7-8e1f-4c1f-ab71-8c010ba5dbc0](https://portal.azure.com/#view/Microsoft_Azure_Policy/PolicyDetailBlade/definitionId/%2Fproviders%2FMicrosoft.Authorization%2FpolicyDefinitions%2F152b15f7-8e1f-4c1f-ab71-8c010ba5dbc0) **- Name:** 'Key Vault keys should have an expiration date'</t>
  </si>
  <si>
    <t xml:space="preserve"> the Expiration Date is set for all Keys in RBAC Key Vaults</t>
  </si>
  <si>
    <t xml:space="preserve"> the Expiration Date is not set for all Keys in RBAC Key Vaults</t>
  </si>
  <si>
    <t>3.3</t>
  </si>
  <si>
    <t>Azure Key Vault enables users to store and use cryptographic keys within the Microsoft Azure environment. The `exp` (expiration date) attribute identifies the expiration date on or after which the key MUST NOT be used for encryption of new data, wrapping of new keys, and signing. By default, keys never expire. It is thus recommended that keys be rotated in the key vault and set an explicit expiration date for all keys to help enforce the key rotation. This ensures that the keys cannot be used beyond their assigned lifetimes.</t>
  </si>
  <si>
    <t>**Remediate from Azure Portal**
1. Go to `Key vaults`.
2. For each Key vault, click on `Keys`.
3. In the main pane, ensure that an appropriate `Expiration date` is set for any keys that are `Enabled`.
**Remediate from Azure CLI**
Update the `Expiration date` for the key using the below command:
```
az keyvault key set-attributes --name &lt;keyName&gt; --vault-name &lt;vaultName&gt; --expires Y-m-d'T'H:M:S'Z'
```
**Note:**
To view the expiration date on all keys in a Key Vault using Microsoft API, the "List" Key permission is required.
To update the expiration date for the keys:
1. Go to the Key vault, click on Access Control (IAM).
2. Click on Add role assignment and assign the role of Key Vault Crypto Officer to the appropriate user.
**Remediate from PowerShell**
```
Set-AzKeyVaultKeyAttribute -VaultName &lt;VaultName&gt; -Name &lt;KeyName&gt; -Expires &lt;DateTime&gt;
```</t>
  </si>
  <si>
    <t>Ensure that the Expiration Date is set for all Keys in RBAC Key Vaults. Use of the following method to accomplish the recommended state: 
**Remediate from Azure Portal**
1. Go to `Key vaults`.
2. For each Key vault, click on `Keys`.
3. In the main pane, ensure that an appropriate `Expiration date` is set for any keys that are `Enabled`.
**Remediate from Azure CLI**
Update the `Expiration date` for the key using the below command:
```
az keyvault key set-attributes --name &lt;keyName&gt; --vault-name &lt;vaultName&gt; --expires Y-m-d'T'H:M:S'Z'
```
**Note:**
To view the expiration date on all keys in a Key Vault using Microsoft API, the "List" Key permission is required.
To update the expiration date for the keys:
1. Go to the Key vault, click on Access Control (IAM).
2. Click on Add role assignment and assign the role of Key Vault Crypto Officer to the appropriate user.
**Remediate from PowerShell**
```
Set-AzKeyVaultKeyAttribute -VaultName &lt;VaultName&gt; -Name &lt;KeyName&gt; -Expires &lt;DateTime&gt;
```</t>
  </si>
  <si>
    <t>To close this finding, please provide evidence showing that  the Expiration Date is set for all Keys in RBAC Key Vaults'  with the agency's CAP.</t>
  </si>
  <si>
    <t>AZURE-78</t>
  </si>
  <si>
    <t>SC-12</t>
  </si>
  <si>
    <t>Ensure that the Expiration Date is set for all Keys in Non-RBAC Key Vaults.</t>
  </si>
  <si>
    <t>Ensure that all Keys in Non Role Based Access Control (RBAC) Azure Key Vaults have an expiration date set.</t>
  </si>
  <si>
    <t>**Audit from Azure Portal**
1. Go to `Key vaults`.
2. For each Key vault, click on `Keys`.
3. In the main pane, ensure that the status of the key is `Enabled`.
4. For each enabled key, ensure that an appropriate `Expiration date` is set.
**Audit from Azure CLI**
Get a list of all the key vaults in your Azure environment by running the following command:
```
az keyvault list
```
For each key vault, ensure that the output of the below command contains Key ID (kid), enabled status as `true` and Expiration date (expires) is not empty or null:
```
az keyvault key list --vault-name &lt;KEYVAULTNAME&gt; --query '[*].{"kid":kid,"enabled":attributes.enabled,"expires":attributes.expires}' 
```
**Audit from PowerShell**
Retrieve a list of Azure Key vaults:
```
Get-AzKeyVault
```
For each Key vault, run the following command to determine which vaults are configured to not use RBAC:
```
Get-AzKeyVault -VaultName &lt;Vault Name&gt;
```
For each Key vault with the `EnableRbacAuthorizatoin` setting set to `False` or empty, run the following command.
```
Get-AzKeyVaultKey -VaultName &lt;Vault Name&gt;
```
Make sure the `Expires` setting is configured with a value as appropriate wherever the `Enabled` setting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[152b15f7-8e1f-4c1f-ab71-8c010ba5dbc0](https://portal.azure.com/#view/Microsoft_Azure_Policy/PolicyDetailBlade/definitionId/%2Fproviders%2FMicrosoft.Authorization%2FpolicyDefinitions%2F152b15f7-8e1f-4c1f-ab71-8c010ba5dbc0) **- Name:** 'Key Vault keys should have an expiration date'</t>
  </si>
  <si>
    <t xml:space="preserve"> the Expiration Date is set for all Keys in Non-RBAC Key Vaults.</t>
  </si>
  <si>
    <t xml:space="preserve"> the Expiration Date is not set for all Keys in Non-RBAC Key Vaults.</t>
  </si>
  <si>
    <t>3.3.2</t>
  </si>
  <si>
    <t>Azure Key Vault enables users to store and use cryptographic keys within the Microsoft Azure environment. The `exp` (expiration date) attribute identifies the expiration date on or after which the key MUST NOT be used for a cryptographic operation. By default, keys never expire. It is thus recommended that keys be rotated in the key vault and set an explicit expiration date for all keys. This ensures that the keys cannot be used beyond their assigned lifetimes.</t>
  </si>
  <si>
    <t>**Remediate from Azure Portal**
1. Go to `Key vaults`.
2. For each Key vault, click on `Keys`.
3. In the main pane, ensure that the status of the key is `Enabled`.
4. For each enabled key, ensure that an appropriate `Expiration date` is set.
**Remediate from Azure CLI**
Update the `Expiration date` for the key using the below command:
```
az keyvault key set-attributes --name &lt;keyName&gt; --vault-name &lt;vaultName&gt; --expires Y-m-d'T'H:M:S'Z'
```
**Note:**
To view the expiration date on all keys in a Key Vault using Microsoft API, the "List" Key permission is required.
To update the expiration date for the keys:
1. Go to Key vault, click on `Access policies`.
2. Click on `Create` and add an access policy with the `Update` permission (in the Key Permissions - Key Management Operations section).
**Remediate from PowerShell**
```
Set-AzKeyVaultKeyAttribute -VaultName &lt;Vault Name&gt; -Name &lt;Key Name&gt; -Expires &lt;DateTime&gt;
```</t>
  </si>
  <si>
    <t>Ensure that the Expiration Date is set for all Keys in Non-RBAC Key Vaults.. Use of the following method to accomplish the recommended state: 
**Remediate from Azure Portal**
1. Go to `Key vaults`.
2. For each Key vault, click on `Keys`.
3. In the main pane, ensure that the status of the key is `Enabled`.
4. For each enabled key, ensure that an appropriate `Expiration date` is set.
**Remediate from Azure CLI**
Update the `Expiration date` for the key using the below command:
```
az keyvault key set-attributes --name &lt;keyName&gt; --vault-name &lt;vaultName&gt; --expires Y-m-d'T'H:M:S'Z'
```
**Note:**
To view the expiration date on all keys in a Key Vault using Microsoft API, the "List" Key permission is required.
To update the expiration date for the keys:
1. Go to Key vault, click on `Access policies`.
2. Click on `Create` and add an access policy with the `Update` permission (in the Key Permissions - Key Management Operations section).
**Remediate from PowerShell**
```
Set-AzKeyVaultKeyAttribute -VaultName &lt;Vault Name&gt; -Name &lt;Key Name&gt; -Expires &lt;DateTime&gt;
```</t>
  </si>
  <si>
    <t>To close this finding, please provide evidence showing that  the Expiration Date is set for all Keys in Non-RBAC Key Vaults.'  with the agency's CAP.</t>
  </si>
  <si>
    <t>AZURE-79</t>
  </si>
  <si>
    <t>Ensure that the Expiration Date is set for all Secrets in RBAC Key Vaults</t>
  </si>
  <si>
    <t>Ensure that all Secrets in Role Based Access Control (RBAC) Azure Key Vaults have an expiration date set.</t>
  </si>
  <si>
    <t>**Audit from Azure Portal**
1. Go to `Key vaults`.
2. For each Key vault, click on `Secrets`.
3. In the main pane, ensure that the status of the secret is `Enabled`.
4. For each enabled secret, ensure that an appropriate `Expiration date` is set.
**Audit from Azure CLI**
Ensure that the output of the below command contains ID (id), enabled status as `true` and Expiration date (expires) is not empty or null:
```
az keyvault secret list --vault-name &lt;KEYVAULTNAME&gt; --query '[*].{"kid":kid,"enabled":attributes.enabled,"expires":attributes.expires}'
```
**Audit from PowerShell**
Retrieve a list of Key vaults:
```
Get-AzKeyVault
```
For each Key vault, run the following command to determine which vaults are configured to use RBAC:
```
Get-AzKeyVault -VaultName &lt;Vault Name&gt;
```
For each Key vault with the `EnableRbacAuthorization` setting set to `True`, run the following command:
```
Get-AzKeyVaultSecret -VaultName &lt;Vault Name&gt;
```
Make sure the `Expires` setting is configured with a value as appropriate wherever the `Enabled` setting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[98728c90-32c7-4049-8429-847dc0f4fe37](https://portal.azure.com/#view/Microsoft_Azure_Policy/PolicyDetailBlade/definitionId/%2Fproviders%2FMicrosoft.Authorization%2FpolicyDefinitions%2F98728c90-32c7-4049-8429-847dc0f4fe37) **- Name:** 'Key Vault secrets should have an expiration date'</t>
  </si>
  <si>
    <t xml:space="preserve"> the Expiration Date is set for all Secrets in RBAC Key Vaults</t>
  </si>
  <si>
    <t xml:space="preserve"> the Expiration Date is not set for all Secrets in RBAC Key Vaults</t>
  </si>
  <si>
    <t>3.3.3</t>
  </si>
  <si>
    <t>The Azure Key Vault enables users to store and keep secrets within the Microsoft Azure environment. Secrets in the Azure Key Vault are octet sequences with a maximum size of 25k bytes each. The `exp` (expiration date) attribute identifies the expiration date on or after which the secret MUST NOT be used. By default, secrets never expire. It is thus recommended to rotate secrets in the key vault and set an explicit expiration date for all secrets. This ensures that the secrets cannot be used beyond their assigned lifetimes.</t>
  </si>
  <si>
    <t>**Remediate from Azure Portal**
1. Go to `Key vaults`.
2. For each Key vault, click on `Secrets`.
3. In the main pane, ensure that the status of the secret is `Enabled`.
4. For each enabled secret, ensure that an appropriate `Expiration date` is set.
**Remediate from Azure CLI**
Update the Expiration date for the secret using the below command:
```
az keyvault secret set-attributes --name &lt;secret_name&gt; --vault-name &lt;vault_name&gt; --expires Y-m-d'T'H:M:S'Z'
```
Note:
To view the expiration date on all secrets in a Key Vault using Microsoft API, the `List Secret` permission is required.
To update the expiration date for the secrets:
1. Go to the Key vault, click on `Access Control (IAM)`.
2. Click on `Add role assignment` and assign the role of `Key Vault Secrets Officer` to the appropriate user.
**Remediate from PowerShell**
```
Set-AzKeyVaultSecretAttribute -VaultName &lt;vault_name&gt; -Name &lt;secret_name&gt; -Expires &lt;date_time&gt;
```</t>
  </si>
  <si>
    <t>Ensure that the Expiration Date is set for all Secrets in RBAC Key Vaults. Use of the following method to accomplish the recommended state: 
**Remediate from Azure Portal**
1. Go to `Key vaults`.
2. For each Key vault, click on `Secrets`.
3. In the main pane, ensure that the status of the secret is `Enabled`.
4. For each enabled secret, ensure that an appropriate `Expiration date` is set.
**Remediate from Azure CLI**
Update the Expiration date for the secret using the below command:
```
az keyvault secret set-attributes --name &lt;secret_name&gt; --vault-name &lt;vault_name&gt; --expires Y-m-d'T'H:M:S'Z'
```
Note:
To view the expiration date on all secrets in a Key Vault using Microsoft API, the `List Secret` permission is required.
To update the expiration date for the secrets:
1. Go to the Key vault, click on `Access Control (IAM)`.
2. Click on `Add role assignment` and assign the role of `Key Vault Secrets Officer` to the appropriate user.
**Remediate from PowerShell**
```
Set-AzKeyVaultSecretAttribute -VaultName &lt;vault_name&gt; -Name &lt;secret_name&gt; -Expires &lt;date_time&gt;
```</t>
  </si>
  <si>
    <t>To close this finding, please provide evidence showing that  the Expiration Date is set for all Secrets in RBAC Key Vaults'  with the agency's CAP.</t>
  </si>
  <si>
    <t>AZURE-80</t>
  </si>
  <si>
    <t>Ensure that the Expiration Date is set for all Secrets in Non-RBAC Key Vaults</t>
  </si>
  <si>
    <t>Ensure that all Secrets in Non Role Based Access Control (RBAC) Azure Key Vaults have an expiration date set.</t>
  </si>
  <si>
    <t>**Audit from Azure Portal**
1. Go to `Key vaults`.
2. For each Key vault, click on `Secrets`.
3. In the main pane, ensure that the status of the secret is `Enabled`.
4. Set an appropriate `Expiration date` on all secrets.
**Audit from Azure CLI**
Get a list of all the key vaults in your Azure environment by running the following command:
```
az keyvault list
```
For each key vault, ensure that the output of the below command contains ID (id), enabled status as `true` and Expiration date (expires) is not empty or null:
```
az keyvault secret list --vault-name &lt;KEYVALUTNAME&gt; --query '[*].{"kid":kid,"enabled":attributes.enabled,"expires":attributes.expires}'
```
**Audit from PowerShell**
Retrieve a list of Key vaults:
```
Get-AzKeyVault
```
For each Key vault run the following command to determine which vaults are configured to use RBAC:
```
Get-AzKeyVault -VaultName &lt;Vault Name&gt;
```
For each Key Vault with the `EnableRbacAuthorization` setting set to `False` or empty, run the following command.
```
Get-AzKeyVaultSecret -VaultName &lt;Vault Name&gt;
```
Make sure the `Expires` setting is configured with a value as appropriate wherever the `Enabled` setting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[98728c90-32c7-4049-8429-847dc0f4fe37](https://portal.azure.com/#view/Microsoft_Azure_Policy/PolicyDetailBlade/definitionId/%2Fproviders%2FMicrosoft.Authorization%2FpolicyDefinitions%2F98728c90-32c7-4049-8429-847dc0f4fe37) **- Name:** 'Key Vault secrets should have an expiration date'</t>
  </si>
  <si>
    <t xml:space="preserve"> the Expiration Date is set for all Secrets in Non-RBAC Key Vaults</t>
  </si>
  <si>
    <t xml:space="preserve"> the Expiration Date is not set for all Secrets in Non-RBAC Key Vaults</t>
  </si>
  <si>
    <t>3.3.4</t>
  </si>
  <si>
    <t>**Remediate from Azure Portal**
1. Go to `Key vaults`.
2. For each Key vault, click on `Secrets`.
3. In the main pane, ensure that the status of the secret is `Enabled`.
4. Set an appropriate `Expiration date` on all secrets.
**Remediate from Azure CLI**
Update the `Expiration date` for the secret using the below command:
```
az keyvault secret set-attributes --name &lt;secret_name&gt; --vault-name &lt;vault_name&gt; --expires Y-m-d'T'H:M:S'Z'
```
Note:
To view the expiration date on all secrets in a Key Vault using Microsoft API, the `List` Secret permission is required.
To update the expiration date for the secrets:
1. Go to Key vault, click on `Access policies`.
2. Click on `Create` and add an access policy with the `Update` permission (in the Secret Permissions - Secret Management Operations section).
**Remediate from PowerShell**
For each Key vault with the `EnableRbacAuthorization` setting set to `False` or empty, run the following command.
```
Set-AzKeyVaultSecret -VaultName &lt;vault_name&gt; -Name &lt;secret_name&gt; -Expires &lt;date_time&gt;
```</t>
  </si>
  <si>
    <t>Ensure that the Expiration Date is set for all Secrets in Non-RBAC Key Vaults. Use of the following method to accomplish the recommended state: 
**Remediate from Azure Portal**
1. Go to `Key vaults`.
2. For each Key vault, click on `Secrets`.
3. In the main pane, ensure that the status of the secret is `Enabled`.
4. Set an appropriate `Expiration date` on all secrets.
**Remediate from Azure CLI**
Update the `Expiration date` for the secret using the below command:
```
az keyvault secret set-attributes --name &lt;secret_name&gt; --vault-name &lt;vault_name&gt; --expires Y-m-d'T'H:M:S'Z'
```
Note:
To view the expiration date on all secrets in a Key Vault using Microsoft API, the `List` Secret permission is required.
To update the expiration date for the secrets:
1. Go to Key vault, click on `Access policies`.
2. Click on `Create` and add an access policy with the `Update` permission (in the Secret Permissions - Secret Management Operations section).
**Remediate from PowerShell**
For each Key vault with the `EnableRbacAuthorization` setting set to `False` or empty, run the following command.
```
Set-AzKeyVaultSecret -VaultName &lt;vault_name&gt; -Name &lt;secret_name&gt; -Expires &lt;date_time&gt;
```</t>
  </si>
  <si>
    <t>To close this finding, please provide evidence showing that  the Expiration Date is set for all Secrets in Non-RBAC Key Vaults'  with the agency's CAP.</t>
  </si>
  <si>
    <t>AZURE-81</t>
  </si>
  <si>
    <t>Ensure the Key Vault is Recoverable</t>
  </si>
  <si>
    <t>The Key Vault contains object keys, secrets, and certificates. Accidental unavailability of a Key Vault can cause immediate data loss or loss of security functions (authentication, validation, verification, non-repudiation, etc.) supported by the Key Vault objects.
It is recommended the Key Vault be made recoverable by enabling the "Do Not Purge" and "Soft Delete" functions. This is in order to prevent loss of encrypted data, including storage accounts, SQL databases, and/or dependent services provided by Key Vault objects (Keys, Secrets, Certificates) etc. This may happen in the case of accidental deletion by a user or from disruptive activity by a malicious user.
**NOTE:** In February 2025, Microsoft will enable soft-delete protection on all key vaults, and users will no longer be able to opt out of or turn off soft-delete. 
**WARNING:** A current limitation is that role assignments disappearing when Key Vault is deleted. All role assignments will need to be recreated after recovery.</t>
  </si>
  <si>
    <t>**Audit from Azure Portal**
1. Go to `Key Vaults`.
2. For each Key Vault.
3. Click `Properties`.
4. Ensure the "Enable purge protection (enforce a mandatory retention period for deleted vaults and vault objects)" is selected for Purge protection option on this key vault`.
**Audit from Azure CLI**
1. List all Resources of type Key Vaults:
```
az resource list --query "[?type=='Microsoft.KeyVault/vaults']"
```
2. For Every Key Vault ID ensure check parameters `enablePurgeProtection` is set to true.
```
az resource show --id /subscriptions/xxxxxx-xxxx-xxxx-xxxx-xxxxxxxxxxxx/resourceGroups/&lt;resourceGroupName&gt;/providers/Microsoft.KeyVault
/vaults/&lt;keyVaultName&gt;
```
**Audit from PowerShell**
Get all Key Vaults.
```
Get-AzKeyVault
```
For each Key Vault run the following command.
```
Get-AzKeyVault -VaultName &lt;Vault Name&gt;
```
Examine the results of the above command for the `EnablePurgeProtection` setting. Make sure enablePurgeProtection is set to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[0b60c0b2-2dc2-4e1c-b5c9-abbed971de53](https://portal.azure.com/#view/Microsoft_Azure_Policy/PolicyDetailBlade/definitionId/%2Fproviders%2FMicrosoft.Authorization%2FpolicyDefinitions%2F0b60c0b2-2dc2-4e1c-b5c9-abbed971de53) **- Name:** 'Key vaults should have deletion protection enabled'
- **Policy ID:** [1e66c121-a66a-4b1f-9b83-0fd99bf0fc2d](https://portal.azure.com/#view/Microsoft_Azure_Policy/PolicyDetailBlade/definitionId/%2Fproviders%2FMicrosoft.Authorization%2FpolicyDefinitions%2F1e66c121-a66a-4b1f-9b83-0fd99bf0fc2d) **- Name:** 'Key vaults should have soft delete enabled'</t>
  </si>
  <si>
    <t>the Key Vault is Recoverable</t>
  </si>
  <si>
    <t>the Key Vault is not Recoverable</t>
  </si>
  <si>
    <t>3.3.5</t>
  </si>
  <si>
    <t>There could be scenarios where users accidentally run delete/purge commands on Key Vault or an attacker/malicious user deliberately does so in order to cause disruption. Deleting or purging a Key Vault leads to immediate data loss, as keys encrypting data and secrets/certificates allowing access/services will become non-accessible. 
There is a Key Vault property that plays a role in permanent unavailability of a Key Vault:
`enablePurgeProtection`: Setting this parameter to "true" for a Key Vault ensures that even if Key Vault is deleted, Key Vault itself or its objects remain recoverable for the next 90 days. Key Vault/objects can either be recovered or purged (permanent deletion) during those 90 days. If no action is taken, the key vault and its objects will subsequently be purged.
Enabling the enablePurgeProtection parameter on Key Vaults ensures that Key Vaults and their objects cannot be deleted/purged permanently.</t>
  </si>
  <si>
    <t>To enable "Do Not Purge" and "Soft Delete" for a Key Vault: 
**Remediate from Azure Portal**
1. Go to `Key Vaults`.
2. For each Key Vault.
3. Click `Properties`.
4. Ensure the status of Purge protection reads `Enable purge protection (enforce a mandatory retention period for deleted vaults and vault objects)`.
Note, once enabled you cannot disable it.
**Remediate from Azure CLI**
```
az resource update --id /subscriptions/xxxxxx-xxxx-xxxx-xxxx-xxxxxxxxxxxx/resourceGroups/&lt;resourceGroupName&gt;/providers/Microsoft.KeyVault
/vaults/&lt;keyVaultName&gt; --set properties.enablePurgeProtection=true
```
**Remediate from PowerShell**
```
Update-AzKeyVault -VaultName &lt;vaultName -ResourceGroupName &lt;resourceGroupName -EnablePurgeProtection
```</t>
  </si>
  <si>
    <t>Ensure the Key Vault is Recoverable. Use of the following method to accomplish the recommended state: 
To enable "Do Not Purge" and "Soft Delete" for a Key Vault: 
**Remediate from Azure Portal**
1. Go to `Key Vaults`.
2. For each Key Vault.
3. Click `Properties`.
4. Ensure the status of Purge protection reads `Enable purge protection (enforce a mandatory retention period for deleted vaults and vault objects)`.
Note, once enabled you cannot disable it.
**Remediate from Azure CLI**
```
az resource update --id /subscriptions/xxxxxx-xxxx-xxxx-xxxx-xxxxxxxxxxxx/resourceGroups/&lt;resourceGroupName&gt;/providers/Microsoft.KeyVault
/vaults/&lt;keyVaultName&gt; --set properties.enablePurgeProtection=true
```
**Remediate from PowerShell**
```
Update-AzKeyVault -VaultName &lt;vaultName -ResourceGroupName &lt;resourceGroupName -EnablePurgeProtection
```</t>
  </si>
  <si>
    <t>To close this finding, please provide evidence showing that the Key Vault is Recoverable'  with the agency's CAP.</t>
  </si>
  <si>
    <t>AZURE-103</t>
  </si>
  <si>
    <t>Ensure that 'Remote debugging' is set to 'Off'</t>
  </si>
  <si>
    <t>Remote Debugging allows Azure App Service to be debugged in real-time directly on the Azure environment. When remote debugging is enabled, it opens a communication channel that could potentially be exploited by unauthorized users if not properly secured.</t>
  </si>
  <si>
    <t>**Audit from Azure Portal**
1. Login to Azure Portal using https://portal.azure.com 
2. Go to `App Services`
3. Click on each App
4. Under `Setting` section, Click on `Configuration`
5. Under the `General settings` tab, check the `Remote debugging` option. Ensure it is set to `Off`.
**Audit from Azure CLI**
To check remote debugging status for an existing app, run the following command,
```
az webapp config show --resource-group &lt;resource_group_name&gt; --name &lt;app_name&gt; --query remoteDebuggingEnabled
```
The output should be `false` if remote debugging is disabled.
**Audit from PowerShell**
To check remote debugging status for an existing app, run the following command,
```
Get-AzWebApp -ResourceGroupName &lt;resource_group_name&gt; -Name &lt;app_name&gt; |Select-Object -ExpandProperty SiteConfig
```
The output of `remoteDebuggingEnabled` should be `false` if remote debugging is disabled.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[cb510bfd-1cba-4d9f-a230-cb0976f4bb71](https://portal.azure.com/#view/Microsoft_Azure_Policy/PolicyDetailBlade/definitionId/%2Fproviders%2FMicrosoft.Authorization%2FpolicyDefinitions%2Fcb510bfd-1cba-4d9f-a230-cb0976f4bb71) **- Name:** 'App Service apps should have remote debugging turned off'
- **Policy ID:** [25a5046c-c423-4805-9235-e844ae9ef49b](https://portal.azure.com/#view/Microsoft_Azure_Policy/PolicyDetailBlade/definitionId/%2Fproviders%2FMicrosoft.Authorization%2FpolicyDefinitions%2F25a5046c-c423-4805-9235-e844ae9ef49b) **- Name:** 'Configure Function apps to turn off remote debugging'</t>
  </si>
  <si>
    <t xml:space="preserve"> 'Remote debugging' is set to 'Off'</t>
  </si>
  <si>
    <t xml:space="preserve"> 'Remote debugging' is not set to 'Off'</t>
  </si>
  <si>
    <t>9.12</t>
  </si>
  <si>
    <t>Disabling remote debugging on Azure App Service is primarily about enhancing security. 
Remote debugging opens a communication channel that can be exploited by attackers. By disabling it, you reduce the number of potential entry points for unauthorized access.
If remote debugging is enabled without proper access controls, it can allow unauthorized users to connect to your application, potentially leading to data breaches or malicious code execution.
During a remote debugging session, sensitive information might be exposed. Disabling remote debugging helps ensure that such data remains secure. This minimizes the use of remote access tools to reduce risk.</t>
  </si>
  <si>
    <t>**Remediate from Azure Portal**
1. Login to Azure Portal using https://portal.azure.com 
2. Go to `App Services`
3. Click on each App
4. Under `Setting` section, Click on `Configuration`
5. Under the `General settings` tab, set the `Remote debugging` option to `Off`.
**Remediate from Azure CLI**
To set remote debugging status to off, run the following command
```
az webapp config set --resource-group &lt;resource_group_name&gt; --name &lt;app_name&gt; --remote-debugging-enabled false
```
**Remediation from PowerShell**
To set remote debugging status to off, run the following command
```
Set-AzWebApp -ResourceGroupName &lt;resource_group_name&gt; -Name &lt;app_name&gt; -RemoteDebuggingEnabled $false
```</t>
  </si>
  <si>
    <t>Ensure that 'Remote debugging' is set to 'Off'. Use of the following method to accomplish the recommended state: 
**Remediate from Azure Portal**
1. Login to Azure Portal using https://portal.azure.com 
2. Go to `App Services`
3. Click on each App
4. Under `Setting` section, Click on `Configuration`
5. Under the `General settings` tab, set the `Remote debugging` option to `Off`.
**Remediate from Azure CLI**
To set remote debugging status to off, run the following command
```
az webapp config set --resource-group &lt;resource_group_name&gt; --name &lt;app_name&gt; --remote-debugging-enabled false
```
**Remediation from PowerShell**
To set remote debugging status to off, run the following command
```
Set-AzWebApp -ResourceGroupName &lt;resource_group_name&gt; -Name &lt;app_name&gt; -RemoteDebuggingEnabled $false
```</t>
  </si>
  <si>
    <t>To close this finding, please provide evidence showing that  'Remote debugging' is set to 'Off''  with the agency's CAP.</t>
  </si>
  <si>
    <t>AZURE-89</t>
  </si>
  <si>
    <t>Ensure 'FTP State' is set to 'FTPS Only' or 'Disabled'</t>
  </si>
  <si>
    <t>By default, App Services can be deployed over FTP. If FTP is required for an essential deployment workflow, FTPS should be required for FTP login for all App Services.
If FTPS is not expressly required for the App, the recommended setting is `Disabled.`</t>
  </si>
  <si>
    <t>**Audit from Azure Portal**
1. Go to the Azure Portal
2. Select `App Services`
3. Click on an app
4. Select `Settings` and then `Configuration`
5. Under `General Settings`, for the `Platform Settings`, the `FTP state` should not be set to `All allowed`
**Audit from Azure CLI** 
List webapps to obtain the ids.
```
az webapp list
```
List the publish profiles to obtain the username, password
and ftp server url.
```
az webapp deployment list-publishing-profiles --ids &lt;ids&gt;
{
 "publishUrl": &lt;URL_FOR_WEB_APP&gt;,
 "userName": &lt;USER_NAME&gt;,
 "userPWD": &lt;USER_PASSWORD&gt;,
}
```
**Audit from PowerShell**
List all Web Apps:
```
Get-AzWebApp
```
For each app:
```
Get-AzWebApp -ResourceGroupName &lt;resource group name&gt; -Name &lt;app name&gt; | Select-Object -ExpandProperty SiteConfig
```
In the output, look for the value of **FtpsState**. If its value is **AllAllowed** the setting is out of compliance. Any other value is considered in compliance with this check.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[399b2637-a50f-4f95-96f8-3a145476eb15](https://portal.azure.com/#view/Microsoft_Azure_Policy/PolicyDetailBlade/definitionId/%2Fproviders%2FMicrosoft.Authorization%2FpolicyDefinitions%2F399b2637-a50f-4f95-96f8-3a145476eb15) **- Name:** 'Function apps should require FTPS only'
- **Policy ID:** [4d24b6d4-5e53-4a4f-a7f4-618fa573ee4b](https://portal.azure.com/#view/Microsoft_Azure_Policy/PolicyDetailBlade/definitionId/%2Fproviders%2FMicrosoft.Authorization%2FpolicyDefinitions%2F4d24b6d4-5e53-4a4f-a7f4-618fa573ee4b) **- Name:** 'App Service apps should require FTPS only'</t>
  </si>
  <si>
    <t>FTP State' is set to 'FTPS Only' or 'Disabled'</t>
  </si>
  <si>
    <t>FTP State' is not set to 'FTPS Only' or 'Disabled'</t>
  </si>
  <si>
    <t>9.3</t>
  </si>
  <si>
    <t>FTP is an unencrypted network protocol that will transmit data - including passwords - in clear-text. The use of this protocol can lead to both data and credential compromise, and can present opportunities for exfiltration, persistence, and lateral movement.</t>
  </si>
  <si>
    <t>**Remediate from Azure Portal**
1. Go to the Azure Portal
2. Select `App Services`
3. Click on an app
4. Select `Settings` and then `Configuration`
5. Under `General Settings`, for the `Platform Settings`, the `FTP state` should be set to `Disabled` or `FTPS Only`
**Remediate from Azure CLI**
For each out of compliance application, run the following choosing either 'disabled' or 'FtpsOnly' as appropriate:
```
az webapp config set --resource-group &lt;resource group name&gt; --name &lt;app name&gt; --ftps-state [disabled|FtpsOnly]
```
**Remediate from PowerShell**
For each out of compliance application, run the following:
```
Set-AzWebApp -ResourceGroupName &lt;resource group name&gt; -Name &lt;app name&gt; -FtpsState &lt;Disabled or FtpsOnly&gt;
```</t>
  </si>
  <si>
    <t>Ensure 'FTP State' is set to 'FTPS Only' or 'Disabled'. Use of the following method to accomplish the recommended state: 
**Remediate from Azure Portal**
1. Go to the Azure Portal
2. Select `App Services`
3. Click on an app
4. Select `Settings` and then `Configuration`
5. Under `General Settings`, for the `Platform Settings`, the `FTP state` should be set to `Disabled` or `FTPS Only`
**Remediate from Azure CLI**
For each out of compliance application, run the following choosing either 'disabled' or 'FtpsOnly' as appropriate:
```
az webapp config set --resource-group &lt;resource group name&gt; --name &lt;app name&gt; --ftps-state [disabled|FtpsOnly]
```
**Remediate from PowerShell**
For each out of compliance application, run the following:
```
Set-AzWebApp -ResourceGroupName &lt;resource group name&gt; -Name &lt;app name&gt; -FtpsState &lt;Disabled or FtpsOnly&gt;
```</t>
  </si>
  <si>
    <t>To close this finding, please provide evidence showing that FTP State' is set to 'FTPS Only' or 'Disabled''  with the agency's CAP.</t>
  </si>
  <si>
    <t>AZURE-83</t>
  </si>
  <si>
    <t>Ensure Web App is using the latest version of TLS encryption</t>
  </si>
  <si>
    <t>The TLS (Transport Layer Security) protocol secures transmission of data over the internet using standard encryption technology. Encryption should be set with the latest version of TLS. App service allows TLS 1.2 by default, which is the recommended TLS level by industry standards such as PCI DSS.</t>
  </si>
  <si>
    <t>**Audit from Azure Portal**
1. Login to Azure Portal using https://portal.azure.com 
2. Go to `App Services`
3. Click on each App
4. Under `Setting` section, Click on `TLS/SSL settings`
5. Under the `Bindings` pane, ensure that `Minimum TLS Version` set to `1.2` under `Protocol Settings`
**Audit from Azure CLI**
To check TLS Version for an existing app, run the following command,
```
az webapp config show --resource-group &lt;RESOURCE_GROUP_NAME&gt; --name &lt;APP_NAME&gt; --query minTlsVersion
```
The output should return `1.2` if TLS Version is set to `1.2` (Which is currently the latest version).
**Audit from PowerShell**
List all web apps.
```
Get-AzWebApp
```
For each web app run the following command.
```
Get-AzWebApp -ResourceGroupName &lt;RESOURCE_GROUP_NAME&gt; -Name &lt;APP_NAME&gt; |Select-Object -ExpandProperty SiteConfig
```
Make sure the `minTlsVersion` is set to at least `1.2`.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[f9d614c5-c173-4d56-95a7-b4437057d193](https://portal.azure.com/#view/Microsoft_Azure_Policy/PolicyDetailBlade/definitionId/%2Fproviders%2FMicrosoft.Authorization%2FpolicyDefinitions%2Ff9d614c5-c173-4d56-95a7-b4437057d193) **- Name:** 'Function apps should use the latest TLS version'
- **Policy ID:** [f0e6e85b-9b9f-4a4b-b67b-f730d42f1b0b](https://portal.azure.com/#view/Microsoft_Azure_Policy/PolicyDetailBlade/definitionId/%2Fproviders%2FMicrosoft.Authorization%2FpolicyDefinitions%2Ff0e6e85b-9b9f-4a4b-b67b-f730d42f1b0b) **- Name:** 'App Service apps should use the latest TLS version'</t>
  </si>
  <si>
    <t>Web App is using the latest version of TLS encryption</t>
  </si>
  <si>
    <t>Web App is not using the latest version of TLS encryption</t>
  </si>
  <si>
    <t>9.4</t>
  </si>
  <si>
    <t>App service currently allows the web app to set TLS versions 1.0, 1.1 and 1.2. It is highly recommended to use the latest TLS 1.2 version for web app secure connections.</t>
  </si>
  <si>
    <t>**Remediate from Azure Portal**
1. Login to Azure Portal using https://portal.azure.com 
2. Go to `App Services`
3. Click on each App
4. Under `Setting` section, Click on `SSL settings`
5. Under the `Bindings` pane, set `Minimum TLS Version` to `1.2` under `Protocol Settings` section
**Remediate from Azure CLI**
To set TLS Version for an existing app, run the following command:
```
az webapp config set --resource-group &lt;RESOURCE_GROUP_NAME&gt; --name &lt;APP_NAME&gt; --min-tls-version 1.2
```
**Remediate from PowerShell**
```
Set-AzWebApp -ResourceGroupName &lt;RESOURCE_GROUP_NAME&gt; -Name &lt;APP_NAME&gt; -MinTlsVersion 1.2
```</t>
  </si>
  <si>
    <t>Ensure Web App is using the latest version of TLS encryption. Use of the following method to accomplish the recommended state: 
**Remediate from Azure Portal**
1. Login to Azure Portal using https://portal.azure.com 
2. Go to `App Services`
3. Click on each App
4. Under `Setting` section, Click on `SSL settings`
5. Under the `Bindings` pane, set `Minimum TLS Version` to `1.2` under `Protocol Settings` section
**Remediate from Azure CLI**
To set TLS Version for an existing app, run the following command:
```
az webapp config set --resource-group &lt;RESOURCE_GROUP_NAME&gt; --name &lt;APP_NAME&gt; --min-tls-version 1.2
```
**Remediate from PowerShell**
```
Set-AzWebApp -ResourceGroupName &lt;RESOURCE_GROUP_NAME&gt; -Name &lt;APP_NAME&gt; -MinTlsVersion 1.2
```</t>
  </si>
  <si>
    <t>To close this finding, please provide evidence showing that Web App is using the latest version of TLS encryption'  with the agency's CAP.</t>
  </si>
  <si>
    <t>AZURE-84</t>
  </si>
  <si>
    <t>Ensure that Register with Entra ID is enabled on App Service</t>
  </si>
  <si>
    <t>Managed service identity in App Service provides more security by eliminating secrets from the app, such as credentials in the connection strings. When registering an App Service with Entra ID, the app will connect to other Azure services securely without the need for usernames and passwords.</t>
  </si>
  <si>
    <t>**Audit from Azure Portal**
1. From Azure Portal open the Portal Menu in the top left
2. Go to `App Services`
3. Click on each App
4. Under the `Setting` section, Click on `Identity`
5. Under the `System assigned` pane, ensure that `Status` set to `On`
**Audit from Azure CLI**
To check Register with Entra ID feature status for an existing app, run the following command,
```
az webapp identity show --resource-group &lt;RESOURCE_GROUP_NAME&gt; --name &lt;APP_NAME&gt; --query principalId
```
The output should return unique Principal ID. 
If no output for the above command then Register with Entra ID is not set.
**Audit from PowerShell**
List the web apps.
```
Get-AzWebApp
```
For each web app run the following command.
```
Get-AzWebapp -ResourceGroupName &lt;app resource group&gt; -Name &lt;app name&gt;
```
Make sure the `Identity` setting contains a unique Principal ID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[0da106f2-4ca3-48e8-bc85-c638fe6aea8f](https://portal.azure.com/#view/Microsoft_Azure_Policy/PolicyDetailBlade/definitionId/%2Fproviders%2FMicrosoft.Authorization%2FpolicyDefinitions%2F0da106f2-4ca3-48e8-bc85-c638fe6aea8f) **- Name:** 'Function apps should use managed identity'
- **Policy ID:** [2b9ad585-36bc-4615-b300-fd4435808332](https://portal.azure.com/#view/Microsoft_Azure_Policy/PolicyDetailBlade/definitionId/%2Fproviders%2FMicrosoft.Authorization%2FpolicyDefinitions%2F2b9ad585-36bc-4615-b300-fd4435808332) **- Name:** 'App Service apps should use managed identity'</t>
  </si>
  <si>
    <t xml:space="preserve"> Register with Entra ID is enabled on App Service</t>
  </si>
  <si>
    <t xml:space="preserve"> Register with Entra ID is not enabled on App Service</t>
  </si>
  <si>
    <t>HIA4</t>
  </si>
  <si>
    <t>Authentication server is not used for device administration</t>
  </si>
  <si>
    <t>9.5</t>
  </si>
  <si>
    <t>App Service provides a highly scalable, self-patching web hosting service in Azure. It also provides a managed identity for apps, which is a turn-key solution for securing access to Azure SQL Database and other Azure services.</t>
  </si>
  <si>
    <t>**Remediate from Azure Portal**
1. Login to Azure Portal using https://portal.azure.com 
2. Go to `App Services`
3. Click on each App
4. Under `Setting` section, Click on `Identity`
5. Under the `System assigned` pane, set `Status` to `On`
**Remediate from Azure CLI**
To register with Entra ID for an existing app, run the following command:
```
az webapp identity assign --resource-group &lt;RESOURCE_GROUP_NAME&gt; --name &lt;APP_NAME&gt;
```
**Remediate from PowerShell**
To register with Entra ID for an existing app, run the following command:
```
Set-AzWebApp -AssignIdentity $True -ResourceGroupName &lt;resource_Group_Name&gt; -Name &lt;App_Name&gt;
```</t>
  </si>
  <si>
    <t>Ensure that Register with Entra ID is enabled on App Service. Use of the following method to accomplish the recommended state: 
**Remediate from Azure Portal**
1. Login to Azure Portal using https://portal.azure.com 
2. Go to `App Services`
3. Click on each App
4. Under `Setting` section, Click on `Identity`
5. Under the `System assigned` pane, set `Status` to `On`
**Remediate from Azure CLI**
To register with Entra ID for an existing app, run the following command:
```
az webapp identity assign --resource-group &lt;RESOURCE_GROUP_NAME&gt; --name &lt;APP_NAME&gt;
```
**Remediate from PowerShell**
To register with Entra ID for an existing app, run the following command:
```
Set-AzWebApp -AssignIdentity $True -ResourceGroupName &lt;resource_Group_Name&gt; -Name &lt;App_Name&gt;
```</t>
  </si>
  <si>
    <t>To close this finding, please provide evidence showing that  Register with Entra ID is enabled on App Service'  with the agency's CAP.</t>
  </si>
  <si>
    <t>AZURE-102</t>
  </si>
  <si>
    <t>Ensure that 'Basic Authentication' is 'Disabled'</t>
  </si>
  <si>
    <t>Basic Authentication provides the ability to create identities and authentication for an App Service without a centralized Identity Provider. For a more effective, capable, and secure solution for Identity, Authentication, Authorization, and Accountability, a centralized Identity Provider such as Entra ID is strongly advised.</t>
  </si>
  <si>
    <t>**Audit from Azure Portal**
Search for, and open `App Services` from the search bar.
For each App Service listed:
Click on the App Service name.
Under the `Settings` menu item, click on `Configuration`
Under the `General settings` tab, scroll down to locate the two Basic Auth settings:
- `SCM Basic Auth Publishing Credentials`
- `FTP Basic Auth Publishing Credentials`
Both radio buttons should indicate a status of `Off.` 
Repeat this procedure for each App Service.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[871b205b-57cf-4e1e-a234-492616998bf7](https://portal.azure.com/#view/Microsoft_Azure_Policy/PolicyDetailBlade/definitionId/%2Fproviders%2FMicrosoft.Authorization%2FpolicyDefinitions%2F871b205b-57cf-4e1e-a234-492616998bf7) **- Name:** 'App Service apps should have local authentication methods disabled for FTP deployments'
- **Policy ID:** [aede300b-d67f-480a-ae26-4b3dfb1a1fdc](https://portal.azure.com/#view/Microsoft_Azure_Policy/PolicyDetailBlade/definitionId/%2Fproviders%2FMicrosoft.Authorization%2FpolicyDefinitions%2Faede300b-d67f-480a-ae26-4b3dfb1a1fdc) **- Name:** 'App Service apps should have local authentication methods disabled for SCM site deployments'</t>
  </si>
  <si>
    <t xml:space="preserve"> 'Basic Authentication' is 'Disabled'</t>
  </si>
  <si>
    <t xml:space="preserve"> 'Basic Authentication' is not 'Disabled'</t>
  </si>
  <si>
    <t>HMT12</t>
  </si>
  <si>
    <t>Identification and authentication controls are not implemented properly</t>
  </si>
  <si>
    <t>9.6</t>
  </si>
  <si>
    <t>Basic Authentication introduces an identity silo which can produce privileged access to a resource. This can be exploited in numerous ways and represents a significant vulnerability and attack vector.</t>
  </si>
  <si>
    <t>**Remediate from Azure Portal**
Search for, and open `App Services` from the search bar.
For each App Service listed:
Click on the App Service name.
Under the `Settings` menu item, click on `Configuration`
Under the `General settings` tab, scroll down to locate the two Basic Auth settings:
- Set the `SCM Basic Auth Publishing Credentials` radio button to `Off`
- Set the `FTP Basic Auth Publishing Credentials` radio button to `Off`
**CAUTION:** The new settings are not yet applied. Applying them may cause your App Service resource to restart - proceed with caution. Click the `Save` button, then click `Continue` to apply the updated configuration.
Repeat this procedure for each App Service.</t>
  </si>
  <si>
    <t>Ensure that 'Basic Authentication' is 'Disabled'. Use of the following method to accomplish the recommended state: 
**Remediate from Azure Portal**
Search for, and open `App Services` from the search bar.
For each App Service listed:
Click on the App Service name.
Under the `Settings` menu item, click on `Configuration`
Under the `General settings` tab, scroll down to locate the two Basic Auth settings:
- Set the `SCM Basic Auth Publishing Credentials` radio button to `Off`
- Set the `FTP Basic Auth Publishing Credentials` radio button to `Off`
**CAUTION:** The new settings are not yet applied. Applying them may cause your App Service resource to restart - proceed with caution. Click the `Save` button, then click `Continue` to apply the updated configuration.
Repeat this procedure for each App Service.</t>
  </si>
  <si>
    <t>To close this finding, please provide evidence showing that  'Basic Authentication' is 'Disabled''  with the agency's CAP.</t>
  </si>
  <si>
    <t>AZURE-85</t>
  </si>
  <si>
    <t>Ensure that 'PHP version' is currently supported (if in use)</t>
  </si>
  <si>
    <t>Periodically, older versions of PHP may be deprecated and no longer supported. Using a supported version of PHP for app services is recommended to avoid potential unpatched vulnerabilities.</t>
  </si>
  <si>
    <t>Take note of the currently supported versions of PHP here: [https://www.php.net/supported-versions.php](https://www.php.net/supported-versions.php)
**Audit from Azure Portal**
1. From Azure Home open the Portal Menu in the top left 
2. Go to `App Services`
3. Click on each App
4. Under `Settings` section, click on `Configuration`
5. Click on the `General settings` pane, ensure that for a `Stack` of `PHP` the `Major Version` and `Minor Version` reflect a currently supported release.
_NOTE:_ No action is required If `PHP version` is set to `Off` as PHP is not used by your web app.
**Audit from Azure CLI**
To check PHP version for an existing app, run the following command,
```
az webapp config show --resource-group &lt;RESOURCE_GROUP_NAME&gt; --name &lt;APP_NAME&gt; --query "{LinuxFxVersion:linuxFxVersion,PHP_Version:phpVersion}"
```
The output should return a currently supported version of PHP. Any other version of PHP would be considered a finding.
_NOTE:_ No action is required if the output is empty, as PHP is not used by your app.
**Audit from PowerShell**
```
$application = Get-AzWebApp -ResourceGroupName &lt;RESOURCE_GROUP_NAME&gt; -Name &lt;APP_NAME&gt;
$application.SiteConfig | select-object LinuxFXVersion, phpVersion
```
The output should return a currently supported version of PHP. Any other version of PHP would be considered a finding.
_NOTE:_ No action is required if the output is empty, as PHP is not used by your app.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[f466b2a6-823d-470d-8ea5-b031e72d79ae](https://portal.azure.com/#view/Microsoft_Azure_Policy/PolicyDetailBlade/definitionId/%2Fproviders%2FMicrosoft.Authorization%2FpolicyDefinitions%2Ff466b2a6-823d-470d-8ea5-b031e72d79ae) **- Name:** 'App Service app slots that use PHP should use a specified 'PHP version''
- **Policy ID:** [7261b898-8a84-4db8-9e04-18527132abb3](https://portal.azure.com/#view/Microsoft_Azure_Policy/PolicyDetailBlade/definitionId/%2Fproviders%2FMicrosoft.Authorization%2FpolicyDefinitions%2F7261b898-8a84-4db8-9e04-18527132abb3) **- Name:** 'App Service apps that use PHP should use a specified 'PHP version''</t>
  </si>
  <si>
    <t xml:space="preserve"> 'PHP version' is currently supported (if in use)</t>
  </si>
  <si>
    <t xml:space="preserve"> 'PHP version' is not currently supported (if in use)</t>
  </si>
  <si>
    <t>9.7</t>
  </si>
  <si>
    <t>Deprecated and unsupported versions of programming and scripting languages can present vulnerabilities which may not be addressed or may not be addressable.</t>
  </si>
  <si>
    <t>**Remediate from Azure Portal**
1. From Azure Home open the Portal Menu in the top left 
2. Go to `App Services`
3. Click on each App
4. Under `Settings` section, click on `Configuration`
5. Click on the `General settings` pane, ensure that for a `Stack` of `PHP` the `Major Version` and `Minor Version` reflect a currently supported release.
_NOTE:_ No action is required If `PHP version` is set to `Off` or is set with an empty value as PHP is not used by your app. 
**Remediate from Azure CLI**
List the available PHP runtimes:
```
az webapp list-runtimes
```
To set a currently supported PHP version for an existing app, run the following command:
```
az webapp config set --resource-group &lt;RESOURCE_GROUP_NAME&gt; --name &lt;APP_NAME&gt; [--linux-fx-version &lt;PHP_RUNTIME_VERSION&gt;][--php-version &lt;PHP_VERSION&gt;]
```
**Remediate from PowerShell**
To set a currently supported PHP version for an existing app, run the following command:
```
Set-AzWebApp -ResourceGroupName &lt;RESOURCE_GROUP_NAME&gt; -Name &lt;APP_NAME&gt; -phpVersion &lt;PHP_VERSION&gt;
```
_NOTE:_ Currently there is no way to update an existing web app `Linux FX Version` setting using PowerShell, nor is there a way to create a new web app using PowerShell that configures the PHP runtime in the `Linux FX Version` setting.</t>
  </si>
  <si>
    <t>Ensure that 'PHP version' is currently supported (if in use). Use of the following method to accomplish the recommended state: 
**Remediate from Azure Portal**
1. From Azure Home open the Portal Menu in the top left 
2. Go to `App Services`
3. Click on each App
4. Under `Settings` section, click on `Configuration`
5. Click on the `General settings` pane, ensure that for a `Stack` of `PHP` the `Major Version` and `Minor Version` reflect a currently supported release.
_NOTE:_ No action is required If `PHP version` is set to `Off` or is set with an empty value as PHP is not used by your app. 
**Remediate from Azure CLI**
List the available PHP runtimes:
```
az webapp list-runtimes
```
To set a currently supported PHP version for an existing app, run the following command:
```
az webapp config set --resource-group &lt;RESOURCE_GROUP_NAME&gt; --name &lt;APP_NAME&gt; [--linux-fx-version &lt;PHP_RUNTIME_VERSION&gt;][--php-version &lt;PHP_VERSION&gt;]
```
**Remediate from PowerShell**
To set a currently supported PHP version for an existing app, run the following command:
```
Set-AzWebApp -ResourceGroupName &lt;RESOURCE_GROUP_NAME&gt; -Name &lt;APP_NAME&gt; -phpVersion &lt;PHP_VERSION&gt;
```
_NOTE:_ Currently there is no way to update an existing web app `Linux FX Version` setting using PowerShell, nor is there a way to create a new web app using PowerShell that configures the PHP runtime in the `Linux FX Version` setting.</t>
  </si>
  <si>
    <t>To close this finding, please provide evidence showing that  'PHP version' is currently supported (if in use)'  with the agency's CAP.</t>
  </si>
  <si>
    <t>AZURE-86</t>
  </si>
  <si>
    <t>Ensure that 'Python version' is currently supported (if in use)</t>
  </si>
  <si>
    <t>Periodically, older versions of Python may be deprecated and no longer supported. Using a supported version of Python for app services is recommended to avoid potential unpatched vulnerabilities.</t>
  </si>
  <si>
    <t>Take note of the currently supported versions (given a status of "security") of Python here: [https://devguide.python.org/versions/](https://devguide.python.org/versions/)
**Audit from Azure Portal**
1. From Azure Home open the Portal Menu in the top left 
2. Go to `App Services`
3. Click on each App
4. Under `Settings` section, click on `Configuration`
5. Click on the General settings pane and ensure that for a Stack of Python the Major version and Minor version reflect a currently supported release
_NOTE:_ No action is required if `Python version` is set to `Off`, as Python is not used by your app. 
**Audit from Azure CLI**
To check Python version for an existing app, run the following command
```
az webapp config show --resource-group &lt;RESOURCE_GROUP_NAME&gt; --name &lt;APP_NAME&gt; --query "{LinuxFxVersion:linuxFxVersion,WindowsFxVersion:windowsFxVersion,PythonVersion:pythonVersion}"
```
The output should return a currently supported version of Python.
_NOTE:_ No action is required if the output is empty, as Python is not used by your app.
**Audit from PowerShell**
```
$app = Get-AzWebApp -Name &lt;APP_NAME&gt; -ResourceGroup &lt;RESOURCE_GROUP_NAME&gt;
$app.SiteConfig |Select-Object LinuxFXVersion, WindowsFxVersion, PythonVersion
```
Ensure the output of the above command shows a currently supported of Python.
_NOTE:_ No action is required if the output is empty, as Python is not used by your app.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[9c014953-ef68-4a98-82af-fd0f6b2306c8](https://portal.azure.com/#view/Microsoft_Azure_Policy/PolicyDetailBlade/definitionId/%2Fproviders%2FMicrosoft.Authorization%2FpolicyDefinitions%2F9c014953-ef68-4a98-82af-fd0f6b2306c8) **- Name:** 'App Service app slots that use Python should use a specified 'Python version''
- **Policy ID:** [7008174a-fd10-4ef0-817e-fc820a951d73](https://portal.azure.com/#view/Microsoft_Azure_Policy/PolicyDetailBlade/definitionId/%2Fproviders%2FMicrosoft.Authorization%2FpolicyDefinitions%2F7008174a-fd10-4ef0-817e-fc820a951d73) **- Name:** 'App Service apps that use Python should use a specified 'Python version''</t>
  </si>
  <si>
    <t xml:space="preserve"> 'Python version' is currently supported (if in use)</t>
  </si>
  <si>
    <t xml:space="preserve"> 'Python version' is not currently supported (if in use)</t>
  </si>
  <si>
    <t>9.8</t>
  </si>
  <si>
    <t>**Remediate from Azure Portal**
1. From Azure Home open the Portal Menu in the top left 
2. Go to `App Services`
3. Click on each App
4. Under `Settings` section, click on `Configuration`
5. Click on the General settings pane and ensure that the Major Version and the Minor Version is set to a currently supported release.
_NOTE:_ No action is required if `Python version` is set to `Off`, as Python is not used by your app. 
**Remediate from Azure CLI**
To see the list of supported runtimes:
```
az webapp list-runtimes
```
To set latest Python version for an existing app, run the following command:
```
az webapp config set --resource-group &lt;RESOURCE_GROUP_NAME&gt; --name &lt;APP_NAME&gt; [--windows-fx-version "PYTHON|&lt;VERSION&gt;"] [--linux-fx-version "PYTHON|&lt;VERSION&gt;"]
```
**Remediate from PowerShell**
As of this writing, there is no way to update an existing application's `SiteConfig` or set a new application's `SiteConfig` settings during creation via PowerShell.</t>
  </si>
  <si>
    <t>Ensure that 'Python version' is currently supported (if in use). Use of the following method to accomplish the recommended state: 
**Remediate from Azure Portal**
1. From Azure Home open the Portal Menu in the top left 
2. Go to `App Services`
3. Click on each App
4. Under `Settings` section, click on `Configuration`
5. Click on the General settings pane and ensure that the Major Version and the Minor Version is set to a currently supported release.
_NOTE:_ No action is required if `Python version` is set to `Off`, as Python is not used by your app. 
**Remediate from Azure CLI**
To see the list of supported runtimes:
```
az webapp list-runtimes
```
To set latest Python version for an existing app, run the following command:
```
az webapp config set --resource-group &lt;RESOURCE_GROUP_NAME&gt; --name &lt;APP_NAME&gt; [--windows-fx-version "PYTHON|&lt;VERSION&gt;"] [--linux-fx-version "PYTHON|&lt;VERSION&gt;"]
```
**Remediate from PowerShell**
As of this writing, there is no way to update an existing application's `SiteConfig` or set a new application's `SiteConfig` settings during creation via PowerShell.</t>
  </si>
  <si>
    <t>To close this finding, please provide evidence showing that  'Python version' is currently supported (if in use)'  with the agency's CAP.</t>
  </si>
  <si>
    <t>AZURE-87</t>
  </si>
  <si>
    <t>Ensure that 'Java version' is currently supported (if in use)</t>
  </si>
  <si>
    <t>Periodically, older versions of Java may be deprecated and no longer supported. Using a supported version of Java for app services is recommended to avoid potential unpatched vulnerabilities.</t>
  </si>
  <si>
    <t>Take note of currently supported version of Java here: https://www.oracle.com/java/technologies/java-se-support-roadmap.html
**Audit from Azure Portal**
1. Login to Azure Portal using https://portal.azure.com 
2. Go to `App Services`
3. Click on each App
4. Under `Settings` section, click on `Configuration`
5. Click on the `General settings` pane and ensure that for a `Stack` of `Java` the `Major Version` and `Minor Version` reflect a currently supported release, and that the `Java web server version` is set to the `auto-update` option.
_NOTE:_ No action is required if `Java version` is set to `Off`, as Java is not used by your app. 
**Audit from Azure CLI**
To check Java version for an existing app, run the following command,
```
az webapp config show --resource-group &lt;RESOURCE_GROUP_NAME&gt; --name &lt;APP_NAME&gt; --query "{LinuxFxVersion:linuxFxVersion, WindowsFxVersion:windowsFxVersion, JavaVersion:javaVersion, JavaContainerVersion:javaContainerVersion, JavaContainer:javaContainer}"
```
Ensure the Java version used within the application is a currently supported version (if java is being used for the app being audited).
**Audit from PowerShell**
For each application, store the application information within an object, and then interrogate the `SiteConfig` information for that application object.
```
$app = Get-AzWebApp -Name &lt;APP_NAME&gt; -ResourceGroup &lt;RESOURCE_GROUP_NAME&gt;
$app.SiteConfig |Select-Object LinuxFXVersion, WindowsFxVersion, JavaVersion, JavaContainerVersion, JavaContainer
```
Ensure the Java version used within the application is a currently supported version (if Java is being used for the app being audited).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[e1d1b522-02b0-4d18-a04f-5ab62d20445f](https://portal.azure.com/#view/Microsoft_Azure_Policy/PolicyDetailBlade/definitionId/%2Fproviders%2FMicrosoft.Authorization%2FpolicyDefinitions%2Fe1d1b522-02b0-4d18-a04f-5ab62d20445f) **- Name:** 'Function app slots that use Java should use a specified 'Java version''
- **Policy ID:** [9d0b6ea4-93e2-4578-bf2f-6bb17d22b4bc](https://portal.azure.com/#view/Microsoft_Azure_Policy/PolicyDetailBlade/definitionId/%2Fproviders%2FMicrosoft.Authorization%2FpolicyDefinitions%2F9d0b6ea4-93e2-4578-bf2f-6bb17d22b4bc) **- Name:** 'Function apps that use Java should use a specified 'Java version''</t>
  </si>
  <si>
    <t xml:space="preserve"> 'Java version' is currently supported (if in use)</t>
  </si>
  <si>
    <t xml:space="preserve"> 'Java version' is not currently supported (if in use)</t>
  </si>
  <si>
    <t>9.9</t>
  </si>
  <si>
    <t>**Remediate from Azure Portal**
1. Login to Azure Portal using https://portal.azure.com 
2. Go to `App Services`
3. Click on each App
4. Under `Settings` section, click on `Configuration`
5. Click on the `General settings` pane and ensure that for a `Stack` of `Java` the `Major Version` and `Minor Version` reflect a currently supported release, and that the `Java web server version` is set to the `auto-update` option.
_NOTE:_ No action is required if `Java version` is set to `Off`, as Java is not used by your app. 
**Remediate from Azure CLI**
To see the list of supported runtimes:
```
az webapp list-runtimes
```
To set a currently supported Java version for an existing app, run the following command:
```
az webapp config set --resource-group &lt;RESOURCE_GROUP_NAME&gt; --name &lt;APP_NAME&gt; [--java-version &lt;JAVA_VERSION&gt; --java-container &lt;JAVA_CONTAINER&gt; --java-container-version &lt;JAVA_CONTAINER_VERSION&gt; [--windows-fx-version &lt;JAVA_RUNTIME_VERSION&gt;] [--linux-fx-version &lt;JAVA_RUNTIME_VERSION&gt;]
```
If creating a new application to use a currently supported version of Java, run the following commands.
To create an app service plan:
```
az appservice plan create --resource-group &lt;RESOURCE_GROUP_NAME&gt; --name &lt;PLAN_NAME&gt; --location &lt;LOCATION&gt; [--is-linux --number-of-workers &lt;INT&gt; --sku &lt;PRICING_TIER&gt;] [--hyper-v --sku &lt;PRICING_TIER&gt;]
```
Get the app service plan ID: 
```
az appservice plan list --query "[].{Name:name, ID:id, SKU:sku, Location:location}"
```
To create a new Java web application using the retrieved app service ID:
```
az webapp create --resource-group &lt;RESOURCE_GROUP_NAME&gt; --plan &lt;APP_SERVICE_PLAN_ID&gt; --name &lt;app name&gt; [--linux-fx-version &lt;JAVA_RUNTIME_VERSION&gt;] [--windows-fx-version &lt;JAVA_RUNTIME_VERSION&gt;]
```
**Remediate from PowerShell**
As of this writing, there is no way to update an existing application's `SiteConfig` or set a new application's `SiteConfig` settings during creation via PowerShell.</t>
  </si>
  <si>
    <t>Ensure that 'Java version' is currently supported (if in use). Use of the following method to accomplish the recommended state: 
**Remediate from Azure Portal**
1. Login to Azure Portal using https://portal.azure.com 
2. Go to `App Services`
3. Click on each App
4. Under `Settings` section, click on `Configuration`
5. Click on the `General settings` pane and ensure that for a `Stack` of `Java` the `Major Version` and `Minor Version` reflect a currently supported release, and that the `Java web server version` is set to the `auto-update` option.
_NOTE:_ No action is required if `Java version` is set to `Off`, as Java is not used by your app. 
**Remediate from Azure CLI**
To see the list of supported runtimes:
```
az webapp list-runtimes
```
To set a currently supported Java version for an existing app, run the following command:
```
az webapp config set --resource-group &lt;RESOURCE_GROUP_NAME&gt; --name &lt;APP_NAME&gt; [--java-version &lt;JAVA_VERSION&gt; --java-container &lt;JAVA_CONTAINER&gt; --java-container-version &lt;JAVA_CONTAINER_VERSION&gt; [--windows-fx-version &lt;JAVA_RUNTIME_VERSION&gt;] [--linux-fx-version &lt;JAVA_RUNTIME_VERSION&gt;]
```
If creating a new application to use a currently supported version of Java, run the following commands.
To create an app service plan:
```
az appservice plan create --resource-group &lt;RESOURCE_GROUP_NAME&gt; --name &lt;PLAN_NAME&gt; --location &lt;LOCATION&gt; [--is-linux --number-of-workers &lt;INT&gt; --sku &lt;PRICING_TIER&gt;] [--hyper-v --sku &lt;PRICING_TIER&gt;]
```
Get the app service plan ID: 
```
az appservice plan list --query "[].{Name:name, ID:id, SKU:sku, Location:location}"
```
To create a new Java web application using the retrieved app service ID:
```
az webapp create --resource-group &lt;RESOURCE_GROUP_NAME&gt; --plan &lt;APP_SERVICE_PLAN_ID&gt; --name &lt;app name&gt; [--linux-fx-version &lt;JAVA_RUNTIME_VERSION&gt;] [--windows-fx-version &lt;JAVA_RUNTIME_VERSION&gt;]
```
**Remediate from PowerShell**
As of this writing, there is no way to update an existing application's `SiteConfig` or set a new application's `SiteConfig` settings during creation via PowerShell.</t>
  </si>
  <si>
    <t>To close this finding, please provide evidence showing that  'Java version' is currently supported (if in use)'  with the agency's CAP.</t>
  </si>
  <si>
    <t>AZURE-90</t>
  </si>
  <si>
    <t>Ensure fewer than 5 users have global administrator assignment</t>
  </si>
  <si>
    <t>This recommendation aims to maintain a balance between security and operational efficiency by ensuring that a minimum of 2 and a maximum of 4 users are assigned the Global Administrator role in Microsoft Entra ID. Having at least two Global Administrators ensures redundancy, while limiting the number to four reduces the risk of excessive privileged access.</t>
  </si>
  <si>
    <t>**Audit from Azure Portal**
From Azure Home select the Portal Menu
Select `Microsoft Entra ID`
Under `Manage`, select `Roles and administrators`
Under `Administrative Roles`, select `Global Administrator`
Ensure less than 5 users are actively assigned the role.
Ensure that at least 2 users are actively assigned the role.</t>
  </si>
  <si>
    <t>fewer than 5 users have global administrator assignment</t>
  </si>
  <si>
    <t>More than 5 users have global administrator assignment</t>
  </si>
  <si>
    <t>2.26</t>
  </si>
  <si>
    <t>The Global Administrator role has extensive privileges across all services in Microsoft Entra ID. The Global Administrator role should never be used in regular daily activities; administrators should have a regular user account for daily activities, and a separate account for administrative responsibilities. Limiting the number of Global Administrators helps mitigate the risk of unauthorized access, reduces the potential impact of human error, and aligns with the principle of least privilege to reduce the attack surface of an Azure tenant. Conversely, having at least two Global Administrators ensures that administrative functions can be performed without interruption in case of unavailability of a single admin.</t>
  </si>
  <si>
    <t>**Remediate from Azure Portal** 
From Azure Home select the Portal Menu
Select `Microsoft Entra ID`
Under `Manage`, select `Roles and administrators`
Under `Administrative Roles`, select `Global Administrator`
If more than 4 users are assigned:
Remove Global Administrator role for users which do not or no longer require the role.
Assign Global Administrator role via PIM which can be activated when required.
Assign more granular roles to users to conduct their duties.
If only one user is assigned:
Provide the Global Administrator role to a trusted user or create a break glass admin account.</t>
  </si>
  <si>
    <t>Ensure fewer than 5 users have global administrator assignment. Use of the following method to accomplish the recommended state: 
**Remediate from Azure Portal** 
From Azure Home select the Portal Menu
Select `Microsoft Entra ID`
Under `Manage`, select `Roles and administrators`
Under `Administrative Roles`, select `Global Administrator`
If more than 4 users are assigned:
Remove Global Administrator role for users which do not or no longer require the role.
Assign Global Administrator role via PIM which can be activated when required.
Assign more granular roles to users to conduct their duties.
If only one user is assigned:
Provide the Global Administrator role to a trusted user or create a break glass admin account.</t>
  </si>
  <si>
    <t>To close this finding, please provide evidence showing that fewer than 5 users have global administrator assignment'  with the agency's CAP.</t>
  </si>
  <si>
    <t>AZURE-91</t>
  </si>
  <si>
    <t>Ensure that 'Restrict non-admin users from creating tenants' is set to 'Yes'</t>
  </si>
  <si>
    <t>Require administrators or appropriately delegated users to create new tenants.</t>
  </si>
  <si>
    <t>**Audit from Azure Portal**
From Azure Home select the Portal Menu
Select `Microsoft Entra ID`
Under `Manage`, select `Users`
Under `Manage`, select `User settings`
Ensure that `Restrict non-admin users from creating tenants` is set to `Yes`
**Audit from PowerShell**
```
Import-Module Microsoft.Graph.Identity.SignIns 
Connect-MgGraph -Scopes 'Policy.ReadWrite.Authorization' 
Get-MgPolicyAuthorizationPolicy | Select-Object -ExpandProperty DefaultUserRolePermissions | Format-List
```
Review the "DefaultUserRolePermissions" section of the output. Ensure that `AllowedToCreateTenants` is not `"True"`.</t>
  </si>
  <si>
    <t xml:space="preserve"> 'Restrict non-admin users from creating tenants' is set to 'Yes'</t>
  </si>
  <si>
    <t xml:space="preserve"> 'Restrict non-admin users from creating tenants' is not set to 'Yes'</t>
  </si>
  <si>
    <t>It is recommended to only allow an administrator to create new tenants. This prevent users from creating new Microsoft Entra ID or Azure AD B2C tenants and ensures that only authorized users are able to do so.</t>
  </si>
  <si>
    <t>**Remediate from Azure Portal**
From Azure Home select the Portal Menu
Select `Microsoft Entra ID`
Under `Manage`, select `Users`
Under `Manage`, select `User settings`
Set `Restrict non-admin users from creating tenants ` to `Yes`
Click `Save`
**Remediate from PowerShell**
```
Import-Module Microsoft.Graph.Identity.SignIns 
Connect-MgGraph -Scopes 'Policy.ReadWrite.Authorization' 
Select-MgProfile -Name beta 
$params = @{ 
DefaultUserRolePermissions = @{ 
AllowedToCreateTenants = $false 
} 
} 
Update-MgPolicyAuthorizationPolicy -AuthorizationPolicyId -BodyParameter $params 
```</t>
  </si>
  <si>
    <t>Ensure that 'Restrict non-admin users from creating tenants' is set to 'Yes'. Use of the following method to accomplish the recommended state: 
**Remediate from Azure Portal**
From Azure Home select the Portal Menu
Select `Microsoft Entra ID`
Under `Manage`, select `Users`
Under `Manage`, select `User settings`
Set `Restrict non-admin users from creating tenants ` to `Yes`
Click `Save`
**Remediate from PowerShell**
```
Import-Module Microsoft.Graph.Identity.SignIns 
Connect-MgGraph -Scopes 'Policy.ReadWrite.Authorization' 
Select-MgProfile -Name beta 
$params = @{ 
DefaultUserRolePermissions = @{ 
AllowedToCreateTenants = $false 
} 
} 
Update-MgPolicyAuthorizationPolicy -AuthorizationPolicyId -BodyParameter $params 
```</t>
  </si>
  <si>
    <t>To close this finding, please provide evidence showing that  'Restrict non-admin users from creating tenants' is set to 'Yes''  with the agency's CAP.</t>
  </si>
  <si>
    <t>AZURE-92</t>
  </si>
  <si>
    <t>Ensure that account 'Lockout duration in seconds' is greater than or equal to '60'</t>
  </si>
  <si>
    <t>The account lockout duration value determines how long an account retains the status of lockout, and therefore how long before a user can continue to attempt to login after passing the lockout threshold.</t>
  </si>
  <si>
    <t>**Audit from Azure Portal**
From Azure Home select the Portal Menu.
Select `Microsoft Entra ID`.
Under `Manage`, select `Security`.
Under `Manage`, select `Authentication methods`.
Under `Manage`, select `Password protection`.
Ensure that `Lockout duration in seconds` is set to `60` or higher.</t>
  </si>
  <si>
    <t xml:space="preserve"> account 'Lockout duration in seconds' is greater than or equal to '60'</t>
  </si>
  <si>
    <t xml:space="preserve"> account 'Lockout duration in seconds' is not greater than or equal to '60'</t>
  </si>
  <si>
    <t>2.7</t>
  </si>
  <si>
    <t>Account lockout is a method of protecting against brute-force and password spray attacks. Once the lockout threshold has been exceeded, the account enters a locked-out state which prevents all login attempts for a variable duration. The lockout in combination with a reasonable duration reduces the total number of failed login attempts that a malicious actor can execute in a given period of time.</t>
  </si>
  <si>
    <t>**Remediate from Azure Portal**
From Azure Home select the Portal Menu.
Select `Microsoft Entra ID`.
Under `Manage`, select `Security`.
Under `Manage`, select `Authentication methods`.
Under `Manage`, select `Password protection`.
Set the `Lockout duration in seconds` to `60` or higher.
Click `Save`.</t>
  </si>
  <si>
    <t>Ensure that account 'Lockout duration in seconds' is greater than or equal to '60'. Use of the following method to accomplish the recommended state: 
**Remediate from Azure Portal**
From Azure Home select the Portal Menu.
Select `Microsoft Entra ID`.
Under `Manage`, select `Security`.
Under `Manage`, select `Authentication methods`.
Under `Manage`, select `Password protection`.
Set the `Lockout duration in seconds` to `60` or higher.
Click `Save`.</t>
  </si>
  <si>
    <t>To close this finding, please provide evidence showing that  account 'Lockout duration in seconds' is greater than or equal to '60''  with the agency's CAP.</t>
  </si>
  <si>
    <t>AZURE-93</t>
  </si>
  <si>
    <t>Ensure that account 'Lockout Threshold' is less than or equal to '10'</t>
  </si>
  <si>
    <t>The account lockout threshold determines how many failed login attempts are permitted prior to placing the account in a locked-out state and initiating a variable lockout duration.</t>
  </si>
  <si>
    <t>**Audit from Azure Portal**
From Azure Home select the Portal Menu.
Select `Microsoft Entra ID`.
Under `Manage`, select `Security`.
Under `Manage`, select `Authentication methods`.
Under `Manage`, select `Password protection`.
Ensure that `Lockout threshold` is set to `10` or fewer.</t>
  </si>
  <si>
    <t xml:space="preserve"> account 'Lockout Threshold' is less than or equal to '10'</t>
  </si>
  <si>
    <t xml:space="preserve"> account 'Lockout Threshold' is not less than or equal to '10'</t>
  </si>
  <si>
    <t>2.6</t>
  </si>
  <si>
    <t>**Remediate from Azure Portal**
From Azure Home select the Portal Menu.
Select `Microsoft Entra ID`.
Under `Manage`, select `Security`.
Under `Manage`, select `Authentication methods`.
Under `Manage`, select `Password protection`.
Set the `Lockout threshold` to `10` or fewer.
Click `Save`.</t>
  </si>
  <si>
    <t>Ensure that account 'Lockout Threshold' is less than or equal to '10'. Use of the following method to accomplish the recommended state: 
**Remediate from Azure Portal**
From Azure Home select the Portal Menu.
Select `Microsoft Entra ID`.
Under `Manage`, select `Security`.
Under `Manage`, select `Authentication methods`.
Under `Manage`, select `Password protection`.
Set the `Lockout threshold` to `10` or fewer.
Click `Save`.</t>
  </si>
  <si>
    <t>To close this finding, please provide evidence showing that  account 'Lockout Threshold' is less than or equal to '10''  with the agency's CAP.</t>
  </si>
  <si>
    <t>AZURE-94</t>
  </si>
  <si>
    <t>Ensure that Microsoft Cloud Security Benchmark policies are not set to 'Disabled'</t>
  </si>
  <si>
    <t>The Microsoft Cloud Security Benchmark (or "MCSB") is an Azure Policy Initiative containing many security policies to evaluate resource configuration against best practice recommendations. If a policy in the MCSB is set with effect type `Disabled`, it is not evaluated and may prevent administrators from being informed of valuable security recommendations.</t>
  </si>
  <si>
    <t>**Audit from Azure Portal**
From Azure Home select the Portal Menu.
Select `Microsoft Defender for Cloud`.
Under `Management`, select `Environment Settings`.
Select the appropriate Subscription.
Click on `Security policies` in the left column.
Click on `Microsoft cloud security benchmark`.
Click `Add Filter` and select `Effect`.
Check the `Disabled` box to search for all disabled policies.
Click `Apply`.
If no Policies are shown, no Policies are in `Disabled` status and no remediation is necessary. 
If any Policies remain in the list, the policy `Effect` should be changed to `Audit`.</t>
  </si>
  <si>
    <t xml:space="preserve"> Microsoft Cloud Security Benchmark policies are not set to 'Disabled'</t>
  </si>
  <si>
    <t xml:space="preserve"> Microsoft Cloud Security Benchmark policies are set to 'Disabled'</t>
  </si>
  <si>
    <t>3.1.11</t>
  </si>
  <si>
    <t>A security policy defines the desired configuration of resources in your environment and helps ensure compliance with company or regulatory security requirements. The MCSB Policy Initiative a set of security recommendations based on best practices and is associated with every subscription by default. When a policy "Effect" is set to `Audit`, policies in the MCSB ensure that Defender for Cloud evaluates relevant resources for supported recommendations. To ensure that policies within the MCSB are not being missed when the Policy Initiative is evaluated, none of the policies should have an Effect of `Disabled`.</t>
  </si>
  <si>
    <t>**Remediate from Azure Portal**
Part A - List all disabled policies
From Azure Home select the Portal Menu
Select `Microsoft Defender for Cloud`
Under `Management`, select `Environment Settings`
Select the appropriate Subscription
Click on `Security policies` in the left column
Click on `Microsoft cloud security benchmark`
Click `Add Filter` and select `Effect`
Check the `Disabled` box to search for all disabled policies
Click `Apply`
Part B - Remediate Policy Effect
For each policy that remains in the list:
Click the blue ellipses `...` to the right of the policy name
Click `Manage effect and parameters`
Under Policy effect, select the `Audit` radio button
Click `Save`
Click `Refresh`
Repeat "Part B - Remediate Policy Effect" until no more policies are listed.</t>
  </si>
  <si>
    <t>Ensure that Microsoft Cloud Security Benchmark policies are not set to 'Disabled'. Use of the following method to accomplish the recommended state: 
**Remediate from Azure Portal**
Part A - List all disabled policies
From Azure Home select the Portal Menu
Select `Microsoft Defender for Cloud`
Under `Management`, select `Environment Settings`
Select the appropriate Subscription
Click on `Security policies` in the left column
Click on `Microsoft cloud security benchmark`
Click `Add Filter` and select `Effect`
Check the `Disabled` box to search for all disabled policies
Click `Apply`
Part B - Remediate Policy Effect
For each policy that remains in the list:
Click the blue ellipses `...` to the right of the policy name
Click `Manage effect and parameters`
Under Policy effect, select the `Audit` radio button
Click `Save`
Click `Refresh`
Repeat "Part B - Remediate Policy Effect" until no more policies are listed.</t>
  </si>
  <si>
    <t>To close this finding, please provide evidence showing that  Microsoft Cloud Security Benchmark policies are not set to 'Disabled''  with the agency's CAP.</t>
  </si>
  <si>
    <t>AZURE-95</t>
  </si>
  <si>
    <t>Ensure 'Cross Tenant Replication' is not enabled</t>
  </si>
  <si>
    <t>Cross Tenant Replication in Azure allows data to be replicated across multiple Azure tenants. While this feature can be beneficial for data sharing and availability, it also poses a significant security risk if not properly managed. Unauthorized data access, data leakage, and compliance violations are potential risks. Disabling Cross Tenant Replication ensures that data is not inadvertently replicated across different tenant boundaries without explicit authorization.</t>
  </si>
  <si>
    <t>**Audit from Azure Portal**
Go to `Storage Accounts`.
For each storage account, under `Data management`, click `Object replication`.
Click `Advanced settings`.
Ensure `Allow cross-tenant replication` is not checked.
**Audit from Azure CLI**
```
az storage account list --query "[*].[name,allowCrossTenantReplication]"
```
The value of `false` should be returned for each storage account listed.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[92a89a79-6c52-4a7e-a03f-61306fc49312](https://portal.azure.com/#view/Microsoft_Azure_Policy/PolicyDetailBlade/definitionId/%2Fproviders%2FMicrosoft.Authorization%2FpolicyDefinitions%92a89a79-6c52-4a7e-a03f-61306fc49312) **- Name:** 'Storage accounts should prevent cross tenant object replication'</t>
  </si>
  <si>
    <t>Cross Tenant Replication' is not enabled</t>
  </si>
  <si>
    <t>Cross Tenant Replication' is enabled</t>
  </si>
  <si>
    <t>4.16</t>
  </si>
  <si>
    <t>Disabling Cross Tenant Replication minimizes the risk of unauthorized data access and ensures that data governance policies are strictly adhered to. This control is especially critical for organizations with stringent data security and privacy requirements, as it prevents the accidental sharing of sensitive information.</t>
  </si>
  <si>
    <t>**Remediate from Azure Portal**
Go to `Storage Accounts`.
For each storage account, under `Data management`, click `Object replication`.
Click `Advanced settings`.
Uncheck `Allow cross-tenant replication`.
Click `OK`.
**Remediate from Azure CLI**
Replace the information within &lt;&gt; with appropriate values:
```
az storage account update --name &lt;storageAccountName&gt; --resource-group &lt;resourceGroupName&gt; --allow-cross-tenant-replication false
```</t>
  </si>
  <si>
    <t>Ensure 'Cross Tenant Replication' is not enabled. Use of the following method to accomplish the recommended state: 
**Remediate from Azure Portal**
Go to `Storage Accounts`.
For each storage account, under `Data management`, click `Object replication`.
Click `Advanced settings`.
Uncheck `Allow cross-tenant replication`.
Click `OK`.
**Remediate from Azure CLI**
Replace the information within &lt;&gt; with appropriate values:
```
az storage account update --name &lt;storageAccountName&gt; --resource-group &lt;resourceGroupName&gt; --allow-cross-tenant-replication false
```</t>
  </si>
  <si>
    <t>To close this finding, please provide evidence showing that Cross Tenant Replication' is not enabled'  with the agency's CAP.</t>
  </si>
  <si>
    <t>AZURE-96</t>
  </si>
  <si>
    <t>Ensure that 'Allow Blob Anonymous Access' is set to 'Disabled'</t>
  </si>
  <si>
    <t>The Azure Storage setting ‘Allow Blob Anonymous Access’ (aka "allowBlobPublicAccess") controls whether anonymous access is allowed for blob data in a storage account. When this property is set to True, it enables public read access to blob data, which can be convenient for sharing data but may carry security risks. When set to False, it disallows public access to blob data, providing a more secure storage environment.</t>
  </si>
  <si>
    <t>**Audit from Azure Portal**
Go to `Storage Accounts`.
For each storage account, under `Settings`, click `Configuration`.
Ensure `Allow Blob Anonymous Access` is set to `Disabled`.
**Audit from Azure CLI**
For every storage account in scope:
```
az storage account show --name "&lt;yourStorageAccountName&gt;" --query allowBlobPublicAccess
```
Ensure that every storage account in scope returns `false` for the "allowBlobPublicAccess" setting.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[4fa4b6c0-31ca-4c0d-b10d-24b96f62a751](https://portal.azure.com/#view/Microsoft_Azure_Policy/PolicyDetailBlade/definitionId/%2Fproviders%2FMicrosoft.Authorization%2FpolicyDefinitions%2F4fa4b6c0-31ca-4c0d-b10d-24b96f62a751) **- Name:** '[Preview]: Storage account public access should be disallowed'</t>
  </si>
  <si>
    <t xml:space="preserve"> 'Allow Blob Anonymous Access' is set to 'Disabled'</t>
  </si>
  <si>
    <t xml:space="preserve"> 'Allow Blob Anonymous Access' is not set to 'Disabled'</t>
  </si>
  <si>
    <t>4.17</t>
  </si>
  <si>
    <t>If "Allow Blob Anonymous Access" is enabled, blobs can be accessed by adding the blob name to the URL to see the contents. An attacker can enumerate a blob using methods, such as brute force, and access them.
Exfiltration of data by brute force enumeration of items from a storage account may occur if this setting is set to 'Enabled'.</t>
  </si>
  <si>
    <t>**Remediate from Azure Portal**
Go to `Storage Accounts`.
For each storage account, under `Settings`, click `Configuration`.
Set `Allow Blob Anonymous Access` to `Disabled`.
Click `Save`.
**Remediate from Powershell**
For every storage account in scope, run the following:
```
$storageAccount = Get-AzStorageAccount -ResourceGroupName "&lt;yourResourceGroup&gt;" -Name "&lt;yourStorageAccountName&gt;"
$storageAccount.AllowBlobPublicAccess = $false
Set-AzStorageAccount -InputObject $storageAccount
```</t>
  </si>
  <si>
    <t>Ensure that 'Allow Blob Anonymous Access' is set to 'Disabled'. Use of the following method to accomplish the recommended state: 
**Remediate from Azure Portal**
Go to `Storage Accounts`.
For each storage account, under `Settings`, click `Configuration`.
Set `Allow Blob Anonymous Access` to `Disabled`.
Click `Save`.
**Remediate from Powershell**
For every storage account in scope, run the following:
```
$storageAccount = Get-AzStorageAccount -ResourceGroupName "&lt;yourResourceGroup&gt;" -Name "&lt;yourStorageAccountName&gt;"
$storageAccount.AllowBlobPublicAccess = $false
Set-AzStorageAccount -InputObject $storageAccount
```</t>
  </si>
  <si>
    <t>To close this finding, please provide evidence showing that  'Allow Blob Anonymous Access' is set to 'Disabled''  with the agency's CAP.</t>
  </si>
  <si>
    <t>AZURE-97</t>
  </si>
  <si>
    <t>Ensure Public Network Access is Disabled</t>
  </si>
  <si>
    <t>Disabling public network access restricts the service from accessing public networks.</t>
  </si>
  <si>
    <t>**From Azure Portal**
Go to `SQL servers`.
For each SQL server, under `Security`, click `Networking`.
Ensure that `Public network access` is set to `Disable`.</t>
  </si>
  <si>
    <t>Public Network Access is Disabled</t>
  </si>
  <si>
    <t>Public Network Access is not Disabled</t>
  </si>
  <si>
    <t>5.1.7</t>
  </si>
  <si>
    <t>A secure network architecture requires carefully constructed network segmentation. Public Network Access tends to be overly permissive and introduces unintended vectors for threat activity.</t>
  </si>
  <si>
    <t>**From Azure Portal**
Go to `SQL servers`.
For each SQL server, under `Security`, click `Networking`.
Set `Public network access` to `Disable`.
Click `Save`.</t>
  </si>
  <si>
    <t>Ensure Public Network Access is Disabled. Use of the following method to accomplish the recommended state: 
**From Azure Portal**
Go to `SQL servers`.
For each SQL server, under `Security`, click `Networking`.
Set `Public network access` to `Disable`.
Click `Save`.</t>
  </si>
  <si>
    <t>To close this finding, please provide evidence showing that Public Network Access is Disabled'  with the agency's CAP.</t>
  </si>
  <si>
    <t>AZURE-98</t>
  </si>
  <si>
    <t xml:space="preserve">Identification and Authentication </t>
  </si>
  <si>
    <t>Use Entra ID Client Authentication and Azure RBAC where possible</t>
  </si>
  <si>
    <t>Cosmos DB can use tokens or Entra ID for client authentication which in turn will use Azure RBAC for authorization. Using Entra ID is significantly more secure because Entra ID handles the credentials and allows for MFA and centralized management, and the Azure RBAC is better integrated with the rest of Azure.</t>
  </si>
  <si>
    <t>**Audit from PowerShell**
```
$cosmosdbname = "&lt;your-cosmos-db-account-name&gt;"
$resourcegroup = "&lt;your-resource-group-name&gt;"
az cosmosdb show --name $cosmosdbname --resource-group $resourcegroup | ConvertFrom-Json
```
In the resulting output, disableLocalAuth should be true
**Audit from Azure Policy**
If referencing a digital copy of this Benchmark, clicking a Policy ID will open a link to the associated Policy definition in Azure.
If referencing a printed copy, you can search Policy IDs from this URL: https://portal.azure.com/#view/Microsoft_Azure_Policy/PolicyMenuBlade/~/Definitions
- **Policy ID:** [5450f5bd-9c72-4390-a9c4-a7aba4edfdd2](https://portal.azure.com/#view/Microsoft_Azure_Policy/PolicyDetailBlade/definitionId/%2Fproviders%2FMicrosoft.Authorization%2FpolicyDefinitions%2F5450f5bd-9c72-4390-a9c4-a7aba4edfdd2) **- Name:** 'Cosmos DB database accounts should have local authentication methods disabled'</t>
  </si>
  <si>
    <t>HAC65</t>
  </si>
  <si>
    <t>HCA65: Multi-factor authentication is not required for internal privileged access</t>
  </si>
  <si>
    <t>5.4</t>
  </si>
  <si>
    <t>5.4.3</t>
  </si>
  <si>
    <t>Entra ID client authentication is considerably more secure than token-based authentication because the tokens must be persistent at the client. Entra ID does not require this.</t>
  </si>
  <si>
    <t>Map all the resources that currently have access to the Azure Cosmos DB account with keys or access tokens.
Create an Entra ID identity for each of these resources:
- For Azure resources, you can create a managed identity. You may choose between system-assigned and user-assigned managed identities.
- For non-Azure resources, create an Entra ID identity. Grant each Entra ID identity the minimum permission it requires. When possible, we recommend you use one of the 2 built-in role definitions: Cosmos DB Built-in Data Reader or Cosmos DB Built-in Data Contributor. Validate that the new resource is functioning correctly. After new permissions are granted to identities, it may take a few hours until they propagate. When all resources are working correctly with the new identities, continue to the next step.
**Remediate from PowerShell**
```
$cosmosdbname = "&lt;your-cosmos-db-account-name&gt;"
$resourcegroup = "&lt;your-resource-group-name&gt;"
az cosmosdb show --name $cosmosdbname --resource-group $resourcegroup | ConvertFrom-Json
az resource update --ids $cosmosdb.id --set properties.disableLocalAuth=true --latest-include-preview
```</t>
  </si>
  <si>
    <t>Use Entra ID Client Authentication and Azure RBAC where possible. Use of the following method to accomplish the recommended state: 
Map all the resources that currently have access to the Azure Cosmos DB account with keys or access tokens.
Create an Entra ID identity for each of these resources:
- For Azure resources, you can create a managed identity. You may choose between system-assigned and user-assigned managed identities.
- For non-Azure resources, create an Entra ID identity. Grant each Entra ID identity the minimum permission it requires. When possible, we recommend you use one of the 2 built-in role definitions: Cosmos DB Built-in Data Reader or Cosmos DB Built-in Data Contributor. Validate that the new resource is functioning correctly. After new permissions are granted to identities, it may take a few hours until they propagate. When all resources are working correctly with the new identities, continue to the next step.
**Remediate from PowerShell**
```
$cosmosdbname = "&lt;your-cosmos-db-account-name&gt;"
$resourcegroup = "&lt;your-resource-group-name&gt;"
az cosmosdb show --name $cosmosdbname --resource-group $resourcegroup | ConvertFrom-Json
az resource update --ids $cosmosdb.id --set properties.disableLocalAuth=true --latest-include-preview
```</t>
  </si>
  <si>
    <t>To close this finding, please provide evidence showing that Use Entra ID Client Authentication and Azure RBAC where possible'  with the agency's CAP.</t>
  </si>
  <si>
    <t xml:space="preserve">NIST Control Name </t>
  </si>
  <si>
    <t>Google-01</t>
  </si>
  <si>
    <t>Ensure that corporate login credentials are used</t>
  </si>
  <si>
    <t>Use corporate login credentials instead of consumer accounts, such as Gmail accounts.</t>
  </si>
  <si>
    <t>For each Google Cloud Platform project, list the accounts that have been granted access to that project:
**From Google Cloud CLI**
```
gcloud projects get-iam-policy PROJECT_ID
```
Also list the accounts added on each folder: 
```
gcloud resource-manager folders get-iam-policy FOLDER_ID 
```
And list your organization's IAM policy: 
```
gcloud organizations get-iam-policy ORGANIZATION_ID
```
No email accounts outside the organization domain should be granted permissions in the IAM policies. This excludes Google-owned service accounts.</t>
  </si>
  <si>
    <t>Corporate login credentials are used.</t>
  </si>
  <si>
    <t>Corporate login credentials are not used.</t>
  </si>
  <si>
    <t>It is recommended fully-managed corporate Google accounts be used for increased visibility, auditing, and controlling access to Cloud Platform resources. Email accounts based outside of the user's organization, such as consumer accounts, should not be used for business purposes.</t>
  </si>
  <si>
    <t>Remove all consumer Google accounts from IAM policies. Follow the documentation and setup corporate login accounts.
**Prevention:**
To ensure that no email addresses outside the organization can be granted IAM permissions to its Google Cloud projects, folders or organization, turn on the Organization Policy for `Domain Restricted Sharing`. Learn more at: [https://cloud.google.com/resource-manager/docs/organization-policy/restricting-domains](https://cloud.google.com/resource-manager/docs/organization-policy/restricting-domains)</t>
  </si>
  <si>
    <t>Configure access for all accounts to use fully managed corporate Google accounts corporate login credentials are used instead of Gmail accounts.
Prevention:
To ensure that no email addresses outside the organization can be granted IAM permissions to its Google Cloud projects, folders or organization, turn on the Organization Policy for Domain Restricted Sharing. Learn more at: [https://cloud.google.com/resource-manager/docs/organization-policy/restricting-domains](https://cloud.google.com/resource-manager/docs/organization-policy/restricting-domains)</t>
  </si>
  <si>
    <t>Google-02</t>
  </si>
  <si>
    <t>Ensure that Multi-Factor Authentication (MFA) is 'Enabled' for All Non-Service Accounts</t>
  </si>
  <si>
    <t>Setup MFA for Google Cloud Platform accounts.</t>
  </si>
  <si>
    <t>**From Google Cloud Console**
For each Google Cloud Platform project, folder, or organization:
1. Identify non-service accounts.
2. Manually verify that MFA for each account is set.</t>
  </si>
  <si>
    <t>Enabled MFA.</t>
  </si>
  <si>
    <t>Multi-factor authentication is not in use for platform access.</t>
  </si>
  <si>
    <t>Multi-factor authentication requires more than one mechanism to authenticate a user. This secures user logins from attackers exploiting stolen or weak credentials.</t>
  </si>
  <si>
    <t>**From Google Cloud Console**
For each Google Cloud Platform project:
1. Identify non-service accounts.
2. Setup multi-factor authentication for each account.</t>
  </si>
  <si>
    <t>Enable Multi-Factor Authentication for all Non-Service Accounts. One method to accomplish the recommended state is to execute the following:
From Console:
For each Google Cloud Platform project:
Identify non-service accounts.
Setup multi-factor authentication for each account.</t>
  </si>
  <si>
    <t>To close this finding, please provide screenshot showing multifactor authentication is enabled with the agency's CAP.</t>
  </si>
  <si>
    <t>Google-03</t>
  </si>
  <si>
    <t>Ensure that there are only GCP-managed service account keys for each Service Account</t>
  </si>
  <si>
    <t>User-managed service accounts should not have user-managed keys.</t>
  </si>
  <si>
    <t>**From Google Cloud Console**
1. Go to the IAM page in the GCP Console using `https://console.cloud.google.com/iam-admin/iam`
2. In the left navigation pane, click `Service accounts`. All service accounts and their corresponding keys are listed.
3. Click the service accounts and check if keys exist.
**From Google Cloud CLI**
List All the service accounts:
```
gcloud iam service-accounts list
```
Identify user-managed service accounts which have an account `EMAIL` ending with `iam.gserviceaccount.com
For each user-managed service account, list the keys managed by the user:
```
gcloud iam service-accounts keys list --iam-account=&lt;Service Account&gt; --managed-by=user
```
No keys should be listed.</t>
  </si>
  <si>
    <t>There are only GCP-managed service account keys for each service account.</t>
  </si>
  <si>
    <t>User-managed service accounts have user-managed keys.</t>
  </si>
  <si>
    <t>Anyone who has access to the keys will be able to access resources through the service account. 
GCP-managed keys are used by Cloud Platform services such as App Engine and Compute Engine. These keys cannot be downloaded. Google will keep the keys and automatically rotate them on an approximately weekly basis.
User-managed keys are created, downloadable, and managed by users. They expire 10 years from creation.
For user-managed keys, the user has to take ownership of key management activities which include:
- Key storage
- Key distribution
- Key revocation
- Key rotation
- Protecting the keys from unauthorized users
- Key recovery
Even with key owner precautions, keys can be easily leaked by common development malpractices like checking keys into the source code or leaving them in the Downloads directory, or accidentally leaving them on support blogs/channels.
It is recommended to prevent user-managed service account keys.</t>
  </si>
  <si>
    <t>**From Google Cloud Console**
1. Go to the IAM page in the GCP Console using `https://console.cloud.google.com/iam-admin/iam`
2. In the left navigation pane, click `Service accounts`. All service accounts and their corresponding keys are listed.
3. Click the service account.
4. Click the `edit` and delete the keys.
**From Google Cloud CLI**
To delete a user managed Service Account Key,
```
gcloud iam service-accounts keys delete --iam-account=&lt;user-managed-service-account-EMAIL&gt; &lt;KEY-ID&gt;
```
**Prevention:**
You can disable service account key creation through the `Disable service account key creation` Organization policy by visiting [https://console.cloud.google.com/iam-admin/orgpolicies/iam-disableServiceAccountKeyCreation](https://console.cloud.google.com/iam-admin/orgpolicies/iam-disableServiceAccountKeyCreation). Learn more at: [https://cloud.google.com/resource-manager/docs/organization-policy/restricting-service-accounts](https://cloud.google.com/resource-manager/docs/organization-policy/restricting-service-accounts)
In addition, if you do not need to have service accounts in your project, you can also prevent the creation of service accounts through the `Disable service account creation` Organization policy: [https://console.cloud.google.com/iam-admin/orgpolicies/iam-disableServiceAccountCreation](https://console.cloud.google.com/iam-admin/orgpolicies/iam-disableServiceAccountCreation).</t>
  </si>
  <si>
    <t>Ensure that there are only GCP-managed service account keys for each service account. One method to accomplish the recommended state is to execute the following:
From Console:
1) Go to the IAM page in the GCP Console using https://console.cloud.google.com/iam-admin/iam
2) In the left navigation pane, click Service accounts. All service accounts and their corresponding keys are listed.
3) Click the service account.
4) Click the edit and delete the keys.</t>
  </si>
  <si>
    <t>To close this finding, please provide a screenshot showing only GCP-managed service account keys exist with the agency's CAP.</t>
  </si>
  <si>
    <t>Google-04</t>
  </si>
  <si>
    <t>Ensure that Service Account has no Admin privileges</t>
  </si>
  <si>
    <t>A Service Account is a special Google account that belongs to an application or a VM, instead of to an individual end-user. The application uses the Service Account to call the service's Google API so that users aren't directly involved. It's recommended not to use admin access for Service Account.</t>
  </si>
  <si>
    <t>**From Google Cloud Console**
1. Go to `IAM &amp; admin/IAM` using `https://console.cloud.google.com/iam-admin/iam`
2. Under the `IAM` Tab look for `VIEW BY PRINCIPALS`
3. Filter `PRINCIPALS` using `type : Service account`
4. Look for the Service Account with the nomenclature: `SERVICE_ACCOUNT_NAME@PROJECT_ID.iam.gserviceaccount.com`
5. Ensure that there are no such Service Accounts with roles containing `*Admin` or `*admin` or role matching `Editor` or role matching `Owner` under `Role` column.
**From Google Cloud CLI**
1. Get the policy that you want to modify, and write it to a JSON file:
```
gcloud projects get-iam-policy PROJECT_ID --format json &gt; iam.json
```
2. The contents of the JSON file will look similar to the following. Note that `role` of members group associated with each `serviceaccount` does not contain `*Admin` or `*admin` or does not match `roles/editor` or does not match `roles/owner`.
This recommendation is only applicable to `User-Managed user-created` service accounts. These accounts have the nomenclature: `SERVICE_ACCOUNT_NAME@PROJECT_ID.iam.gserviceaccount.com`. Note that some Google-managed, Google-created service accounts have the same naming format, and should be excluded (e.g., `appsdev-apps-dev-script-auth@system.gserviceaccount.com` which needs the Owner role).
**Sample Json output:**
 {
 "bindings": [
 {
 "members": [
 "serviceAccount:our-project-123@appspot.gserviceaccount.com",
 ],
 "role": "roles/appengine.appAdmin"
 },
 {
 "members": [
 "user:email1@gmail.com"
 ],
 "role": "roles/owner"
 },
 {
 "members": [
 "serviceAccount:our-project-123@appspot.gserviceaccount.com",
 "serviceAccount:123456789012-compute@developer.gserviceaccount.com"
 ],
 "role": "roles/editor"
 }
 ],
 "etag": "BwUjMhCsNvY=",
 "version": 1
 }</t>
  </si>
  <si>
    <t>Service Account has no Admin privileges.</t>
  </si>
  <si>
    <t>Service Account has Admin privileges.</t>
  </si>
  <si>
    <t>Service Accounts represent service-level security of the Resources (application or a VM) which can be determined by the roles assigned to it. Enrolling Service Account with Admin rights gives full access to an assigned application or a VM. A Service Account access holder can perform critical actions like delete, update change settings, etc. without user intervention. For this reason, it's recommended that Service Account not have Admin rights.</t>
  </si>
  <si>
    <t>**From Google Cloud Console**
1. Go to `IAM &amp; admin/IAM` using `https://console.cloud.google.com/iam-admin/iam`
2. Under the `IAM` Tab look for `VIEW BY PRINCIPALS`
3. Filter `PRINCIPALS` using `type : Service account`
4. Look for the Service Account with the Principal nomenclature: `SERVICE_ACCOUNT_NAME@PROJECT_ID.iam.gserviceaccount.com`
5. Identify `User-Managed user created` service account with roles containing `*Admin` or `*admin` or role matching `Editor` or role matching `Owner` under `Role` Column.
6. Click on `Edit (Pencil Icon)` for the Service Account, it will open all the roles which are assigned to the Service Account.
7. Click the `Delete bin` icon to remove the role from the Principal (service account in this case)
**From Google Cloud CLI**
```
gcloud projects get-iam-policy PROJECT_ID --format json &gt; iam.json
```
1. Using a text editor, Remove `Role` which contains `roles/*Admin` or `roles/*admin` or matched `roles/editor` or matches 'roles/owner`. Add a role to the bindings array that defines the group members and the role for those members. 
For example, to grant the role roles/appengine.appViewer to the `ServiceAccount` which is roles/editor, you would change the example shown below as follows:
 {
 "bindings": [
 {
 "members": [
 "serviceAccount:our-project-123@appspot.gserviceaccount.com",
 ],
 "role": "roles/appengine.appViewer"
 },
 {
 "members": [
 "user:email1@gmail.com"
 ],
 "role": "roles/owner"
 },
 {
 "members": [
 "serviceAccount:our-project-123@appspot.gserviceaccount.com",
 "serviceAccount:123456789012-compute@developer.gserviceaccount.com"
 ],
 "role": "roles/editor"
 }
 ],
 "etag": "BwUjMhCsNvY="
 }
2. Update the project's IAM policy:
```
gcloud projects set-iam-policy PROJECT_ID iam.json
```</t>
  </si>
  <si>
    <t>Ensure that Service Account has no Admin privileges. One method to accomplish the recommended state is to execute the following:
From Console:
1) Go to IAM &amp; admin/IAM using https://console.cloud.google.com/iam-admin/iam
2) Go to the Members
3) Identify User-Managed user created service account with roles containing *Admin or *admin or role matching Editor or role matching Owner
4) Click the Delete bin icon to remove the role from the member (service account in this case).</t>
  </si>
  <si>
    <t>To close this finding, please provide screenshot showing that Service Account has no admin privileges with the agency's CAP.</t>
  </si>
  <si>
    <t>Google-05</t>
  </si>
  <si>
    <t>Ensure That IAM users are not assigned the Service Account User or Service Account Token Creator roles at project level</t>
  </si>
  <si>
    <t>It is recommended to assign the `Service Account User (iam.serviceAccountUser)` and `Service Account Token Creator (iam.serviceAccountTokenCreator)` roles to a user for a specific service account rather than assigning the role to a user at project level.</t>
  </si>
  <si>
    <t>**From Google Cloud Console**
1. Go to the IAM page in the GCP Console by visiting [https://console.cloud.google.com/iam-admin/iam](https://console.cloud.google.com/iam-admin/iam)
2. Click on the filter table text bar, Type `Role: Service Account User`.
3. Ensure no user is listed as a result of the filter.
4. Click on the filter table text bar, Type `Role: Service Account Token Creator`.
3. Ensure no user is listed as a result of the filter.
**From Google Cloud CLI**
To ensure IAM users are not assigned Service Account User role at the project level:
```
gcloud projects get-iam-policy PROJECT_ID --format json | jq '.bindings[].role' | grep "roles/iam.serviceAccountUser"
gcloud projects get-iam-policy PROJECT_ID --format json | jq '.bindings[].role' | grep "roles/iam.serviceAccountTokenCreator"
```
These commands should not return any output.</t>
  </si>
  <si>
    <t>IAM users are not assigned Service Account User role at project level.</t>
  </si>
  <si>
    <t>IAM users are assigned Service Account User role at the project level.</t>
  </si>
  <si>
    <t>1.6</t>
  </si>
  <si>
    <t>A Service Account is a special Google account that belongs to an application or a virtual machine (VM), instead of to an individual end-user. Application/VM-Instance uses the Service Account to call the service's Google API so that users aren't directly involved. In addition to being an identity, a Service Account is a resource that has IAM policies attached to it. These policies determine who can use the Service Account.
Users with IAM roles to update the App Engine and Compute Engine instances (such as App Engine Deployer or Compute Instance Admin) can effectively run code as the service accounts used to run these instances, and indirectly gain access to all the resources for which the service accounts have access. Similarly, SSH access to a Compute Engine instance may also provide the ability to execute code as that instance/Service account.
Based on business needs, there could be multiple user-managed service accounts configured for a project. Granting the `iam.serviceAccountUser` or `iam.serviceAccountTokenCreator` roles to a user for a project gives the user access to all service accounts in the project, including service accounts that may be created in the future. This can result in elevation of privileges by using service accounts and corresponding `Compute Engine instances`.
In order to implement `least privileges` best practices, IAM users should not be assigned the `Service Account User` or `Service Account Token Creator` roles at the project level. Instead, these roles should be assigned to a user for a specific Service Account, giving that user access to the Service Account. The `Service Account User` allows a user to bind a Service Account to a long-running job service, whereas the `Service Account Token Creator` role allows a user to directly impersonate (or assert) the identity of a Service Account.</t>
  </si>
  <si>
    <t>**From Google Cloud Console**
1. Go to the IAM page in the GCP Console by visiting: [https://console.cloud.google.com/iam-admin/iam](https://console.cloud.google.com/iam-admin/iam).
2. Click on the filter table text bar. Type `Role: Service Account User`
3. Click the `Delete Bin` icon in front of the role `Service Account User` for every user listed as a result of a filter.
4. Click on the filter table text bar. Type `Role: Service Account Token Creator`
5. Click the `Delete Bin` icon in front of the role `Service Account Token Creator` for every user listed as a result of a filter.
**From Google Cloud CLI**
1. Using a text editor, remove the bindings with the `roles/iam.serviceAccountUser` or `roles/iam.serviceAccountTokenCreator`. 
For example, you can use the iam.json file shown below as follows:
 {
 "bindings": [
 {
 "members": [
 "serviceAccount:our-project-123@appspot.gserviceaccount.com",
 ],
 "role": "roles/appengine.appViewer"
 },
 {
 "members": [
 "user:email1@gmail.com"
 ],
 "role": "roles/owner"
 },
 {
 "members": [
 "serviceAccount:our-project-123@appspot.gserviceaccount.com",
 "serviceAccount:123456789012-compute@developer.gserviceaccount.com"
 ],
 "role": "roles/editor"
 }
 ],
 "etag": "BwUjMhCsNvY="
 }
2. Update the project's IAM policy:
```
gcloud projects set-iam-policy PROJECT_ID iam.json
```</t>
  </si>
  <si>
    <t>Ensure That IAM users are not assigned the Service Account User or Service Account Token Creator roles at project level. One method to accomplish the recommended state is to execute the following:
From Console:
1) Go to the IAM page in the GCP Console by visiting: [https://console.cloud.google.com/iam-admin/iam](https://console.cloud.google.com/iam-admin/iam).
2) Click on the filter table text bar. Type Role: Service Account User
3) Click the Delete Bin icon in front of the role Service Account User for every user listed as a result of a filter.
4) Click on the filter table text bar. Type Role: Service Account Token Creator
5) Click the Delete Bin icon in front of the role Service Account Token Creator for every user listed as a result of a filter.</t>
  </si>
  <si>
    <t>To close this finding, please provide screenshot showing that IAM users are not assigned Service Account User role at project level with the agency's CAP.</t>
  </si>
  <si>
    <t>Google-06</t>
  </si>
  <si>
    <t>Ensure User-Managed/External Keys for Service Accounts are rotated every 90 daays or fewer</t>
  </si>
  <si>
    <t>Service Account keys consist of a key ID (Private_key_Id) and Private key, which are used to sign programmatic requests users make to Google Cloud Services accessible to that particular Service Account. It is recommended that all Service Account keys are regularly rotated.</t>
  </si>
  <si>
    <t>**From Google Cloud Console**
1. Go to `APIs &amp; Services\Credentials` using `https://console.cloud.google.com/apis/credentials`
2. In the section `Service Account Keys`, for every External (user-managed) service account key listed ensure the `creation date` is within the past 90 days.
**From Google Cloud CLI**
1. List all Service accounts from a project.
```
gcloud iam service-accounts list
```
2. For every service account list service account keys.
```
gcloud iam service-accounts keys list --iam-account [Service_Account_Email_Id] --format=json
```
3. Ensure every service account key for a service account has a `"validAfterTime"` value within the past 90 days.</t>
  </si>
  <si>
    <t>User-managed/external keys for Service Accounts are rotated every 90 days or less.</t>
  </si>
  <si>
    <t>Access keys are not rotated.</t>
  </si>
  <si>
    <t>HPW2</t>
  </si>
  <si>
    <t>HPW2: Password does not expire timely</t>
  </si>
  <si>
    <t>Rotating Service Account keys will reduce the window of opportunity for an access key that is associated with a compromised or terminated account to be used. Service Account keys should be rotated to ensure that data cannot be accessed with an old key that might have been lost, cracked, or stolen.
Each Service Account is associated with a key pair managed by Google Cloud Platform (GCP). It is used for service-to-service authentication within GCP. Google rotates the keys daily.
GCP provides the option to create one or more user-managed (also called external key pairs) key pairs for use from outside GCP (for example, for use with Application Default Credentials). When a new key pair is created, the user is required to download the private key (which is not retained by Google). With external keys, users are responsible for keeping the private key secure and other management operations such as key rotation. External keys can be managed by the IAM API, gcloud command-line tool, or the Service Accounts page in the Google Cloud Platform Console. GCP facilitates up to 10 external service account keys per service account to facilitate key rotation.</t>
  </si>
  <si>
    <t>**From Google Cloud Console**
**Delete any external (user-managed) Service Account Key older than 90 days:**
1. Go to `APIs &amp; Services\Credentials` using `https://console.cloud.google.com/apis/credentials`
2. In the Section `Service Account Keys`, for every external (user-managed) service account key where `creation date` is greater than or equal to the past 90 days, click `Delete Bin Icon` to `Delete Service Account key`
**Create a new external (user-managed) Service Account Key for a Service Account:**
1. Go to `APIs &amp; Services\Credentials` using `https://console.cloud.google.com/apis/credentials`
2. Click `Create Credentials` and Select `Service Account Key`.
3. Choose the service account in the drop-down list for which an External (user-managed) Service Account key needs to be created.
4. Select the desired key type format among `JSON` or `P12`.
5. Click `Create`. It will download the `private key`. Keep it safe. 
6. Click `Close` if prompted. 
7. The site will redirect to the `APIs &amp; Services\Credentials` page. Make a note of the new `ID` displayed in the `Service account keys` section.</t>
  </si>
  <si>
    <t>Ensure user-managed/external keys for Service Accounts are rotated every 90 days or fewer. One method to accomplish the recommended state is to execute the following:
From Console:
Delete any external (user-managed) Service Account Key older than 90 days:
1) Go to APIs &amp; Services\Credentials using https://console.cloud.google.com/apis/credentials
2) In the Section Service Account Keys, for every external (user-managed) service account key where creation date is greater than or equal to the past 90 days, click Delete Bin Icon to Delete Service Account key
Create a new external (user-managed) Service Account Key for a Service Account:
1) Go to APIs &amp; Services\Credentials using https://console.cloud.google.com/apis/credentials
2) Click Create Credentials and Select Service Account Key.
3) Choose the service account in the drop-down list for which an External (user-managed) Service Account key needs to be created.
4) Select the desired key type format among JSON or P12)
5) Click Create. It will download the private key. Keep it safe. 
6) Click Close if prompted. 
7) The site will redirect to the APIs &amp; Services\Credentials page. Make a note of the new ID displayed in the Service account keys section.</t>
  </si>
  <si>
    <t>To close this finding, please provide screenshot showing that user-managed/external keys are rotated every 90 days or less with the agency's CAP.</t>
  </si>
  <si>
    <t>Google-07</t>
  </si>
  <si>
    <t>Ensure that Cloud KMS Cryptokeys are not anonymously or publicly accessible</t>
  </si>
  <si>
    <t>It is recommended that the IAM policy on Cloud KMS `cryptokeys` should restrict anonymous and/or public access.</t>
  </si>
  <si>
    <t>**From Google Cloud CLI**
1. List all Cloud KMS `Cryptokeys`.
```
gcloud kms keys list --keyring=[key_ring_name] --location=global --format=json | jq '.[].name'
```
2. Ensure the below command's output does not contain `allUsers` or `allAuthenticatedUsers`.
```
gcloud kms keys get-iam-policy [key_name] --keyring=[key_ring_name] --location=global --format=json | jq '.bindings[].members[]'
```</t>
  </si>
  <si>
    <t>The Cloud KMS Cryptokeys are not anonymously or publicly accessible.</t>
  </si>
  <si>
    <t>The Cloud KMS Cryptokeys are anonymously or publicly accessible.</t>
  </si>
  <si>
    <t>Granting permissions to `allUsers` or `allAuthenticatedUsers` allows anyone to access the dataset. Such access might not be desirable if sensitive data is stored at the location. In this case, ensure that anonymous and/or public access to a Cloud KMS `cryptokey` is not allowed.</t>
  </si>
  <si>
    <t>**From Google Cloud CLI**
1. List all Cloud KMS `Cryptokeys`.
```
gcloud kms keys list --keyring=[key_ring_name] --location=global --format=json | jq '.[].name'
```
2. Remove IAM policy binding for a KMS key to remove access to `allUsers` and `allAuthenticatedUsers` using the below command.
```
gcloud kms keys remove-iam-policy-binding [key_name] --keyring=[key_ring_name] --location=global --member='allAuthenticatedUsers' --role='[role]'
gcloud kms keys remove-iam-policy-binding [key_name] --keyring=[key_ring_name] --location=global --member='allUsers' --role='[role]'
```</t>
  </si>
  <si>
    <t>Ensure that Cloud KMS Cryptokeys are not anonymously or publicly accessible. One method to accomplish the recommended state is to execute the following:
From Command Line:
1) List all Cloud KMS Cryptokeys.
gcloud kms keys list --keyring=[key_ring_name] --location=global --format=json | jq '.[].name'
2) Remove IAM policy binding for a KMS key to remove access to allUsers and allAuthenticatedUsers using the below command.
gcloud kms keys remove-iam-policy-binding [key_name] --keyring=[key_ring_name] --location=global --member='allAuthenticatedUsers' --role='[role]'
gcloud kms keys remove-iam-policy-binding [key_name] --keyring=[key_ring_name] --location=global --member='allUsers' --role='[role]'</t>
  </si>
  <si>
    <t>To close this finding, please provide screenshot showing cloud KMS crypto keys are not anonymously or publicly accessible with the agency's CAP.</t>
  </si>
  <si>
    <t>Google-08</t>
  </si>
  <si>
    <t>Ensure KMS Encryption Keys are rotated within a period of 90 days</t>
  </si>
  <si>
    <t>Google Cloud Key Management Service stores cryptographic keys in a hierarchical structure designed for useful and elegant access control management. 
The format for the rotation schedule depends on the client library that is used. For the GCloud command-line tool, the next rotation time must be in `ISO` or `RFC3339` format, and the rotation period must be in the form `INTEGER[UNIT]`, where units can be one of seconds (s), minutes (m), hours (h) or days (d).</t>
  </si>
  <si>
    <t>**From Google Cloud Console**
1. Go to `Cryptographic Keys` by visiting: [https://console.cloud.google.com/security/kms](https://console.cloud.google.com/security/kms).
2. Click on each key ring, then ensure each key in the keyring has `Next Rotation` set for less than 90 days from the current date.
**From Google Cloud CLI**
1. Ensure rotation is scheduled by `ROTATION_PERIOD` and `NEXT_ROTATION_TIME` for each key :
```
gcloud kms keys list --keyring=&lt;KEY_RING&gt; --location=&lt;LOCATION&gt; --format=json'(rotationPeriod)'
```
Ensure outcome values for `rotationPeriod` and `nextRotationTime` satisfy the below criteria:
`rotationPeriod is &lt;= 129600m` 
`rotationPeriod is &lt;= 7776000s` 
`rotationPeriod is &lt;= 2160h` 
`rotationPeriod is &lt;= 90d` 
`nextRotationTime is &lt;= 90days` from current DATE</t>
  </si>
  <si>
    <t>KMS Encryption Keys are rotated within a period of 90 days.</t>
  </si>
  <si>
    <t>KMS Encryption Keys are not rotated within a period of 90 days.</t>
  </si>
  <si>
    <t xml:space="preserve">HSC29: Cryptographic Key pairs are not properly managed </t>
  </si>
  <si>
    <t>Set a key rotation period and starting time. A key can be created with a specified `rotation period`, which is the time between when new key versions are generated automatically. A key can also be created with a specified next rotation time. A key is a named object representing a `cryptographic key` used for a specific purpose. The key material, the actual bits used for `encryption`, can change over time as new key versions are created.
A key is used to protect some `corpus of data`. A collection of files could be encrypted with the same key and people with `decrypt` permissions on that key would be able to decrypt those files. Therefore, it's necessary to make sure the `rotation period` is set to a specific time.</t>
  </si>
  <si>
    <t>**From Google Cloud Console**
1. Go to `Cryptographic Keys` by visiting: [https://console.cloud.google.com/security/kms](https://console.cloud.google.com/security/kms).
2. Click on the specific key ring
3. From the list of keys, choose the specific key and Click on `Right side pop up the blade (3 dots)`.
4. Click on `Edit rotation period`.
5. On the pop-up window, `Select a new rotation period` in days which should be less than 90 and then choose `Starting on` date (date from which the rotation period begins).
**From Google Cloud CLI**
1. Update and schedule rotation by `ROTATION_PERIOD` and `NEXT_ROTATION_TIME` for each key:
```
gcloud kms keys update new --keyring=KEY_RING --location=LOCATION --next-rotation-time=NEXT_ROTATION_TIME --rotation-period=ROTATION_PERIOD
```</t>
  </si>
  <si>
    <t>Rotate KMS Encryption Keys within a period of 90 days. One method to accomplish the recommended state is to execute the following:
From Console:
1) Go to Cryptographic Keys by visiting: [https://console.cloud.google.com/security/kms](https://console.cloud.google.com/security/kms).
2) Click on the specific key ring
3) From the list of keys, choose the specific key and Click on Right side pop up the blade (3 dots).
4) Click on Edit rotation period.
5) On the pop-up window, Select a new rotation period in days which should be less than 90 and then choose Starting on date (date from which the rotation period begins).
From Command Line:
Update and schedule rotation by ROTATION_PERIOD and NEXT_ROTATION_TIME for each key:
gcloud kms keys update new --keyring=KEY_RING --location=LOCATION --next-rotation-time=NEXT_ROTATION_TIME --rotation-period=ROTATION_PERIOD</t>
  </si>
  <si>
    <t>To close this finding, please provide screenshot showing KMS Encryption Keys are rotated within a period of 90 days with the agency's CAP.</t>
  </si>
  <si>
    <t>Google-12</t>
  </si>
  <si>
    <t>Ensure Essential Contacts is configured for organization</t>
  </si>
  <si>
    <t>It is recommended that Essential Contacts is configured to designate email addresses for Google Cloud services to notify of important technical or security information.</t>
  </si>
  <si>
    <t>**From Google Cloud Console**
1. Go to `Essential Contacts` by visiting https://console.cloud.google.com/iam-admin/essential-contacts
2. Make sure the organization appears in the resource selector at the top of the page. The resource selector tells you what project, folder, or organization you are currently managing contacts for.
3. Ensure that appropriate email addresses are configured for each of the following notification categories:
- `Legal`
- `Security`
- `Suspension`
- `Technical`
Alternatively, appropriate email addresses can be configured for the `All` notification category to receive all possible important notifications.
**From Google Cloud CLI**
1. To list all configured organization Essential Contacts run a command:
```
gcloud essential-contacts list --organization=&lt;ORGANIZATION_ID&gt;
``` 
2. Ensure at least one appropriate email address is configured for each of the following notification categories:
- `LEGAL`
- `SECURITY`
- `SUSPENSION`
- `TECHNICAL`
Alternatively, appropriate email addresses can be configured for the `ALL` notification category to receive all possible important notifications.</t>
  </si>
  <si>
    <t>Essential Contacts is configured for organization.</t>
  </si>
  <si>
    <t>Essential Contacts is not configured for organization.</t>
  </si>
  <si>
    <t>Many Google Cloud services, such as Cloud Billing, send out notifications to share important information with Google Cloud users. By default, these notifications are sent to members with certain Identity and Access Management (IAM) roles. With Essential Contacts, you can customize who receives notifications by providing your own list of contacts.</t>
  </si>
  <si>
    <t>**From Google Cloud Console**
1. Go to `Essential Contacts` by visiting https://console.cloud.google.com/iam-admin/essential-contacts
2. Make sure the organization appears in the resource selector at the top of the page. The resource selector tells you what project, folder, or organization you are currently managing contacts for.
3. Click `+Add contact`
4. In the `Email` and `Confirm Email` fields, enter the email address of the contact.
5. From the `Notification categories` drop-down menu, select the notification categories that you want the contact to receive communications for.
6. Click `Save`
**From Google Cloud CLI**
1. To add an organization Essential Contacts run a command:
```
gcloud essential-contacts create --email="&lt;EMAIL&gt;" \
 --notification-categories="&lt;NOTIFICATION_CATEGORIES&gt;" \
 --organization=&lt;ORGANIZATION_ID&gt;
```</t>
  </si>
  <si>
    <t>Configure Essential Contacts for organization. One method to accomplish the recommended state is to execute the following:
From Console:
1) Go to Essential Contacts by visiting https://console.cloud.google.com/iam-admin/essential-contacts
2) Make sure the organization appears in the resource selector at the top of the page. The resource selector tells you what project, folder, or organization you are currently managing contacts for.
3) Click +Add contact
4) In the Email and Confirm Email fields, enter the email address of the contact.
5) From the Notification categories drop-down menu, select the notification categories that you want the contact to receive communications for.
6) Click Save
From Command Line:
1) To add an organization Essential Contacts run a command:
gcloud essential-contacts create --email="&lt;EMAIL&gt;" \
notification-categories="&lt;NOTIFICATION_CATEGORIES&gt;" \
organization=&lt;ORGANIZATION_ID&gt;</t>
  </si>
  <si>
    <t>Google-14</t>
  </si>
  <si>
    <t>Ensure that Cloud Audit Logging (CAL) is configured properly</t>
  </si>
  <si>
    <t>It is recommended that CAL is configured to track all admin activities and read, write access to user data.</t>
  </si>
  <si>
    <t>**From Google Cloud Console**
1. Go to `Audit Logs` by visiting [https://console.cloud.google.com/iam-admin/audit](https://console.cloud.google.com/iam-admin/audit).
2. Ensure that Admin Read, Data Write, and Data Read are enabled for all Google Cloud services and that no exemptions are allowed.
**From Google Cloud CLI**
1. List the Identity and Access Management (IAM) policies for the project, folder, or organization: 
```
gcloud organizations get-iam-policy ORGANIZATION_ID
gcloud resource-manager folders get-iam-policy FOLDER_ID
gcloud projects get-iam-policy PROJECT_ID
```
2. Policy should have a default auditConfigs section which has the logtype set to DATA_WRITES and DATA_READ for all services. Note that projects inherit settings from folders, which in turn inherit settings from the organization. When called, projects get-iam-policy, the result shows only the policies set in the project, not the policies inherited from the parent folder or organization. Nevertheless, if the parent folder has Cloud Audit Logging enabled, the project does as well. 
Sample output for default audit configs may look like this:
```
 auditConfigs:
 - auditLogConfigs:
 - logType: ADMIN_READ
 - logType: DATA_WRITE
 - logType: DATA_READ
 service: allServices
```
3. Any of the auditConfigs sections should not have parameter "exemptedMembers:" set, which will ensure that Logging is enabled for all users and no user is exempted.</t>
  </si>
  <si>
    <t>CAL is configured to log all security relevant events.</t>
  </si>
  <si>
    <t>CAL is not configured to log all security relevant events.</t>
  </si>
  <si>
    <t>CAL maintains two audit logs for each project, folder, and organization: Admin Activity and Data Access.
1. Admin Activity logs contain log entries for API calls or other administrative actions that modify the configuration or metadata of resources. Admin Activity audit logs are enabled for all services and cannot be configured.
2. Data Access audit logs record API calls that create, modify, or read user-provided data. These are disabled by default and should be enabled.
 There are three kinds of Data Access audit log information:
 - Admin read: Records operations that read metadata or configuration information. Admin Activity audit logs record writes of metadata and configuration information that cannot be disabled.
 - Data read: Records operations that read user-provided data.
 - Data write: Records operations that write user-provided data.
It is recommended to have an effective default audit config configured in such a way that:
1. Logtype is set to DATA_READ (to log user activity tracking) and DATA_WRITES (to log changes/tampering to user data).
2. Audit config is enabled for all the services supported by the Data Access audit logs feature.
3. Logs should be captured for all users, i.e., there are no exempted users in any of the audit config sections. This will ensure overriding the audit config will not contradict the requirement.</t>
  </si>
  <si>
    <t>**From Google Cloud Console**
1. Go to `Audit Logs` by visiting [https://console.cloud.google.com/iam-admin/audit](https://console.cloud.google.com/iam-admin/audit).
2. Follow the steps at [https://cloud.google.com/logging/docs/audit/configure-data-access](https://cloud.google.com/logging/docs/audit/configure-data-access) to enable audit logs for all Google Cloud services. Ensure that no exemptions are allowed.
**From Google Cloud CLI**
1. To read the project's IAM policy and store it in a file run a command:
```
gcloud projects get-iam-policy PROJECT_ID &gt; /tmp/project_policy.yaml
```
Alternatively, the policy can be set at the organization or folder level. If setting the policy at the organization level, it is not necessary to also set it for each folder or project.
```
gcloud organizations get-iam-policy ORGANIZATION_ID &gt; /tmp/org_policy.yaml
gcloud resource-manager folders get-iam-policy FOLDER_ID &gt; /tmp/folder_policy.yaml
```
2. Edit policy in /tmp/policy.yaml, adding or changing only the audit logs configuration to:
**Note: Admin Activity Logs are enabled by default, and cannot be disabled. So they are not listed in these configuration changes.**
```
auditConfigs:
- auditLogConfigs:
 - logType: DATA_WRITE
 - logType: DATA_READ
 service: allServices
```
**Note:** `exemptedMembers:` is not set as audit logging should be enabled for all the users
3. To write new IAM policy run command:
```
gcloud organizations set-iam-policy ORGANIZATION_ID /tmp/org_policy.yaml
gcloud resource-manager folders set-iam-policy FOLDER_ID /tmp/folder_policy.yaml
gcloud projects set-iam-policy PROJECT_ID /tmp/project_policy.yaml
```
If the preceding command reports a conflict with another change, then repeat these steps, starting with the first step.</t>
  </si>
  <si>
    <t>Configure CAL properly across all services and all users from a project. One method to accomplish the recommended state is to execute the following:
From Console:
1) Go to Audit Logs by visiting [https://console.cloud.google.com/iam-admin/audit](https://console.cloud.google.com/iam-admin/audit).
2) Follow the steps at [https://cloud.google.com/logging/docs/audit/configure-data-access](https://cloud.google.com/logging/docs/audit/configure-data-access) to enable audit logs for all Google Cloud services. Ensure that no exemptions are allowed.
From Command Line:
1) To read the project's IAM policy and store it in a file run a command:
gcloud projects get-iam-policy PROJECT_ID &gt; /tmp/project_policy.yaml
Alternatively, the policy can be set at the organization or folder level. If setting the policy at the organization level, it is not necessary to also set it for each folder or project.
gcloud organizations get-iam-policy ORGANIZATION_ID &gt; /tmp/org_policy.yaml
gcloud resource-manager folders get-iam-policy FOLDER_ID &gt; /tmp/folder_policy.yaml
2) Edit policy in /tmp/policy.yaml, adding or changing only the audit logs configuration to:
Note:  Admin Activity Logs are enabled by default, and cannot be disabled. So they are not listed in these configuration changes.
auditConfigs:
auditLogConfigs:
logType: DATA_WRITE
logType: DATA_READ
service: allServices
Note: exemptedMembers: is not set as audit logging should be enabled for all the users
3) To write new IAM policy run command:
gcloud organizations set-iam-policy ORGANIZATION_ID /tmp/org_policy.yaml
gcloud resource-manager folders set-iam-policy FOLDER_ID /tmp/folder_policy.yaml
gcloud projects set-iam-policy PROJECT_ID /tmp/project_policy.yaml
If the preceding command reports a conflict with another change, then repeat these steps, starting with the first step.</t>
  </si>
  <si>
    <t>To close this finding, please provide a screenshot showing CAL is configured to log all security relevant events with the agency's CAP.</t>
  </si>
  <si>
    <t>Google-15</t>
  </si>
  <si>
    <t>Ensure that sinks are configured for all Log Entries</t>
  </si>
  <si>
    <t>It is recommended to create a sink that will export copies of all the log entries. This can help aggregate logs from multiple projects and export them to a Security Information and Event Management (SIEM).</t>
  </si>
  <si>
    <t>**From Google Cloud Console**
1. Go to `Logs Router` by visiting [https://console.cloud.google.com/logs/router](https://console.cloud.google.com/logs/router).
2. For every sink, click the 3-dot button for Menu options and select `View sink details`.
3. Ensure there is at least one sink with an `empty` Inclusion filter.
4. Additionally, ensure that the resource configured as `Destination` exists.
**From Google Cloud CLI**
1. Ensure that a sink with an `empty filter` exists. List the sinks for the project, folder or organization. If sinks are configured at a folder or organization level, they do not need to be configured for each project:
```
gcloud logging sinks list --folder=FOLDER_ID | --organization=ORGANIZATION_ID | --project=PROJECT_ID
```
The output should list at least one sink with an `empty filter`.
2. Additionally, ensure that the resource configured as `Destination` exists.
See [https://cloud.google.com/sdk/gcloud/reference/beta/logging/sinks/list](https://cloud.google.com/sdk/gcloud/reference/beta/logging/sinks/list) for more information.</t>
  </si>
  <si>
    <t>Sinks are configured for all Log Entries.</t>
  </si>
  <si>
    <t>Sinks are not configured for all :og Entries.</t>
  </si>
  <si>
    <t>HAU23</t>
  </si>
  <si>
    <t>HAU23: Audit storage capacity threshold has not been defined</t>
  </si>
  <si>
    <t>Log Entries are held in Cloud Logging. To aggregate logs, export them to a SIEM. To keep them longer, it is recommended to set up a log sink. Exporting involves writing a filter that selects the log entries to export, and choosing a destination in Cloud Storage, BigQuery, or Cloud Pub/Sub. The filter and destination are held in an object called a sink. To ensure all log entries are exported to sinks, ensure that there is no filter configured for a sink. Sinks can be created in projects, organizations, folders, and billing accounts.</t>
  </si>
  <si>
    <t>**From Google Cloud Console**
1. Go to `Logs Router` by visiting [https://console.cloud.google.com/logs/router](https://console.cloud.google.com/logs/router).
2. Click on the arrow symbol with `CREATE SINK` text.
3. Fill out the fields for `Sink details`.
4. Choose Cloud Logging bucket in the Select sink destination drop down menu.
5. Choose a log bucket in the next drop down menu.
6. If an inclusion filter is not provided for this sink, all ingested logs will be routed to the destination provided above. This may result in higher than expected resource usage.
7. Click `Create Sink`.
For more information, see [https://cloud.google.com/logging/docs/export/configure_export_v2#dest-create](https://cloud.google.com/logging/docs/export/configure_export_v2#dest-create).
**From Google Cloud CLI**
To create a sink to export all log entries in a Google Cloud Storage bucket: 
```
gcloud logging sinks create &lt;sink-name&gt; storage.googleapis.com/DESTINATION_BUCKET_NAME
```
Sinks can be created for a folder or organization, which will include all projects.
```
gcloud logging sinks create &lt;sink-name&gt; storage.googleapis.com/DESTINATION_BUCKET_NAME --include-children --folder=FOLDER_ID | --organization=ORGANIZATION_ID
```
**Note:** 
1. A sink created by the command-line above will export logs in storage buckets. However, sinks can be configured to export logs into BigQuery, or Cloud Pub/Sub, or `Custom Destination`.
2. While creating a sink, the sink option `--log-filter` is not used to ensure the sink exports all log entries.
3. A sink can be created at a folder or organization level that collects the logs of all the projects underneath bypassing the option `--include-children` in the gcloud command.</t>
  </si>
  <si>
    <t>Configure sinks for all log entries. One method to accomplish the recommended state is to execute the following:
From Console:
1) Go to Logs Router by visiting [https://console.cloud.google.com/logs/router](https://console.cloud.google.com/logs/router).
2) Click on the arrow symbol with CREATE SINK text.
3) Fill out the fields for Sink details.
4) Choose Cloud Logging bucket in the Select sink destination drop down menu.
5) Choose a log bucket in the next drop down menu.
6) If an inclusion filter is not provided for this sink, all ingested logs will be routed to the destination provided above. This may result in higher than expected resource usage.
7) Click Create Sink.
For more information, see [https://cloud.google.com/logging/docs/export/configure_export_v2#dest-create](https://cloud.google.com/logging/docs/export/configure_export_v2#dest-create).</t>
  </si>
  <si>
    <t>To close this finding, please provide a screenshot showing sinks are configured for all Log Entries with the agency's CAP.</t>
  </si>
  <si>
    <t>Google-16</t>
  </si>
  <si>
    <t>Ensure Log Metric Filter and Alerts exist for Project Ownership Assignments/Changes</t>
  </si>
  <si>
    <t>In order to prevent unnecessary Project Ownership Assignments to users/service-accounts and further misuses of projects and resources, all `roles/Owner` assignments should be monitored.
Members (users/Service-Accounts) with a role assignment to primitive role `roles/Owner` are project owners.
The project owner has all the privileges on the project the role belongs to. These are summarized below:
- All viewer permissions on all GCP Services within the project
- Permissions for actions that modify the state of all GCP services within the project
- Manage roles and permissions for a project and all resources within the project
- Set up billing for a project
Granting the owner role to a member (user/Service-Account) will allow that member to modify the Identity and Access Management (IAM) policy. Therefore, grant the owner role only if the member has a legitimate purpose to manage the IAM policy. This is because the project IAM policy contains sensitive access control data. Having a minimal set of users allowed to manage IAM policy will simplify any auditing that may be necessary.</t>
  </si>
  <si>
    <t>**From Google Cloud Console**
**Ensure that the prescribed log metric is present:**
1. Go to `Logging/Log-based Metrics` by visiting [https://console.cloud.google.com/logs/metrics](https://console.cloud.google.com/logs/metrics).
2. In the `User-defined Metrics` section, ensure that at least one metric `&lt;Log_Metric_Name&gt;` is present with filter text:
```
(protoPayload.serviceName="cloudresourcemanager.googleapis.com") 
AND (ProjectOwnership OR projectOwnerInvitee) 
OR (protoPayload.serviceData.policyDelta.bindingDeltas.action="REMOVE" 
AND protoPayload.serviceData.policyDelta.bindingDeltas.role="roles/owner") 
OR (protoPayload.serviceData.policyDelta.bindingDeltas.action="ADD" 
AND protoPayload.serviceData.policyDelta.bindingDeltas.role="roles/owner")
```
**Ensure that the prescribed Alerting Policy is present:**
3. Go to `Alerting` by visiting [https://console.cloud.google.com/monitoring/alerting](https://console.cloud.google.com/monitoring/alerting).
4. Under the `Policies` section, ensure that at least one alert policy exists for the log metric above. Clicking on the policy should show that it is configured with a condition. For example, `Violates when: Any logging.googleapis.com/user/&lt;Log Metric Name&gt; stream` `is above a threshold of zero(0) for greater than zero(0) seconds` means that the alert will trigger for any new owner change. Verify that the chosen alerting thresholds make sense for your organization.
5. Ensure that the appropriate notifications channels have been set up.
**From Google Cloud CLI**
**Ensure that the prescribed log metric is present:**
1. List the log metrics:
```
gcloud logging metrics list --format json
```
2. Ensure that the output contains at least one metric with filter set to: 
```
(protoPayload.serviceName="cloudresourcemanager.googleapis.com") 
AND (ProjectOwnership OR projectOwnerInvitee) 
OR (protoPayload.serviceData.policyDelta.bindingDeltas.action="REMOVE" 
AND protoPayload.serviceData.policyDelta.bindingDeltas.role="roles/owner") 
OR (protoPayload.serviceData.policyDelta.bindingDeltas.action="ADD" 
AND protoPayload.serviceData.policyDelta.bindingDeltas.role="roles/owner")
```
3. Note the value of the property `metricDescriptor.type` for the identified metric, in the format `logging.googleapis.com/user/&lt;Log Metric Name&gt;`.
**Ensure that the prescribed alerting policy is present:**
4. List the alerting policies:
```
gcloud alpha monitoring policies list --format json
```
5. Ensure that the output contains an least one alert policy where:
- `conditions.conditionThreshold.filter` is set to `metric.type=\"logging.googleapis.com/user/&lt;Log Metric Name&gt;\"`
- AND `enabled` is set to `true`</t>
  </si>
  <si>
    <t>Log Metric Filter and Alerts exists for Project Ownership Assignments/Changes</t>
  </si>
  <si>
    <t>Log Metric Filter and Alerts do not exist for Project Ownership Assignments and Changes.</t>
  </si>
  <si>
    <t>Project ownership has the highest level of privileges on a project. To avoid misuse of project resources, the project ownership assignment/change actions mentioned above should be monitored and alerted to concerned recipients.
- Sending project ownership invites
- Acceptance/Rejection of project ownership invite by user
- Adding `role\Owner` to a user/service-account
- Removing a user/Service account from `role\Owner`</t>
  </si>
  <si>
    <t>**From Google Cloud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
(protoPayload.serviceName="cloudresourcemanager.googleapis.com") 
AND (ProjectOwnership OR projectOwnerInvitee) 
OR (protoPayload.serviceData.policyDelta.bindingDeltas.action="REMOVE" 
AND protoPayload.serviceData.policyDelta.bindingDeltas.role="roles/owner") 
OR (protoPayload.serviceData.policyDelta.bindingDeltas.action="ADD" 
AND protoPayload.serviceData.policyDelta.bindingDeltas.role="roles/owner")
```
4. Click `Submit Filter`. The logs display based on the filter text entered by the user.
5. In the `Metric Editor` menu on the right, fill out the name field. Set `Units` to `1` (default) and the `Type` to `Counter`. This ensures that the log metric counts the number of log entries matching the advanced logs query.
6. Click `Create Metric`. 
**Create the display prescribed Alert Policy:** 
1. Identify the newly created metric under the section `User-defined Metrics` at [https://console.cloud.google.com/logs/metrics](https://console.cloud.google.com/logs/metrics).
2. Click the 3-dot icon in the rightmost column for the desired metric and select `Create alert from Metric`. A new page opens.
3. Fill out the alert policy configuration and click `Save`. Choose the alerting threshold and configuration that makes sense for the user's organization. For example, a threshold of zero(0) for the most recent value will ensure that a notification is triggered for every owner change in the project:
```
Set `Aggregator` to `Count`
Set `Configuration`:
- Condition: above
- Threshold: 0
- For: most recent value
```
4. Configure the desired notifications channels in the section `Notifications`.
5. Name the policy and click `Save`.
**From Google Cloud CLI**
Create a prescribed Log Metric:
- Use the command: gcloud beta logging metrics create 
- Reference for Command Usage: https://cloud.google.com/sdk/gcloud/reference/beta/logging/metrics/create
Create prescribed Alert Policy 
- Use the command: gcloud alpha monitoring policies create
- Reference for Command Usage: https://cloud.google.com/sdk/gcloud/reference/alpha/monitoring/policies/create</t>
  </si>
  <si>
    <t>Ensure Log Metric Filter and Alerts exists for Project Ownership Assignments/Changes. One method to accomplish the recommended state is to execute the following:
From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(protoPayload.serviceName="cloudresourcemanager.googleapis.com") 
AND (ProjectOwnership OR projectOwnerInvitee) 
OR (protoPayload.serviceData.policyDelta.bindingDeltas.action="REMOVE" 
AND protoPayload.serviceData.policyDelta.bindingDeltas.role="roles/owner") 
OR (protoPayload.serviceData.policyDelta.bindingDeltas.action="ADD" 
AND protoPayload.serviceData.policyDelta.bindingDeltas.role="roles/owner")
4) Click Submit Filter. The logs display based on the filter text entered by the user.
5) In the Metric Editor menu on the right, fill out the name field. Set Units to 1 (default) and the Type to Counter. This ensures that the log metric counts the number of log entries matching the advanced logs query.
6) Click Create Metric. 
Create the display prescribed Alert Policy:
1) Identify the newly created metric under the section User-defined Metrics at [https://console.cloud.google.com/logs/metrics](https://console.cloud.google.com/logs/metrics).
2) Click the 3-dot icon in the rightmost column for the desired metric and select Create alert from Metric. A new page opens.
3) Fill out the alert policy configuration and click Save. Choose the alerting threshold and configuration that makes sense for the user's organization. For example, a threshold of zero(0) for the most recent value will ensure that a notification is triggered for every owner change in the project:
Set Aggregator to Count
Set Configuration:
Condition: above
Threshold: 0
For: most recent value
4) Configure the desired notifications channels in the section Notifications.
5) Name the policy and click Save.</t>
  </si>
  <si>
    <t>AATo close this finding, please provide a screenshot showing Log Metric Filter and Alerts for Project Ownership Assignments/Changes exist with the agency's CAP.</t>
  </si>
  <si>
    <t>Google-17</t>
  </si>
  <si>
    <t>Ensure that the Log Metric Filter and Alerts exist for Audit Configuration Changes</t>
  </si>
  <si>
    <t>Google Cloud Platform (GCP) services write audit Log Entries to the Admin Activity and Data Access logs to help answer the questions of, "who did what, where, and when?" within GCP projects.
Cloud Audit Logging records information includes the identity of the API caller, the time of the API call, the source IP address of the API caller, the request parameters, and the response elements returned by GCP services. Cloud audit logging provides a history of GCP API calls for an account, including API calls made via the console, SDKs, command-line tools, and other GCP services.</t>
  </si>
  <si>
    <t>**From Google Cloud Console**
**Ensure the prescribed log metric is present:**
1. Go to `Logging/Logs-based Metrics` by visiting [https://console.cloud.google.com/logs/metrics](https://console.cloud.google.com/logs/metrics).
2. In the `User-defined Metrics` section, ensure that at least one metric `&lt;Log_Metric_Name&gt;` is present with the filter text:
```
protoPayload.methodName="SetIamPolicy" AND
protoPayload.serviceData.policyDelta.auditConfigDeltas:*
```
**Ensure that the prescribed alerting policy is present:**
3. Go to `Alerting` by visiting [https://console.cloud.google.com/monitoring/alerting](https://console.cloud.google.com/monitoring/alerting).
4. Under the `Policies` section, ensure that at least one alert policy exists for the log metric above. Clicking on the policy should show that it is configured with a condition. For example, `Violates when: Any logging.googleapis.com/user/&lt;Log Metric Name&gt; stream` `is above a threshold of 0 for greater than zero(0) seconds`, means that the alert will trigger for any new owner change. Verify that the chosen alerting thresholds make sense for the user's organization.
5. Ensure that appropriate notifications channels have been set up.
**From Google Cloud CLI**
**Ensure that the prescribed log metric is present:**
1. List the log metrics:
```
gcloud beta logging metrics list --format json
```
2. Ensure that the output contains at least one metric with the filter set to: 
```
protoPayload.methodName="SetIamPolicy" AND
protoPayload.serviceData.policyDelta.auditConfigDeltas:*
```
3. Note the value of the property `metricDescriptor.type` for the identified metric, in the format `logging.googleapis.com/user/&lt;Log Metric Name&gt;`.
**Ensure that the prescribed alerting policy is present:**
4. List the alerting policies:
```
gcloud alpha monitoring policies list --format json
```
5. Ensure that the output contains at least one alert policy where:
- `conditions.conditionThreshold.filter` is set to `metric.type=\"logging.googleapis.com/user/&lt;Log Metric Name&gt;\"`
- AND `enabled` is set to `true`</t>
  </si>
  <si>
    <t>Log Metric Filter and Alerts do exist for the Audit Configuration Changes.</t>
  </si>
  <si>
    <t>Log Metric Filter and Alerts do not exist for Audit Configuration Changes.</t>
  </si>
  <si>
    <t>Admin activity and data access logs produced by Cloud Audit Logging enable security analysis, resource change tracking, and compliance auditing.
Configuring the Metric Filter and Alerts for Audit Configuration Changes ensures the recommended state of audit configuration is maintained so that all activities in the project are audit-able at any point in time.</t>
  </si>
  <si>
    <t>**From Google Cloud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
protoPayload.methodName="SetIamPolicy" AND
protoPayload.serviceData.policyDelta.auditConfigDeltas:*
```
4. Click `Submit Filter`. Display logs appear based on the filter text entered by the user.
5. In the `Metric Editor` menu on the right, fill out the name field. Set `Units` to `1` (default) and `Type` to `Counter`. This will ensure that the log metric counts the number of log entries matching the user's advanced logs query.
6. Click `Create Metric`. 
**Create a prescribed Alert Policy:** 
1. Identify the new metric the user just created, under the section `User-defined Metrics` at [https://console.cloud.google.com/logs/metrics](https://console.cloud.google.com/logs/metrics).
2. Click the 3-dot icon in the rightmost column for the new metric and select `Create alert from Metric`. A new page opens.
3. Fill out the alert policy configuration and click `Save`. Choose the alerting threshold and configuration that makes sense for the organization. For example, a threshold of zero(0) for the most recent value will ensure that a notification is triggered for every owner change in the project:
```
Set `Aggregator` to `Count`
Set `Configuration`:
- Condition: above
- Threshold: 0
- For: most recent value
```
4. Configure the desired notifications channels in the section `Notifications`.
5. Name the policy and click `Save`.
**From Google Cloud CLI**
Create a prescribed Log Metric:
- Use the command: gcloud beta logging metrics create 
- Reference for command usage: [https://cloud.google.com/sdk/gcloud/reference/beta/logging/metrics/create
](https://cloud.google.com/sdk/gcloud/reference/beta/logging/metrics/create)
Create prescribed Alert Policy 
- Use the command: gcloud alpha monitoring policies create
- Reference for command usage: [https://cloud.google.com/sdk/gcloud/reference/alpha/monitoring/policies/create](https://cloud.google.com/sdk/gcloud/reference/alpha/monitoring/policies/create)</t>
  </si>
  <si>
    <t>Ensure Log Metric Filter and Alerts exists for Audit Configuration Changes. One method to accomplish the recommended state is to execute the following:
From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protoPayload.methodName="SetIamPolicy" AND
protoPayload.serviceData.policyDelta.auditConfigDeltas:*
4) Click Submit Filter. Display logs appear based on the filter text entered by the user.
5) In the Metric Editor menu on the right, fill out the name field. Set Units to 1 (default) and Type to Counter. This will ensure that the log metric counts the number of log entries matching the user's advanced logs query.
6) Click Create Metric. 
Create a prescribed Alert Policy:
1) Identify the new metric the user just created, under the section User-defined Metrics at [https://console.cloud.google.com/logs/metrics](https://console.cloud.google.com/logs/metrics).
2) Click the 3-dot icon in the rightmost column for the new metric and select Create alert from Metric. A new page opens.
3) Fill out the alert policy configuration and click Save. Choose the alerting threshold and configuration that makes sense for the organization. For example, a threshold of zero(0) for the most recent value will ensure that a notification is triggered for every owner change in the project:
Set Aggregator to Count
Set Configuration:
Condition: above
Threshold: 0
For: most recent value
4) Configure the desired notifications channels in the section Notifications.
5) Name the policy and click Save.</t>
  </si>
  <si>
    <t>To close this finding, please provide a screenshot showing Log Metric Filter and Alerts for Audit Configuration Changes exist with the agency's CAP.</t>
  </si>
  <si>
    <t>Google-18</t>
  </si>
  <si>
    <t>Ensure that the Log Metric Filter and Alerts exist for Custom Role Changes</t>
  </si>
  <si>
    <t>It is recommended that a Metric Filter and Alarm be established for changes to Identity and Access Management (IAM) role creation, deletion and updating activities.</t>
  </si>
  <si>
    <t>**From Console:**
**Ensure that the prescribed log metric is present:**
1. Go to `Logging/Logs-based Metrics` by visiting [https://console.cloud.google.com/logs/metrics](https://console.cloud.google.com/logs/metrics).
2. In the `User-defined Metrics` section, ensure that at least one metric `&lt;Log_Metric_Name&gt;` is present with filter text:
```
resource.type="iam_role" 
AND (protoPayload.methodName="google.iam.admin.v1.CreateRole" 
OR protoPayload.methodName="google.iam.admin.v1.DeleteRole" 
OR protoPayload.methodName="google.iam.admin.v1.UpdateRole")
```
**Ensure that the prescribed alerting policy is present:**
3. Go to `Alerting` by visiting [https://console.cloud.google.com/monitoring/alerting](https://console.cloud.google.com/monitoring/alerting).
4. Under the `Policies` section, ensure that at least one alert policy exists for the log metric above. Clicking on the policy should show that it is configured with a condition. For example, `Violates when: Any logging.googleapis.com/user/&lt;Log Metric Name&gt; stream` `is above a threshold of zero(0) for greater than zero(0) seconds` means that the alert will trigger for any new owner change. Verify that the chosen alerting thresholds make sense for the user's organization.
5. Ensure that the appropriate notifications channels have been set up.
**From Google Cloud CLI**
Ensure that the prescribed log metric is present:
1. List the log metrics:
```
gcloud logging metrics list --format json
```
2. Ensure that the output contains at least one metric with the filter set to:
```
resource.type="iam_role"
AND (protoPayload.methodName = "google.iam.admin.v1.CreateRole" OR
protoPayload.methodName="google.iam.admin.v1.DeleteRole" OR
protoPayload.methodName="google.iam.admin.v1.UpdateRole")
```
3. Note the value of the property `metricDescriptor.type` for the identified metric, in the format `logging.googleapis.com/user/&lt;Log Metric Name&gt;`.
**Ensure that the prescribed alerting policy is present:**
4. List the alerting policies:
```
gcloud alpha monitoring policies list --format json
```
5. Ensure that the output contains an least one alert policy where:
- `conditions.conditionThreshold.filter` is set to `metric.type=\"logging.googleapis.com/user/&lt;Log Metric Name&gt;\"`
- AND `enabled` is set to `true`.</t>
  </si>
  <si>
    <t>Log Metric Filter and Alerts do exists for Custom Role Changes.</t>
  </si>
  <si>
    <t>Log Metric Filter and Alerts do not exists for Custom Role Changes.</t>
  </si>
  <si>
    <t>Google Cloud IAM provides predefined roles that give granular access to specific Google Cloud Platform resources and prevent unwanted access to other resources. However, to cater to organization-specific needs, Cloud IAM also provides the ability to create custom roles. Project owners and administrators with the Organization Role Administrator role or the IAM Role Administrator role can create custom roles. Monitoring role creation, deletion and updating activities will help in identifying any over-privileged role at early stages.</t>
  </si>
  <si>
    <t>**From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
resource.type="iam_role" 
AND (protoPayload.methodName = "google.iam.admin.v1.CreateRole" 
OR protoPayload.methodName="google.iam.admin.v1.DeleteRole" 
OR protoPayload.methodName="google.iam.admin.v1.UpdateRole")
```
4. Click `Submit Filter`. Display logs appear based on the filter text entered by the user.
5. In the `Metric Editor` menu on the right, fill out the name field. Set `Units` to `1` (default) and `Type` to `Counter`. This ensures that the log metric counts the number of log entries matching the advanced logs query.
6. Click `Create Metric`. 
**Create a prescribed Alert Policy:** 
1. Identify the new metric that was just created under the section `User-defined Metrics` at [https://console.cloud.google.com/logs/metrics](https://console.cloud.google.com/logs/metrics).
2. Click the 3-dot icon in the rightmost column for the metric and select `Create alert from Metric`. A new page displays.
3. Fill out the alert policy configuration and click `Save`. Choose the alerting threshold and configuration that makes sense for the user's organization. For example, a threshold of zero(0) for the most recent value ensures that a notification is triggered for every owner change in the project:
```
Set `Aggregator` to `Count`
Set `Configuration`:
- Condition: above
- Threshold: 0
- For: most recent value
```
1. Configure the desired notification channels in the section `Notifications`.
1. Name the policy and click `Save`.
**From Google Cloud CLI**
Create the prescribed Log Metric:
- Use the command: gcloud logging metrics create 
Create the prescribed Alert Policy: 
- Use the command: gcloud alpha monitoring policies create &lt;policy name&gt;</t>
  </si>
  <si>
    <t>Ensure Log Metric Filter and Alerts exists for Custom Role changes. One method to accomplish the recommended state is to execute the following:
From Console:
Create the prescribed log metric:
1) Go to Logging/Logs-based Metrics by visiting [https://console.cloud.google.com/logs/metrics](https://console.cloud.google.com/logs/metrics) and click "CREATE METRIC".
2) Click the down arrow symbol on the Filter Bar at the rightmost corner and select Convert to Advanced Filter.
3) Clear any text and add: 
resource.type="iam_role" 
AND protoPayload.methodName = "google.iam.admin.v1)CreateRole" 
OR protoPayload.methodName="google.iam.admin.v1)DeleteRole" 
OR protoPayload.methodName="google.iam.admin.v1)UpdateRole"
4) Click Submit Filter. Display logs appear based on the filter text entered by the user.
5) In the Metric Editor menu on the right, fill out the name field. Set Units to 1 (default) and Type to Counter. This ensures that the log metric counts the number of log entries matching the advanced logs query.
6) Click Create Metric. 
**Create a prescribed Alert Policy:** 
1) Identify the new metric that was just created under the section User-defined Metrics at [https://console.cloud.google.com/logs/metrics](https://console.cloud.google.com/logs/metrics).
2) Click the 3-dot icon in the rightmost column for the metric and select Create alert from Metric. A new page displays.
3) Fill out the alert policy configuration and click Save. Choose the alerting threshold and configuration that makes sense for the user's organization. For example, a threshold of zero(0) for the most recent value ensures that a notification is triggered for every owner change in the project:
Set Aggregator to Count
Set Configuration:
Condition: above
Threshold: 0
For: most recent value
4) Configure the desired notification channels in the section Notifications.
5) Name the policy and click Save.</t>
  </si>
  <si>
    <t>To close this finding, please provide a screenshot showing Log Metric Filter and Alerts for Custom Role Changes exist with the agency's CAP.</t>
  </si>
  <si>
    <t>Google-24</t>
  </si>
  <si>
    <t>Ensure that Cloud DNS Logging is enabled for all VPC Networks</t>
  </si>
  <si>
    <t>Cloud DNS logging records the queries from the name servers within your VPC to Stackdriver. Logged queries can come from Compute Engine VMs, GKE containers, or other GCP resources provisioned within the VPC.</t>
  </si>
  <si>
    <t>**From Google Cloud CLI**
1. List all VPCs networks in a project:
```
gcloud compute networks list --format="table[box,title='All VPC Networks'](name:label='VPC Network Name')"
```
2. List all DNS policies, logging enablement, and associated VPC networks:
```
gcloud dns policies list --flatten="networks[]" --format="table[box,title='All DNS Policies By VPC Network'](name:label='Policy Name',enableLogging:label='Logging Enabled':align=center,networks.networkUrl.basename():label='VPC Network Name')"
```
Each VPC Network should be associated with a DNS policy with logging enabled.</t>
  </si>
  <si>
    <t>The Cloud DNS logging is enabled for all VPC Networks.</t>
  </si>
  <si>
    <t>The Cloud DNS logging is not enabled for all VPC Networks.</t>
  </si>
  <si>
    <t>Security monitoring and forensics cannot depend solely on IP addresses from VPC flow logs, especially when considering the dynamic IP usage of cloud resources, HTTP virtual host routing, and other technology that can obscure the DNS name used by a client from the IP address. Monitoring of Cloud DNS logs provides visibility to DNS names requested by the clients within the VPC. These logs can be monitored for anomalous domain names, evaluated against threat intelligence.
Note: For full capture of DNS, firewall must block egress UDP/53 (DNS) and TCP/443 (DNS over HTTPS) to prevent client from using external DNS name server for resolution.</t>
  </si>
  <si>
    <t>**From Google Cloud CLI**
**Add New DNS Policy With Logging Enabled**
For each VPC network that needs a DNS policy with logging enabled:
```
gcloud dns policies create enable-dns-logging --enable-logging --description="Enable DNS Logging" --networks=VPC_NETWORK_NAME
```
The VPC_NETWORK_NAME can be one or more networks in comma-separated list
**Enable Logging for Existing DNS Policy**
For each VPC network that has an existing DNS policy that needs logging enabled:
```
gcloud dns policies update POLICY_NAME --enable-logging --networks=VPC_NETWORK_NAME
```
The VPC_NETWORK_NAME can be one or more networks in comma-separated list</t>
  </si>
  <si>
    <t>Enable cloud DNS logging for all VPC networks. One method to accomplish the recommended state is to execute the following:
From Command Line:
Add New DNS Policy With Logging Enabled
For each VPC network that needs a DNS policy with logging enabled:
gcloud dns policies create enable-dns-logging --enable-logging --description="Enable DNS Logging" --networks=VPC_NETWORK_NAME
The VPC_NETWORK_NAME can be one or more networks in comma-separated list
Enable Logging for Existing DNS Policy
For each VPC network that has an existing DNS policy that needs logging enabled:
gcloud dns policies update POLICY_NAME --enable-logging --networks=VPC_NETWORK_NAME
The VPC_NETWORK_NAME can be one or more networks in comma-separated list</t>
  </si>
  <si>
    <t>To close this finding, please provide screenshot showing cloud DNS logging is enabled for all VPC Networks with the agency's CAP.</t>
  </si>
  <si>
    <t>Google-25</t>
  </si>
  <si>
    <t>System Component Inventory</t>
  </si>
  <si>
    <t>Ensure Cloud Asset Inventory is enabled</t>
  </si>
  <si>
    <t>GCP Cloud Asset Inventory is services that provides a historical view of GCP resources and IAM policies through a time-series database. The information recorded includes metadata on Google Cloud resources, metadata on policies set on Google Cloud projects or resources, and runtime information gathered within a Google Cloud resource.
Cloud Asset Inventory Service (CAIS) API enablement is not required for operation of the service, but rather enables the mechanism for searching/exporting CAIS asset data directly.</t>
  </si>
  <si>
    <t>**From Google Cloud Console**
Ensure that the Cloud Asset API is enabled:
1. Go to `API &amp; Services/Library` by visiting [https://console.cloud.google.com/apis/library](https://console.cloud.google.com/apis/library)
2. Search for `Cloud Asset API` and select the result for _Cloud Asset API_
3. Ensure that `API Enabled` is displayed.
**From Google Cloud CLI**
Ensure that the Cloud Asset API is enabled:
1. Query enabled services:
```
gcloud services list --enabled --filter=name:cloudasset.googleapis.com
```
If the API is listed, then it is enabled. If the response is `Listed 0 items` the API is not enabled.</t>
  </si>
  <si>
    <t>The Cloud Asset Inventory is enabled.</t>
  </si>
  <si>
    <t>The Cloud Asset Inventory setting is not enabled.</t>
  </si>
  <si>
    <t>HCM18</t>
  </si>
  <si>
    <t>HCM18: Software asset inventory does not exist</t>
  </si>
  <si>
    <t>2.13</t>
  </si>
  <si>
    <t>The GCP resources and IAM policies captured by GCP Cloud Asset Inventory enables security analysis, resource change tracking, and compliance auditing.
It is recommended GCP Cloud Asset Inventory be enabled for all GCP projects.</t>
  </si>
  <si>
    <t>**From Google Cloud Console**
Enable the Cloud Asset API:
1. Go to `API &amp; Services/Library` by visiting [https://console.cloud.google.com/apis/library](https://console.cloud.google.com/apis/library)
2. Search for `Cloud Asset API` and select the result for _Cloud Asset API_
3. Click the `ENABLE` button.
**From Google Cloud CLI**
Enable the Cloud Asset API:
1. Enable the Cloud Asset API through the services interface:
```
gcloud services enable cloudasset.googleapis.com
```</t>
  </si>
  <si>
    <t>Enable Cloud Asset Inventory. One method to accomplish the recommended state is to execute the following:
From Console:
1) Go to API &amp; Services/Library by visiting [https://console.cloud.google.com/apis/library](https://console.cloud.google.com/apis/library)
2) Search for Cloud Asset API and select the result for _Cloud Asset API_
3) Click the ENABLE button.</t>
  </si>
  <si>
    <t>Google-27</t>
  </si>
  <si>
    <t>Ensure Legacy Networks do not exist for older projects</t>
  </si>
  <si>
    <t>In order to prevent use of Legacy Networks, a project should not have a Legacy Network configured. As of now, Legacy Networks are gradually being phased out, and you can no longer create projects with them. This recommendation is to check older projects to ensure that they are not using Legacy Networks.</t>
  </si>
  <si>
    <t>**From Google Cloud CLI**
For each Google Cloud Platform project,
1. Set the project name in the Google Cloud Shell:
```
gcloud config set project &lt;Project-ID&gt; 
```
2. List the networks configured in that project:
```
gcloud compute networks list 
```
None of the listed networks should be in the `legacy` mode.</t>
  </si>
  <si>
    <t>Legacy Networks do not exist for platform projects.</t>
  </si>
  <si>
    <t>Legacy Networks do exist for platform projects.</t>
  </si>
  <si>
    <t xml:space="preserve">HCM45: System configuration provides additional attack surface
</t>
  </si>
  <si>
    <t>Legacy Networks have a single network IPv4 prefix range and a single gateway IP address for the whole network. The network is global in scope and spans all cloud regions. Subnetworks cannot be created in a legacy network and are unable to switch from legacy to auto or custom subnet networks. Legacy Networks can have an impact for high network traffic projects and are subject to a single point of contention or failure.</t>
  </si>
  <si>
    <t>**From Google Cloud CLI**
For each Google Cloud Platform project,
1. Follow the documentation and create a non-legacy network suitable for the organization's requirements.
2. Follow the documentation and delete the networks in the `legacy` mode.</t>
  </si>
  <si>
    <t>Ensure Legacy Networks does not exists for a project. One method to accomplish the recommended state is to execute the following:
For each Google Cloud Platform project,
1) Follow the documentation and create a non-legacy network suitable for the organization's requirements.
2) Follow the documentation and delete the networks in the legacy mode.</t>
  </si>
  <si>
    <t>To close this finding, please provide screenshot showing Legacy Networks do not exist in a project with the agency's CAP.</t>
  </si>
  <si>
    <t>Google-28</t>
  </si>
  <si>
    <t>SC-20</t>
  </si>
  <si>
    <t>Secure Name/Address Resolution Service (Authoritative Source)</t>
  </si>
  <si>
    <t>Ensure that Domain Name System Security Extensions (DNSSEC) is enabled for Cloud DNS</t>
  </si>
  <si>
    <t>Cloud Domain Name System (DNS) is a fast, reliable and cost-effective domain name system that powers millions of domains on the internet. Domain Name System Security Extensions (DNSSEC) in Cloud DNS enables domain owners to take easy steps to protect their domains against DNS hijacking and man-in-the-middle and other attacks.</t>
  </si>
  <si>
    <t>**From Google Cloud Console**
1. Go to `Cloud DNS` by visiting [https://console.cloud.google.com/net-services/dns/zones](https://console.cloud.google.com/net-services/dns/zones).
2. For each zone of `Type` `Public`, ensure that `DNSSEC` is set to `On`.
**From Google Cloud CLI**
1. List all the Managed Zones in a project:
```
gcloud dns managed-zones list
```
2. For each zone of `VISIBILITY` `public`, get its metadata: 
```
gcloud dns managed-zones describe ZONE_NAME
```
3. Ensure that `dnssecConfig.state` property is `on`.</t>
  </si>
  <si>
    <t>DNSSEC is enabled for zones within the Cloud DNS.</t>
  </si>
  <si>
    <t>DNSSEC is not enabled for zones within the Cloud DNS.</t>
  </si>
  <si>
    <t>Domain Name System Security Extensions (DNSSEC) adds security to the DNS protocol by enabling DNS responses to be validated. Having a trustworthy DNS that translates a domain name like www.example.com into its associated IP address is an increasingly important building block of today’s web-based applications. Attackers can hijack this process of domain/IP lookup and redirect users to a malicious site through DNS hijacking and man-in-the-middle attacks. DNSSEC helps mitigate the risk of such attacks by cryptographically signing DNS records. As a result, it prevents attackers from issuing fake DNS responses that may misdirect browsers to nefarious websites.</t>
  </si>
  <si>
    <t>**From Google Cloud Console**
1. Go to `Cloud DNS` by visiting [https://console.cloud.google.com/net-services/dns/zones](https://console.cloud.google.com/net-services/dns/zones).
2. For each zone of `Type` `Public`, set `DNSSEC` to `On`.
**From Google Cloud CLI**
Use the below command to enable `DNSSEC` for Cloud DNS Zone Name.
```
gcloud dns managed-zones update ZONE_NAME --dnssec-state on
```</t>
  </si>
  <si>
    <t>Enable DNSSEC for Cloud DNS. One method to accomplish the recommended state is to execute the following:
From Console:
1) Go to Cloud DNS by visiting [https://console.cloud.google.com/net-services/dns/zones](https://console.cloud.google.com/net-services/dns/zones).
2) For each zone of Type Public, set DNSSEC to On.</t>
  </si>
  <si>
    <t>To close this finding, please provide screenshot showing DNSSEC is enabled for Cloud DNS with the agency's CAP.</t>
  </si>
  <si>
    <t>Google-29</t>
  </si>
  <si>
    <t>Ensure that RSASHA1 is not used for the Key-Signing Key in Cloud DNS DNSSEC</t>
  </si>
  <si>
    <t>NOTE: Currently, the SHA1 algorithm has been removed from general use by Google, and, if being used, needs to be whitelisted on a project basis by Google and will also, therefore, require a Google Cloud support contract.
DNSSEC algorithm numbers in this registry may be used in CERT RRs. Zone signing (DNSSEC) and transaction security mechanisms (SIG(0) and TSIG) make use of particular subsets of these algorithms. The algorithm used for key signing should be a recommended one and it should be strong.</t>
  </si>
  <si>
    <t>**From Google Cloud CLI**
Ensure the property algorithm for keyType keySigning is not using `RSASHA1`.
 gcloud dns managed-zones describe ZONENAME --format="json(dnsName,dnssecConfig.state,dnssecConfig.defaultKeySpecs)"</t>
  </si>
  <si>
    <t>RSASHA1 is not used for Key-Signing Key in Cloud DNS DNSSEC.</t>
  </si>
  <si>
    <t>RSASHA1 is used for Key-Signing Key in Cloud DNS DNSSEC.</t>
  </si>
  <si>
    <t>Domain Name System Security Extensions (DNSSEC) algorithm numbers in this registry may be used in CERT RRs. Zonesigning (DNSSEC) and transaction security mechanisms (SIG(0) and TSIG) make use of particular subsets of these algorithms.
The algorithm used for key signing should be a recommended one and it should be strong. When enabling DNSSEC for a managed zone, or creating a managed zone with DNSSEC, the user can select the DNSSEC signing algorithms and the denial-of-existence type. Changing the DNSSEC settings is only effective for a managed zone if DNSSEC is not already enabled. If there is a need to change the settings for a managed zone where it has been enabled, turn DNSSEC off and then re-enable it with different settings.</t>
  </si>
  <si>
    <t>**From Google Cloud CLI**
1. If it is necessary to change the settings for a managed zone where it has been enabled, DNSSEC must be turned off and re-enabled with different settings. To turn off DNSSEC, run the following command:
```
gcloud dns managed-zones update ZONE_NAME --dnssec-state off
```
2. To update key-signing for a reported managed DNS Zone, run the following command:
```
gcloud dns managed-zones update ZONE_NAME --dnssec-state on --ksk-algorithm KSK_ALGORITHM --ksk-key-length KSK_KEY_LENGTH --zsk-algorithm ZSK_ALGORITHM --zsk-key-length ZSK_KEY_LENGTH --denial-of-existence DENIAL_OF_EXISTENCE
```
Supported algorithm options and key lengths are as follows.
 Algorithm KSK Length ZSK Length
 --------- ---------- ----------
 RSASHA1 1024,2048 1024,2048
 RSASHA256 1024,2048 1024,2048
 RSASHA512 1024,2048 1024,2048
 ECDSAP256SHA256 256 256
 ECDSAP384SHA384 384 384</t>
  </si>
  <si>
    <t>Ensure that RSASHA1 is not used for key-signing key in Cloud DNS DNSSEC. One method to accomplish the recommended state is to execute the following:
1) If it is necessary to change the settings for a managed zone where it has been enabled, NSSEC must be turned off and re-enabled with different settings. To turn off DNSSEC, run the following command:
gcloud dns managed-zones update ZONE_NAME --dnssec-state off
2) To update key-signing for a reported managed DNS Zone, run the following command:
gcloud dns managed-zones update ZONE_NAME --dnssec-state on --ksk-algorithm KSK_ALGORITHM --ksk-key-length KSK_KEY_LENGTH --zsk-algorithm ZSK_ALGORITHM --zsk-key-length ZSK_KEY_LENGTH --denial-of-existence DENIAL_OF_EXISTENCE
Supported algorithm options and key lengths are as follows.
Algorithm KSK Length ZSK Length
--------- ---------- ----------
RSASHA1 1024,2048 1024,2048
RSASHA256 1024,2048 1024,2048
RSASHA512 1024,2048 1024,2048
ECDSAP256SHA256 256 256
ECDSAP384SHA384 384 384</t>
  </si>
  <si>
    <t>To close this finding, please provide screenshot showing that RSASHA is not used for Key-Signing Key in Cloud DNS DNSSEC with the agency's CAP.</t>
  </si>
  <si>
    <t>Google-30</t>
  </si>
  <si>
    <t>Ensure that RSASHA1 is not used for the Zone-Signing Key in Cloud DNS DNSSEC</t>
  </si>
  <si>
    <t>**From Google Cloud CLI**
Ensure the property algorithm for keyType zone signing is not using RSASHA1.
```
gcloud dns managed-zones describe --format="json(dnsName,dnssecConfig.state,dnssecConfig.defaultKeySpecs)"
```</t>
  </si>
  <si>
    <t xml:space="preserve">The RSASHA1 is not used for Zone-Signing Key in Cloud DNS DNSSEC. </t>
  </si>
  <si>
    <t>RSASHA1 is used for Zone-Signing Key in Cloud DNS DNSSEC.</t>
  </si>
  <si>
    <t>3.5</t>
  </si>
  <si>
    <t>DNSSEC algorithm numbers in this registry may be used in CERT RRs. Zone signing (DNSSEC) and transaction security mechanisms (SIG(0) and TSIG) make use of particular subsets of these algorithms.
The algorithm used for key signing should be a recommended one and it should be strong. When enabling DNSSEC for a managed zone, or creating a managed zone with DNSSEC, the DNSSEC signing algorithms and the denial-of-existence type can be selected. Changing the DNSSEC settings is only effective for a managed zone if DNSSEC is not already enabled. If the need exists to change the settings for a managed zone where it has been enabled, turn DNSSEC off and then re-enable it with different settings.</t>
  </si>
  <si>
    <t>**From Google Cloud CLI**
1. If the need exists to change the settings for a managed zone where it has been enabled, DNSSEC must be turned off and then re-enabled with different settings. To turn off DNSSEC, run following command:
```
gcloud dns managed-zones update ZONE_NAME --dnssec-state off
```
2. To update zone-signing for a reported managed DNS Zone, run the following command:
```
gcloud dns managed-zones update ZONE_NAME --dnssec-state on --ksk-algorithm KSK_ALGORITHM --ksk-key-length KSK_KEY_LENGTH --zsk-algorithm ZSK_ALGORITHM --zsk-key-length ZSK_KEY_LENGTH --denial-of-existence DENIAL_OF_EXISTENCE
```
Supported algorithm options and key lengths are as follows.
 Algorithm KSK Length ZSK Length
 --------- ---------- ----------
 RSASHA1 1024,2048 1024,2048
 RSASHA256 1024,2048 1024,2048
 RSASHA512 1024,2048 1024,2048
 ECDSAP256SHA256 256 384
 ECDSAP384SHA384 384 384</t>
  </si>
  <si>
    <t>Ensure that RSASHA1 is not used for zone-signing key in Cloud DNS DNSSEC. One method to accomplish the recommended state is to execute the following:
1) If the need exists to change the settings for a managed zone where it has been enabled, DNSSEC must be turned off and then re-enabled with different settings. To turn off DNSSEC, run following command:
\gcloud dns managed-zones update ZONE_NAME --dnssec-state off
2) To update zone-signing for a reported managed DNS Zone, run the following command:
gcloud dns managed-zones update ZONE_NAME --dnssec-state on --ksk-algorithm KSK_ALGORITHM --ksk-key-length KSK_KEY_LENGTH --zsk-algorithm ZSK_ALGORITHM --zsk-key-length ZSK_KEY_LENGTH --denial-of-existence DENIAL_OF_EXISTENCE
Supported algorithm options and key lengths are as follows.
Algorithm KSK Length ZSK Length
--------- ---------- ----------
RSASHA1 1024,2048 1024,2048
RSASHA256 1024,2048 1024,2048
RSASHA512 1024,2048 1024,2048
ECDSAP256SHA256 256 384
ECDSAP384SHA384 384 384</t>
  </si>
  <si>
    <t>To close this finding, please provide screenshot showing RSASHA1 is not used for Zone-Signing Key in Cloud DNS DNSSE with the agency's CAP.</t>
  </si>
  <si>
    <t>Google-32</t>
  </si>
  <si>
    <t>Ensure no HTTPS or SSL Proxy Load Balancers permit SSL policies with weak cipher suites</t>
  </si>
  <si>
    <t>Secure Sockets Layer (SSL) policies determine what port Transport Layer Security (TLS) features clients are permitted to use when connecting to load balancers. To prevent usage of insecure features, SSL policies should use (a) at least TLS 1.2 with the MODERN profile; or (b) the RESTRICTED profile, because it effectively requires clients to use TLS 1.2 regardless of the chosen minimum TLS version; or (3) a CUSTOM profile that does not support any of the following features: 
```
TLS_RSA_WITH_AES_128_GCM_SHA256
TLS_RSA_WITH_AES_256_GCM_SHA384
TLS_RSA_WITH_AES_128_CBC_SHA
TLS_RSA_WITH_AES_256_CBC_SHA
TLS_RSA_WITH_3DES_EDE_CBC_SHA
```</t>
  </si>
  <si>
    <t>**From Google Cloud Console**
1. See all load balancers by visiting [https://console.cloud.google.com/net-services/loadbalancing/loadBalancers/list](https://console.cloud.google.com/net-services/loadbalancing/loadBalancers/list).
2. For each load balancer for `SSL (Proxy)` or `HTTPS`, click on its name to go the `Load balancer details` page.
3. Ensure that each target proxy entry in the `Frontend` table has an `SSL Policy` configured. 
4. Click on each SSL policy to go to its `SSL policy details` page.
5. Ensure that the SSL policy satisfies one of the following conditions: 
- has a `Min TLS` set to `TLS 1.2` and `Profile` set to `Modern` profile, or
- has `Profile` set to `Restricted`. Note that a Restricted profile effectively requires clients to use TLS 1.2 regardless of the chosen minimum TLS version, or
- has `Profile` set to `Custom` and the following features are all disabled:
```
TLS_RSA_WITH_AES_128_GCM_SHA256
TLS_RSA_WITH_AES_256_GCM_SHA384
TLS_RSA_WITH_AES_128_CBC_SHA
TLS_RSA_WITH_AES_256_CBC_SHA
TLS_RSA_WITH_3DES_EDE_CBC_SHA
```
**From Google Cloud CLI**
1. List all TargetHttpsProxies and TargetSslProxies.
```
gcloud compute target-https-proxies list
gcloud compute target-ssl-proxies list
```
2. For each target proxy, list its properties:
```
gcloud compute target-https-proxies describe TARGET_HTTPS_PROXY_NAME
gcloud compute target-ssl-proxies describe TARGET_SSL_PROXY_NAME
```
3. Ensure that the `sslPolicy` field is present and identifies the name of the SSL policy: 
```
sslPolicy: https://www.googleapis.com/compute/v1/projects/PROJECT_ID/global/sslPolicies/SSL_POLICY_NAME
```
If the `sslPolicy` field is missing from the configuration, it means that the GCP default policy is used, which is insecure.
4. Describe the SSL policy:
```
gcloud compute ssl-policies describe SSL_POLICY_NAME
```
5. Ensure that the policy satisfies one of the following conditions:
- has `Profile` set to `Modern` and `minTlsVersion` set to `TLS_1_2`, or
- has `Profile` set to `Restricted`, or
- has `Profile` set to `Custom` and  `enabledFeatures` does not contain any of the following values:
```
TLS_RSA_WITH_AES_128_GCM_SHA256
TLS_RSA_WITH_AES_256_GCM_SHA384
TLS_RSA_WITH_AES_128_CBC_SHA
TLS_RSA_WITH_AES_256_CBC_SHA
TLS_RSA_WITH_3DES_EDE_CBC_SHA
```</t>
  </si>
  <si>
    <t>No HTTPS or SSL proxy load balancers permit SSL policies with weak cipher suites.</t>
  </si>
  <si>
    <t>HTTPS or SSL proxy load balancers permit SSL policies with weak cipher suites.</t>
  </si>
  <si>
    <t>3.9</t>
  </si>
  <si>
    <t>Load balancers are used to efficiently distribute traffic across multiple servers. Both SSL proxy and HTTPS load balancers are external load balancers, meaning they distribute traffic from the Internet to a GCP network. GCP customers can configure load balancer SSL policies with a minimum TLS version (1.0, 1.1, or 1.2) that clients can use to establish a connection, along with a profile (Compatible, Modern, Restricted, or Custom) that specifies permissible cipher suites. To comply with users using outdated protocols, GCP load balancers can be configured to permit insecure cipher suites. In fact, the GCP default SSL policy uses a minimum TLS version of 1.0 and a Compatible profile, which allows the widest range of insecure cipher suites. As a result, it is easy for customers to configure a load balancer without even knowing that they are permitting outdated cipher suites.</t>
  </si>
  <si>
    <t>**From Google Cloud Console**
If the TargetSSLProxy or TargetHttpsProxy does not have an SSL policy configured, create a new SSL policy. Otherwise, modify the existing insecure policy. 
1. Navigate to the `SSL Policies` page by visiting: [https://console.cloud.google.com/net-security/sslpolicies](https://console.cloud.google.com/net-security/sslpolicies)
2. Click on the name of the insecure policy to go to its `SSL policy details` page.
3. Click `EDIT`.
4. Set `Minimum TLS version` to `TLS 1.2`.
5. Set `Profile` to `Modern` or `Restricted`. 
6. Alternatively, if teh user selects the profile `Custom`, make sure that the following features are disabled: 
```
TLS_RSA_WITH_AES_128_GCM_SHA256
TLS_RSA_WITH_AES_256_GCM_SHA384
TLS_RSA_WITH_AES_128_CBC_SHA
TLS_RSA_WITH_AES_256_CBC_SHA
TLS_RSA_WITH_3DES_EDE_CBC_SHA
```
**From Google Cloud CLI**
1. For each insecure SSL policy, update it to use secure cyphers:
```
gcloud compute ssl-policies update NAME [--profile COMPATIBLE|MODERN|RESTRICTED|CUSTOM] --min-tls-version 1.2 [--custom-features FEATURES]
```
2. If the target proxy has a GCP default SSL policy, use the following command corresponding to the proxy type to update it.
```
gcloud compute target-ssl-proxies update TARGET_SSL_PROXY_NAME --ssl-policy SSL_POLICY_NAME
gcloud compute target-https-proxies update TARGET_HTTPS_POLICY_NAME --ssl-policy SSL_POLICY_NAME
```</t>
  </si>
  <si>
    <t>Disable weak cipher suites in all HTTPS or SSL proxies / load balancers. One method to accomplish the recommended state is to execute the following:
From Console:
1) If the TargetSSLProxy or TargetHttpsProxy does not have an SSL policy configured, create a new SSL policy. Otherwise, modify the existing insecure policy. 
2) Navigate to the SSL Policies page by visiting: [https://console.cloud.google.com/net-security/sslpolicies](https://console.cloud.google.com/net-security/sslpolicies)
3) Click on the name of the insecure policy to go to its SSL policy details page.
3) Click EDIT.
4) Set Minimum TLS version to TLS 1.2)
5) Set Profile to Modern or Restricted. 
6) Alternatively, if teh user selects the profile Custom, make sure that the following features are disabled: 
TLS_RSA_WITH_AES_128_GCM_SHA256
TLS_RSA_WITH_AES_256_GCM_SHA384
TLS_RSA_WITH_AES_128_CBC_SHA
TLS_RSA_WITH_AES_256_CBC_SHA
TLS_RSA_WITH_3DES_EDE_CBC_SHA</t>
  </si>
  <si>
    <t>To close this finding, please provide screenshot showing no HTTPS or SSL proxy load balancers permit SSL policies with weak cipher suite with the agency's CAP.</t>
  </si>
  <si>
    <t>Google-33</t>
  </si>
  <si>
    <t xml:space="preserve">Access Enforcement </t>
  </si>
  <si>
    <t>Ensure that instances are not configured to use the default service account with full access to all Cloud APIs</t>
  </si>
  <si>
    <t>It is recommended to configure your instance to not use the default Compute Engine service account because it has the Editor role on the project.</t>
  </si>
  <si>
    <t>**From Google Cloud Console**
1. Go to the `VM instances` page by visiting: [https://console.cloud.google.com/compute/instances](https://console.cloud.google.com/compute/instances).
2. Click on each instance name to go to its `VM instance details` page.
3. Under the section `API and identity management`, ensure that the default Compute Engine service account is not used. This account is named `[PROJECT_NUMBER]-compute@developer.gserviceaccount.com`.
**From Google Cloud CLI**
1. List the instances in your project and get details on each instance:
```
gcloud compute instances list --format=json | jq -r '. | "SA: \(.[].serviceAccounts[].email) Name: \(.[].name)"'
```
2. Ensure that the service account section has an email that does not match the pattern `[PROJECT_NUMBER]-compute@developer.gserviceaccount.com`.
**Exception:**
VMs created by GKE should be excluded. These VMs have names that start with `gke-` and are labeled `goog-gke-node`.</t>
  </si>
  <si>
    <t>Instances are not configured to use the default service account.</t>
  </si>
  <si>
    <t>Instances are configured to use the default service account.</t>
  </si>
  <si>
    <t>HAC27</t>
  </si>
  <si>
    <t>HAC27: Default accounts have not been disabled or renamed</t>
  </si>
  <si>
    <t>When a default Compute Engine service account is created, it is automatically granted the Editor role (roles/editor) on your project which allows read and write access to most Google Cloud Services. This role includes a very large number of permissions. To defend against privilege escalations if your VM is compromised and prevent an attacker from gaining access to all of your project, you should either revoke the Editor role from the default Compute Engine service account or create a new service account and assign only the permissions needed by your instance. To mitigate this at scale, we strongly recommend that you disable the automatic role grant by adding a constraint to your organization policy.
The default Compute Engine service account is named `[PROJECT_NUMBER]-compute@developer.gserviceaccount.com`.</t>
  </si>
  <si>
    <t>**From Google Cloud Console**
1. Go to the `VM instances` page by visiting: [https://console.cloud.google.com/compute/instances](https://console.cloud.google.com/compute/instances).
2. Click on the instance name to go to its `VM instance details` page.
3. Click `STOP` and then click `EDIT`.
4. Under the section `API and identity management`, select a service account other than the default Compute Engine service account. You may first need to create a new service account.
5. Click `Save` and then click `START`.
**From Google Cloud CLI**
1. Stop the instance:
```
gcloud compute instances stop &lt;INSTANCE_NAME&gt;
```
2. Update the instance:
```
gcloud compute instances set-service-account &lt;INSTANCE_NAME&gt; --service-account=&lt;SERVICE_ACCOUNT&gt; 
```
3. Restart the instance:
```
gcloud compute instances start &lt;INSTANCE_NAME&gt;
```</t>
  </si>
  <si>
    <t>Ensure that instances are not configured to use the default service account. One method to accomplish the recommended state is to execute the following:
From Console:
1) Go to the VM instances page by visiting: [https://console.cloud.google.com/compute/instances](https://console.cloud.google.com/compute/instances).
2) Click on the instance name to go to its VM instance details page.
3) Click STOP and then click EDIT.
4) Under the section API and identity management, select a service account other than the default Compute Engine service account. You may first need to create a new service account.
5) Click Save and then click START.</t>
  </si>
  <si>
    <t>To close this finding, please provide screenshot showing instances are not configured to use the default service account with the agency's CAP.</t>
  </si>
  <si>
    <t>Google-34</t>
  </si>
  <si>
    <t>Ensure that instances are not configured to use the Default Service Account with Full Access to all Cloud APIs</t>
  </si>
  <si>
    <t>To support principle of least privileges and prevent potential privilege escalation it is recommended that instances are not assigned to default service account `Compute Engine default service account` with Scope `Allow full access to all Cloud APIs`.</t>
  </si>
  <si>
    <t>**From Google Cloud Console**
1. Go to the `VM instances` page by visiting: [https://console.cloud.google.com/compute/instances](https://console.cloud.google.com/compute/instances).
2. Click on each instance name to go to its `VM instance details` page.
3. Under the `API and identity management`, ensure that `Cloud API access scopes` is not set to `Allow full access to all Cloud APIs`.
**From Google Cloud CLI**
1. List the instances in your project and get details on each instance:
```
gcloud compute instances list --format=json | jq -r '. | "SA Scopes: \(.[].serviceAccounts[].scopes) Name: \(.[].name) Email: \(.[].serviceAccounts[].email)"'
```
2. Ensure that the service account section has an email that does not match the pattern `[PROJECT_NUMBER]-compute@developer.gserviceaccount.com`.
**Exception:**
VMs created by GKE should be excluded. These VMs have names that start with `gke-` and are labeled `goog-gke-node</t>
  </si>
  <si>
    <t>The instances are not configured to use the default service account with Full Access to all Cloud APIs.</t>
  </si>
  <si>
    <t>Instances are configured to use the Default Service Account with Full Access to all Cloud APIs.</t>
  </si>
  <si>
    <t>Along with ability to optionally create, manage and use user managed custom service accounts, Google Compute Engine provides default service account `Compute Engine default service account` for an instances to access necessary cloud services.
`Project Editor` role is assigned to `Compute Engine default service account` hence, This service account has almost all capabilities over all cloud services except billing.
However, when `Compute Engine default service account` assigned to an instance it can operate in 3 scopes.
```
1. Allow default access: Allows only minimum access required to run an Instance (Least Privileges)
2. Allow full access to all Cloud APIs: Allow full access to all the cloud APIs/Services (Too much access)
3. Set access for each API: Allows Instance administrator to choose only those APIs that are needed to perform specific business functionality expected by instance
```
When an instance is configured with `Compute Engine default service account` with Scope `Allow full access to all Cloud APIs`, based on IAM roles assigned to the user(s) accessing Instance, it may allow user to perform cloud operations/API calls that user is not supposed to perform leading to successful privilege escalation.</t>
  </si>
  <si>
    <t>**From Google Cloud Console**
1. Go to the `VM instances` page by visiting: [https://console.cloud.google.com/compute/instances](https://console.cloud.google.com/compute/instances).
2. Click on the impacted VM instance.
3. If the instance is not stopped, click the `Stop` button. Wait for the instance to be stopped.
4. Next, click the `Edit` button.
5. Scroll down to the `Service Account` section.
6. Select a different service account or ensure that `Allow full access to all Cloud APIs` is not selected.
7. Click the `Save` button to save your changes and then click `START`.
**From Google Cloud CLI**
1. Stop the instance:
```
gcloud compute instances stop &lt;INSTANCE_NAME&gt;
```
2. Update the instance:
```
gcloud compute instances set-service-account &lt;INSTANCE_NAME&gt; --service-account=&lt;SERVICE_ACCOUNT&gt; --scopes [SCOPE1, SCOPE2...]
```
3. Restart the instance:
```
gcloud compute instances start &lt;INSTANCE_NAME&gt;
```</t>
  </si>
  <si>
    <t>Ensure that instances are not configured to use the Default Service Account with Full Access to all Cloud APIs. One method to accomplish the recommended state is to execute the following:
From Console:
1) Go to the VM instances page by visiting: [https://console.cloud.google.com/compute/instances](https://console.cloud.google.com/compute/instances).
2) Click on the impacted VM instance.
3) If the instance is not stopped, click the Stop button. Wait for the instance to be stopped.
4) Next, click the Edit button.
5) Scroll down to the Service Account section.
6) Select a different service account or ensure that Allow full access to all Cloud APIs is not selected.
7) Click the Save button to save your changes and then click START.
From Command Line:
1) Stop the instance:
gcloud compute instances stop &lt;INSTANCE_NAME&gt;
2) Update the instance:
gcloud compute instances set-service-account &lt;INSTANCE_NAME&gt; --service-account=&lt;SERVICE_ACCOUNT&gt; --scopes [SCOPE1, SCOPE2)..]
3) Restart the instance:
gcloud compute instances start &lt;INSTANCE_NAME&gt;</t>
  </si>
  <si>
    <t>To close this finding, please provide a screenshot showing instances are not configured to use the Default Service Account with Full Access to all Cloud APIs with the agency's CAP.</t>
  </si>
  <si>
    <t>Google-35</t>
  </si>
  <si>
    <t>Ensure Block Project-Wide SSH Keys is enabled for VM Instances</t>
  </si>
  <si>
    <t>It is recommended to use Instance specific SSH key(s) instead of using common/shared project-wide SSH key(s) to access Instances.</t>
  </si>
  <si>
    <t>**From Google Cloud Console**
1. Go to the `VM instances` page by visiting [https://console.cloud.google.com/compute/instances](https://console.cloud.google.com/compute/instances). It will list all the instances in your project.
2. For every instance, click on the name of the instance.
3. Under `SSH Keys`, ensure `Block project-wide SSH keys` is selected.
**From Google Cloud CLI**
1. List the instances in your project and get details on each instance:
```
gcloud compute instances list --format=json
```
2. Ensure `key: block-project-ssh-keys` is set to `value: 'true'`.</t>
  </si>
  <si>
    <t>The Block Project-wide SSH keys is enabled for VM Instances.</t>
  </si>
  <si>
    <t>The Block Project-wide SSH keys is not enabled for VM Instances.</t>
  </si>
  <si>
    <t>Project-wide SSH keys are stored in Compute/Project-meta-data. Project wide SSH keys can be used to login into all the instances within project. Using project-wide SSH keys eases the SSH key management but if compromised, poses the security risk which can impact all the instances within project. It is recommended to use instance specific SSH keys which can limit the attack surface if the SSH keys are compromised.</t>
  </si>
  <si>
    <t>**From Google Cloud Console**
1. Go to the `VM instances` page by visiting: [https://console.cloud.google.com/compute/instances](https://console.cloud.google.com/compute/instances). It will list all the instances in your project.
2. Click on the name of the Impacted instance
3. Click `Edit` in the toolbar
4. Under SSH Keys, go to the `Block project-wide SSH keys` checkbox
5. To block users with project-wide SSH keys from connecting to this instance, select `Block project-wide SSH keys`
6. Click `Save` at the bottom of the page
7. Repeat steps for every impacted Instance
**From Google Cloud CLI**
To block project-wide public SSH keys, set the metadata value to `TRUE`:
```
gcloud compute instances add-metadata &lt;INSTANCE_NAME&gt; --metadata block-project-ssh-keys=TRUE
```</t>
  </si>
  <si>
    <t>Enable Block Project-wide SSH keys for VM Instances. One method to accomplish the recommended state is to execute the following:
From Console:
1) Go to the VM instances page by visiting: [https://console.cloud.google.com/compute/instances](https://console.cloud.google.com/compute/instances). It will list all the instances in your project.
2) Click on the name of the Impacted instance
3) Click Edit in the toolbar
4) Under SSH Keys, go to the Block project-wide SSH keys checkbox
5) To block users with project-wide SSH keys from connecting to this instance, select Block project-wide SSH keys
6) Click Save at the bottom of the page
7) Repeat steps for every impacted Instance
From Command Line:
To block project-wide public SSH keys, set the metadata value to TRUE:
gcloud compute instances add-metadata &lt;INSTANCE_NAME&gt; --metadata block-project-ssh-keys=TRUE</t>
  </si>
  <si>
    <t>To close this finding, please provide screenshot showing Block Project-wide SSH keys is enabled for VM Instance with the agency's CAP.</t>
  </si>
  <si>
    <t>Google-36</t>
  </si>
  <si>
    <t>IA-7</t>
  </si>
  <si>
    <t>Cryptographic Module Authentication</t>
  </si>
  <si>
    <t>Ensure Oslogin is enabled for a project</t>
  </si>
  <si>
    <t>Enabling OS login binds SSH certificates to IAM users and facilitates effective SSH certificate management.</t>
  </si>
  <si>
    <t>**From Google Cloud Console**
1. Go to the VM compute metadata page by visiting [https://console.cloud.google.com/compute/metadata](https://console.cloud.google.com/compute/metadata).
2. Ensure that key `enable-oslogin` is present with value set to `TRUE`. 
3. Because instances can override project settings, ensure that no instance has custom metadata with key `enable-oslogin` and value `FALSE`.
**From Google Cloud CLI**
1. List the instances in your project and get details on each instance:
```
gcloud compute instances list --format=json
```
2. Verify that the section `commonInstanceMetadata` has a key `enable-oslogin` set to value `TRUE`.
**Exception:**
VMs created by GKE should be excluded. These VMs have names that start with `gke-` and are labeled `goog-gke-node`</t>
  </si>
  <si>
    <t>Oslogin is enabled for a project.</t>
  </si>
  <si>
    <t>Oslogin is not enabled for a project.</t>
  </si>
  <si>
    <t>Enabling osLogin ensures that SSH keys used to connect to instances are mapped with IAM users. Revoking access to IAM user will revoke all the SSH keys associated with that particular user. It facilitates centralized and automated SSH key pair management which is useful in handling cases like response to compromised SSH key pairs and/or revocation of external/third-party/Vendor users.</t>
  </si>
  <si>
    <t>**From Google Cloud Console**
1. Go to the VM compute metadata page by visiting: [https://console.cloud.google.com/compute/metadata](https://console.cloud.google.com/compute/metadata).
2. Click `Edit`.
3. Add a metadata entry where the key is `enable-oslogin` and the value is `TRUE`.
4. Click `Save` to apply the changes.
5. For every instance that overrides the project setting, go to the `VM Instances` page at [https://console.cloud.google.com/compute/instances](https://console.cloud.google.com/compute/instances).
6. Click the name of the instance on which you want to remove the metadata value.
7. At the top of the instance details page, click `Edit` to edit the instance settings.
8. Under `Custom metadata`, remove any entry with key `enable-oslogin` and the value is `FALSE`
9. At the bottom of the instance details page, click `Save` to apply your changes to the instance.
**From Google Cloud CLI**
1. Configure oslogin on the project:
```
gcloud compute project-info add-metadata --metadata enable-oslogin=TRUE
```
2. Remove instance metadata that overrides the project setting.
```
gcloud compute instances remove-metadata &lt;INSTANCE_NAME&gt; --keys=enable-oslogin
```
Optionally, you can enable two factor authentication for OS login. For more information, see: [https://cloud.google.com/compute/docs/oslogin/setup-two-factor-authentication](https://cloud.google.com/compute/docs/oslogin/setup-two-factor-authentication).</t>
  </si>
  <si>
    <t>Enable Oslogin for a project. One method to accomplish the recommended state is to execute the following:
From Console:
1) Go to the VM compute metadata page by visiting: [https://console.cloud.google.com/compute/metadata](https://console.cloud.google.com/compute/metadata).
2) Click Edit.
3) Add a metadata entry where the key is enable-oslogin and the value is TRUE.
4) Click Save to apply the changes.
5) For every instances that overrides the project setting, go to the VM Instances page at [https://console.cloud.google.com/compute/instances](https://console.cloud.google.com/compute/instances).
6) Click the name of the instance on which you want to remove the metadata value.
7) At the top of the instance details page, click Edit to edit the instance settings.
8) Under Custom metadata, remove any entry with key enable-oslogin and the value is FALSE
9) At the bottom of the instance details page, click Save to apply your changes to the instance.
From Command Line:
1) Configure oslogin on the project:
gcloud compute project-info add-metadata --metadata enable-oslogin=TRUE
2) Remove instance metadata that overrides the project setting.
gcloud compute instances remove-metadata &lt;INSTANCE_NAME&gt; --keys=enable-oslogin
Optionally, you can enable two factor authentication for OS login. For more information, see: [https://cloud.google.com/compute/docs/oslogin/setup-two-factor-authentication](https://cloud.google.com/compute/docs/oslogin/setup-two-factor-authentication).</t>
  </si>
  <si>
    <t>To close this finding, please provide screenshot showing oslogin is enabled for the project with the agency's CAP.</t>
  </si>
  <si>
    <t>Google-37</t>
  </si>
  <si>
    <t>Ensure Enable Connecting to Serial Ports is not enabled for VM Instance</t>
  </si>
  <si>
    <t>Interacting with a serial port is often referred to as the serial console, which is similar to using a terminal window, in that input and output is entirely in text mode and there is no graphical interface or mouse support.
If you enable the interactive serial console on an instance, clients can attempt to connect to that instance from any IP address. Therefore interactive serial console support should be disabled.</t>
  </si>
  <si>
    <t>**From Google Cloud CLI**
1. Login to Google Cloud console
2. Go to Compute Engine
3. Go to VM instances
4. Click on the Specific VM
5. Ensure the statement `Connecting to serial serial ports is disabled` is displayed at the top of the details tab, just below the `Connect to serial console` drop-down.. 
**From Google Cloud Console**
Ensure the below command's output shows `null`:
```
gcloud compute instances describe &lt;vmName&gt; --zone=&lt;region&gt; --format="json(metadata.items[].key,metadata.items[].value)"
``` 
or `key` and `value` properties from below command's json response are equal to `serial-port-enable` and `0` or `false` respectively.
```
 {
 "metadata": {
 "items": [
 {
 "key": "serial-port-enable",
 "value": "0"
 }
 ]
 }
 }
```</t>
  </si>
  <si>
    <t>Enable connecting to serial ports is disabled for VM Instance.</t>
  </si>
  <si>
    <t>Connecting to serial ports is enabled for VM Instance.</t>
  </si>
  <si>
    <t>HSC19</t>
  </si>
  <si>
    <t>HSC19: Network perimeter devices do not properly restrict traffic</t>
  </si>
  <si>
    <t>A virtual machine instance has four virtual serial ports. Interacting with a serial port is similar to using a terminal window, in that input and output is entirely in text mode and there is no graphical interface or mouse support. The instance's operating system, BIOS, and other system-level entities often write output to the serial ports, and can accept input such as commands or answers to prompts. Typically, these system-level entities use the first serial port (port 1) and serial port 1 is often referred to as the serial console.
The interactive serial console does not support IP-based access restrictions such as IP whitelists. If you enable the interactive serial console on an instance, clients can attempt to connect to that instance from any IP address. This allows anybody to connect to that instance if they know the correct SSH key, username, project ID, zone, and instance name.
Therefore interactive serial console support should be disabled.</t>
  </si>
  <si>
    <t>**From Google Cloud CLI**
1. Login to Google Cloud console
2. Go to Computer Engine
3. Go to VM instances
4. Click on the Specific VM
5. Click `EDIT`
6. Unselect `Enable connecting to serial ports` below `Remote access` block.
7. Click `Save`
**From Google Cloud Console**
Use the below command to disable 
```
gcloud compute instances add-metadata &lt;INSTANCE_NAME&gt; --zone=&lt;ZONE&gt; --metadata=serial-port-enable=false
```
or
```
gcloud compute instances add-metadata &lt;INSTANCE_NAME&gt; --zone=&lt;ZONE&gt; --metadata=serial-port-enable=0
```
**Prevention:**
You can prevent VMs from having serial port access enable by `Disable VM serial port access` organization policy: 
[https://console.cloud.google.com/iam-admin/orgpolicies/compute-disableSerialPortAccess](https://console.cloud.google.com/iam-admin/orgpolicies/compute-disableSerialPortAccess).</t>
  </si>
  <si>
    <t>Disable (Enable connecting to serial ports) for VM Instance. One method to accomplish the recommended state is to execute the following:
From Console:
1) Login to Google Cloud console
2) Go to Computer Engine
3) Go to VM instances
4) Click on the Specific VM
5) Click EDIT
6) Unselect Enable connecting to serial ports below Remote access block.
7) Click Save
From Command Line:
Use the below command to disable 
gcloud compute instances add-metadata &lt;INSTANCE_NAME&gt; --zone=&lt;ZONE&gt; --metadata=serial-port-enable=false
or
gcloud compute instances add-metadata &lt;INSTANCE_NAME&gt; --zone=&lt;ZONE&gt; --metadata=serial-port-enable=0
Prevention:
You can prevent VMs from having serial port access enable by Disable VM serial port access organization policy: 
[https://console.cloud.google.com/iam-admin/orgpolicies/compute-disableSerialPortAccess](https://console.cloud.google.com/iam-admin/orgpolicies/compute-disableSerialPortAccess).</t>
  </si>
  <si>
    <t>To close this finding, please provide screenshot showing (Enable connecting to serial ports) is disabled for VM Instance with the agency's CAP.</t>
  </si>
  <si>
    <t>Google-38</t>
  </si>
  <si>
    <t>Ensure that IP forwarding is not enabled on instances</t>
  </si>
  <si>
    <t>Compute Engine instance cannot forward a packet unless the source IP address of the packet matches the IP address of the instance. Similarly, GCP won't deliver a packet whose destination IP address is different than the IP address of the instance receiving the packet. However, both capabilities are required if you want to use instances to help route packets.
Forwarding of data packets should be disabled to prevent data loss or information disclosure.</t>
  </si>
  <si>
    <t>**From Google Cloud Console**
1. Go to the `VM Instances` page by visiting: [https://console.cloud.google.com/compute/instances](https://console.cloud.google.com/compute/instances). 
2. For every instance, click on its name to go to the `VM instance details` page.
3. Under the `Network interfaces` section, ensure that `IP forwarding` is set to `Off` for every network interface.
**From Google Cloud CLI**
1. List all instances:
```
gcloud compute instances list --format='table(name,canIpForward)'
```
2. Ensure that `CAN_IP_FORWARD` column in the output of above command does not contain `True` for any VM instance.
**Exception:**
Instances created by GKE should be excluded because they need to have IP forwarding enabled and cannot be changed. Instances created by GKE have names that start with "gke-".</t>
  </si>
  <si>
    <t>IP forwarding is disabled on instances.</t>
  </si>
  <si>
    <t>IP forwarding is enabled on instances.</t>
  </si>
  <si>
    <t>Compute Engine instance cannot forward a packet unless the source IP address of the packet matches the IP address of the instance. Similarly, GCP won't deliver a packet whose destination IP address is different than the IP address of the instance receiving the packet. However, both capabilities are required if you want to use instances to help route packets.
To enable this source and destination IP check, disable the `canIpForward` field, which allows an instance to send and receive packets with non-matching destination or source IPs.</t>
  </si>
  <si>
    <t>You only edit the `canIpForward` setting at instance creation time. Therefore, you need to delete the instance and create a new one where `canIpForward` is set to `false`.
**From Google Cloud Console**
1. Go to the `VM Instances` page by visiting: [https://console.cloud.google.com/compute/instances](https://console.cloud.google.com/compute/instances). 
2. Select the `VM Instance` you want to remediate.
3. Click the `Delete` button.
4. On the 'VM Instances' page, click `CREATE INSTANCE'.
5. Create a new instance with the desired configuration. By default, the instance is configured to not allow IP forwarding.
**From Google Cloud CLI**
1. Delete the instance:
```
gcloud compute instances delete INSTANCE_NAME
```
2. Create a new instance to replace it, with `IP forwarding` set to `Off`
```
gcloud compute instances create
```</t>
  </si>
  <si>
    <t>Disable IP forwarding on Instances. One method to accomplish the recommended state is to execute the following:
You only edit the canIpForward setting at instance creation time. Therefore, you need to delete the instance and create a new one where canIpForward is set to false.
From Console:
1) Go to the VM Instances page by visiting: [https://pantheon.corp.google.com/compute/instances](https://pantheon.corp.google.com/compute/instances). 
2) Select the VM Instance you want to remediate.
3) Click the Delete button.
4) On the 'VM Instances' page, click CREATE INSTANCE'.
5) Create a new instance with the desired configuration. By default, the instance is configured to not allow IP forwarding.</t>
  </si>
  <si>
    <t>To close this finding, please provide screenshot showing IP forwarding is disabled on Instances with the agency's CAP.</t>
  </si>
  <si>
    <t>Google-39</t>
  </si>
  <si>
    <t>Ensure that Cloud Storage Bucket is not anonymously or publicly accessible</t>
  </si>
  <si>
    <t>It is recommended that IAM policy on Cloud Storage Bucket does not allows anonymous or public access.</t>
  </si>
  <si>
    <t>**From Google Cloud Console**
1. Go to `Storage browser` by visiting [https://console.cloud.google.com/storage/browser](https://console.cloud.google.com/storage/browser).
2. Click on each bucket name to go to its `Bucket details` page.
3. Click on the `Permissions` tab.
4. Ensure that `allUsers` and `allAuthenticatedUsers` are not in the `Members` list.
**From Google Cloud CLI**
1. List all buckets in a project
```
gsutil ls
```
2. Check the IAM Policy for each bucket:
```
gsutil iam get gs://BUCKET_NAME
```
No role should contain `allUsers` and/or `allAuthenticatedUsers` as a member.
**Using Rest API**
1. List all buckets in a project
```
Get https://www.googleapis.com/storage/v1/b?project=&lt;ProjectName&gt;
```
2. Check the IAM Policy for each bucket
```
GET https://www.googleapis.com/storage/v1/b/&lt;bucketName&gt;/iam
```
No role should contain `allUsers` and/or `allAuthenticatedUsers` as a member.</t>
  </si>
  <si>
    <t>The Cloud Storage Bucket is not anonymously or publicly accessible.</t>
  </si>
  <si>
    <t>Cloud Storage Bucket is anonymously or publicly accessible.</t>
  </si>
  <si>
    <t>HSC20</t>
  </si>
  <si>
    <t>HSC20: Publicly available systems contain FTI</t>
  </si>
  <si>
    <t>Allowing anonymous or public access grants permissions to anyone to access bucket content. Such access might not be desired if you are storing any sensitive data. Hence, ensure that anonymous or public access to a bucket is not allowed.</t>
  </si>
  <si>
    <t>**From Google Cloud Console**
1. Go to `Storage browser` by visiting [https://console.cloud.google.com/storage/browser](https://console.cloud.google.com/storage/browser).
2. Click on the bucket name to go to its `Bucket details` page.
3. Click on the `Permissions` tab. 
4. Click `Delete` button in front of `allUsers` and `allAuthenticatedUsers` to remove that particular role assignment.
**From Google Cloud CLI**
Remove `allUsers` and `allAuthenticatedUsers` access.
```
gsutil iam ch -d allUsers gs://BUCKET_NAME
gsutil iam ch -d allAuthenticatedUsers gs://BUCKET_NAME
```
**Prevention:**
You can prevent Storage buckets from becoming publicly accessible by setting up the `Domain restricted sharing` organization policy at:[ https://console.cloud.google.com/iam-admin/orgpolicies/iam-allowedPolicyMemberDomains ](https://console.cloud.google.com/iam-admin/orgpolicies/iam-allowedPolicyMemberDomains).</t>
  </si>
  <si>
    <t>Ensure that Cloud Storage Bucket is not anonymously or publicly accessible. One method to accomplish the recommended state is to execute the following:
From Console:
1) Go to Storage browser by visiting [https://console.cloud.google.com/storage/browser](https://console.cloud.google.com/storage/browser).
2) Click on the bucket name to go to its Bucket details page.
3) Click on the Permissions tab. 
4) Click Delete button in front of allUsers and allAuthenticatedUsers to remove that particular role assignment.
Prevention:
You can prevent Storage buckets from becoming publicly accessible by setting up the Domain restricted sharing organization policy at:[ https://console.cloud.google.com/iam-admin/orgpolicies/iam-allowedPolicyMemberDomains ](https://console.cloud.google.com/iam-admin/orgpolicies/iam-allowedPolicyMemberDomains).</t>
  </si>
  <si>
    <t>To close this finding, please provide screenshot showing cloud storage bucket is not anonymously or publicly accessible with the agency's CAP.</t>
  </si>
  <si>
    <t>Google-40</t>
  </si>
  <si>
    <t>Ensure that the Cloud SQL Database Instance requires all Incoming Connections to use SSL</t>
  </si>
  <si>
    <t>It is recommended to enforce all incoming connections to SQL database instance to use SSL.</t>
  </si>
  <si>
    <t>**From Google Cloud Console**
1. Go to [https://console.cloud.google.com/sql/instances](https://console.cloud.google.com/sql/instances).
2. Click on an instance name to see its configuration overview.
3. In the left-side panel, select `Connections`.
3. In the `Security` section, ensure that `Allow only SSL connections` option is selected.
**From Google Cloud CLI**
1. Get the detailed configuration for every SQL database instance using the following command:
```
gcloud sql instances list --format=json
```
Ensure that section `settings: ipConfiguration` has the parameter `sslMode` set to `ENCRYPTED_ONLY `.</t>
  </si>
  <si>
    <t>The Cloud SQL database instance requires all incoming connections to use SSL.</t>
  </si>
  <si>
    <t xml:space="preserve">Cloud SQL database instance does not use SSL for all incoming connections. </t>
  </si>
  <si>
    <t>HSC42: Encryption capabilities do not meet the latest FIPS 140 requirements</t>
  </si>
  <si>
    <t>SQL database connections if successfully trapped (MITM); can reveal sensitive data like credentials, database queries, query outputs etc.
For security, it is recommended to always use SSL encryption when connecting to your instance. This recommendation is applicable for Postgresql, MySql generation 1, MySql generation 2 and SQL Server 2017 instances.</t>
  </si>
  <si>
    <t>**From Google Cloud Console**
1. Go to [https://console.cloud.google.com/sql/instances](https://console.cloud.google.com/sql/instances).
2. Click on an instance name to see its configuration overview.
3. In the left-side panel, select `Connections`.
3. In the `security` section, select SSL mode as `Allow only SSL connections`.
4. Under `Configure SSL server certificates` click `Create new certificate` and save the setting
**From Google Cloud CLI**
To enforce SSL encryption for an instance run the command:
```
gcloud sql instances patch INSTANCE_NAME --ssl-mode= ENCRYPTED_ONLY
```
Note:
`RESTART` is required for type MySQL Generation 1 Instances (`backendType: FIRST_GEN`) to get this configuration in effect.</t>
  </si>
  <si>
    <t xml:space="preserve">Ensure that Cloud SQL database instance requires all incoming connections to use SSL. One method to accomplish the recommended state is to execute the following:
From Console:
1) Go to [https://console.cloud.google.com/sql/instances](https://console.cloud.google.com/sql/instances).
2) Click on an instance name to see its configuration overview.
3) In the left-side panel, select Connections.
3) In the SSL connections section, click Allow only SSL connections.
4) Under Configure SSL server certificates click Create new certificate.
5) Under Configure SSL client certificates click Create a client certificate. 
6) Follow the instructions shown to learn how to connect to your instance. </t>
  </si>
  <si>
    <t>To close this finding, please provide screenshot showing cloud SQL database instance requires all incoming connections to use SSL with the agency's CAP.</t>
  </si>
  <si>
    <t>Google-41</t>
  </si>
  <si>
    <t>Ensure that Cloud SQL database instances do not implicitly whitelist all public IP Addresses</t>
  </si>
  <si>
    <t>Database Server should accept connections only from trusted Network(s)/IP(s) and restrict access from public IP addresses.</t>
  </si>
  <si>
    <t>**From Google Cloud Console**
1. Go to the Cloud SQL Instances page in the Google Cloud Console by visiting [https://console.cloud.google.com/sql/instances](https://console.cloud.google.com/sql/instances).
2. Click the instance name to open its `Instance details` page.
3. Under the `Configuration` section click `Edit configurations`
4. Under `Configuration options` expand the `Connectivity` section.
5. Ensure that no authorized network is configured to allow `0.0.0.0/0`.
**From Google Cloud CLI**
1. Get detailed configuration for every Cloud SQL database instance.
```
gcloud sql instances list --format=json
```
Ensure that the section `settings: ipConfiguration : authorizedNetworks` does not have any parameter `value` containing `0.0.0.0/0`.</t>
  </si>
  <si>
    <t>The Cloud SQL database instances do not implicitly whitelist all public IP addresse.</t>
  </si>
  <si>
    <t>The Cloud SQL database instances do implicitly whitelist all public IP addresses.</t>
  </si>
  <si>
    <t>To minimize attack surface on a Database server instance, only trusted/known and required IP(s) should be whitelisted to connect to it.
An authorized network should not have IPs/networks configured to `0.0.0.0/0` which will allow access to the instance from anywhere in the world. Note that authorized networks apply only to instances with public IPs.</t>
  </si>
  <si>
    <t>**From Google Cloud Console**
1. Go to the Cloud SQL Instances page in the Google Cloud Console by visiting [https://console.cloud.google.com/sql/instances](https://console.cloud.google.com/sql/instances).
2. Click the instance name to open its `Instance details` page.
3. Under the `Configuration` section click `Edit configurations`
4. Under `Configuration options` expand the `Connectivity` section.
5. Click the `delete` icon for the authorized network `0.0.0.0/0`.
6. Click `Save` to update the instance.
**From Google Cloud CLI**
Update the authorized network list by dropping off any addresses.
```
gcloud sql instances patch &lt;INSTANCE_NAME&gt; --authorized-networks=IP_ADDR1,IP_ADDR2...
```
**Prevention:**
To prevent new SQL instances from being configured to accept incoming connections from any IP addresses, set up a `Restrict Authorized Networks on Cloud SQL instances` Organization Policy at: [https://console.cloud.google.com/iam-admin/orgpolicies/sql-restrictAuthorizedNetworks](https://console.cloud.google.com/iam-admin/orgpolicies/sql-restrictAuthorizedNetworks).</t>
  </si>
  <si>
    <t>Ensure that Cloud SQL database instances do not implicitly whitelist all public IP addresses. One method to accomplish the recommended state is to execute the following:
From Console:
1) Go to the Cloud SQL Instances page in the Google Cloud Console by visiting [https://console.cloud.google.com/sql/instances](https://console.cloud.google.com/sql/instances).
2) Click the instance name to open its Instance details page.
3) Under the Configuration section click Edit configurations
4) Under Configuration options expand the Connectivity section.
5) Click the delete icon for the authorized network 0.0.0.0/0.
6) Click Save to update the instance.
Prevention:
To prevent new SQL instances from being configured to accept incoming connections from any IP addresses, set up a Restrict Authorized Networks on Cloud SQL instances Organization Policy at: [https://console.cloud.google.com/iam-admin/orgpolicies/sql-restrictAuthorizedNetworks](https://console.cloud.google.com/iam-admin/orgpolicies/sql-restrictAuthorizedNetworks).</t>
  </si>
  <si>
    <t>To close this finding, please provide screenshot showing cloud SQL database instances do not implicitly whitelist all public IP addresses with the agency's CAP.</t>
  </si>
  <si>
    <t>Google-42</t>
  </si>
  <si>
    <t>CP-9</t>
  </si>
  <si>
    <t>Information System Backup</t>
  </si>
  <si>
    <t>Ensure that Cloud SQL database instances are configured with automated backups</t>
  </si>
  <si>
    <t>It is recommended to have all SQL database instances set to enable automated backups.</t>
  </si>
  <si>
    <t>**From Google Cloud Console**
1. Go to the Cloud SQL Instances page in the Google Cloud Console by visiting [https://console.cloud.google.com/sql/instances](https://console.cloud.google.com/sql/instances).
2. Click the instance name to open its instance details page.
3. Go to the `Backups` menu.
4. Ensure that `Automated backups` is set to `Enabled` and `Backup time` is mentioned.
**From Google Cloud CLI**
1. List all Cloud SQL database instances using the following command:
```
gcloud sql instances list --format=json | jq '. | map(select(.instanceType != "READ_REPLICA_INSTANCE")) | .[].name'
```
NOTE: gcloud command has been added with the filter to exclude read-replicas instances, as GCP do not provide Automated Backups for read-replica instances.
2. Ensure that the below command returns `True` for every Cloud SQL database instance.
```
gcloud sql instances describe &lt;INSTANCE_NAME&gt; --format="value('Enabled':settings.backupConfiguration.enabled)"
```</t>
  </si>
  <si>
    <t>The Cloud SQL database instances are configured with automated backups.</t>
  </si>
  <si>
    <t>The Cloud SQL database instances are not configured with automated backups.</t>
  </si>
  <si>
    <t>HCP5</t>
  </si>
  <si>
    <t>HCP5: Backup data is not adequately protected</t>
  </si>
  <si>
    <t>6.7</t>
  </si>
  <si>
    <t>Backups provide a way to restore a Cloud SQL instance to recover lost data or recover from a problem with that instance. Automated backups need to be set for any instance that contains data that should be protected from loss or damage. This recommendation is applicable for SQL Server, PostgreSql, MySql generation 1 and MySql generation 2 instances.</t>
  </si>
  <si>
    <t>**From Google Cloud Console**
1. Go to the Cloud SQL Instances page in the Google Cloud Console by visiting [https://console.cloud.google.com/sql/instances](https://console.cloud.google.com/sql/instances).
2. Select the instance where the backups need to be configured.
3. Click `Edit`.
4. In the `Backups` section, check `Enable automated backups', and choose a backup window.
5. Click `Save`.
**From Google Cloud CLI**
1. List all Cloud SQL database instances using the following command:
```
gcloud sql instances list --format=json | jq '. | map(select(.instanceType != "READ_REPLICA_INSTANCE")) | .[].name' 
```
NOTE: gcloud command has been added with the filter to exclude read-replicas instances, as GCP do not provide Automated Backups for read-replica instances.
2. Enable `Automated backups` for every Cloud SQL database instance using the below command:
```
gcloud sql instances patch &lt;INSTANCE_NAME&gt; --backup-start-time &lt;[HH:MM]&gt;
```
The `backup-start-time` parameter is specified in 24-hour time, in the UTC±00 time zone, and specifies the start of a 4-hour backup window. Backups can start any time during the backup window.</t>
  </si>
  <si>
    <t>Configure Cloud SQL database instances with automated backups. One method to accomplish the recommended state is to execute the following:
From Console:
1) Go to the Cloud SQL Instances page in the Google Cloud Console by visiting [https://console.cloud.google.com/sql/instances](https://console.cloud.google.com/sql/instances).
2) Select the instance where the backups need to be configured.
3) Click Edit.
4) In the Backups section, check Enable automated backups', and choose a backup window.
5) Click Save.</t>
  </si>
  <si>
    <t>To close this finding, please provide screenshot showing cloud SQL database instances are configured with automated backups with the agency's CAP.</t>
  </si>
  <si>
    <t>Google-43</t>
  </si>
  <si>
    <t>Ensure that a MySQL database instance does not allow anyone to connect with administrative privileges</t>
  </si>
  <si>
    <t>It is recommended to set a password for the administrative user (`root` by default) to prevent unauthorized access to the SQL database instances.
This recommendation is applicable only for MySQL Instances. PostgreSQL does not offer any setting for no password from the cloud console.</t>
  </si>
  <si>
    <t>**From Google Cloud CLI**
1. List all SQL database instances of type MySQL:
```
gcloud sql instances list --filter='DATABASE_VERSION:MYSQL* --project &lt;project_id&gt; --format="(NAME,PRIMARY_ADDRESS)"'
```
2. For every MySQL instance try to connect using the `PRIMARY_ADDRESS`, if available:
```
mysql -u root -h &lt;mysql_instance_ip_address&gt;
```
The command should return either an error message or a password prompt.
Sample Error message:
```
ERROR 1045 (28000): Access denied for user 'root'@'&lt;Instance_IP&gt;' (using password: NO)
```
If a command produces the `mysql&gt;` prompt, the MySQL instance allows anyone to connect with administrative privileges without needing a password.
**Note:** The `No Password` setting is exposed only at the time of MySQL instance creation. Once the instance is created, the Google Cloud Platform Console does not expose the set to confirm whether a password for an administrative user is set to a MySQL instance.</t>
  </si>
  <si>
    <t>The MySql database instance does not allow anyone to connect with administrative privileges.</t>
  </si>
  <si>
    <t>MySql database instance does allow anyone to connect with administrative privileges.</t>
  </si>
  <si>
    <t>At the time of MySQL Instance creation, not providing an administrative password allows anyone to connect to the SQL database instance with administrative privileges. The root password should be set to ensure only authorized users have these privileges.</t>
  </si>
  <si>
    <t>**From Google Cloud Console**
1. Go to the Cloud SQL Instances page in the Google Cloud Platform Console using `https://console.cloud.google.com/sql/`
2. Select the instance to open its Overview page.
3. Select `Access Control &gt; Users`.
4. Click the `More actions icon` for the user to be updated.
5. Select `Change password`, specify a `New password`, and click `OK`.
**From Google Cloud CLI**
1. Set a password to a MySql instance:
```
gcloud sql users set-password root --host=&lt;host&gt; --instance=&lt;instance_name&gt; --prompt-for-password
```
2. A prompt will appear, requiring the user to enter a password:
```
Instance Password:
```
3. With a successful password configured, the following message should be seen:
```
Updating Cloud SQL user...done.
```</t>
  </si>
  <si>
    <t>Ensure that MySql database instance does not allow anyone to connect with administrative privileges. One method to accomplish the recommended state is to execute the following:
From Console:
1) Go to the Cloud SQL Instances page in the Google Cloud Platform Console using https://console.cloud.google.com/sql/
2) Select the instance to open its Overview page.
3) Select Access Control &gt; Users.
4) Click the More actions icon for the user to be updated.
5) Select Change password, specify a New password, and click OK.</t>
  </si>
  <si>
    <t>To close this finding, please provide screenshot showing MySql database instance does not allow anyone to connect with administrative privileges with the agency's CAP.</t>
  </si>
  <si>
    <t>Google-44</t>
  </si>
  <si>
    <t>Ensure skip_show_database database flag for Cloud SQL MySQL instance is set to ‘on’</t>
  </si>
  <si>
    <t>It is recommended to set skip_show_database database flag for Cloud SQL Mysql instance to `on`</t>
  </si>
  <si>
    <t>**From Google Cloud Console**
1. Go to the Cloud SQL Instances page in the Google Cloud Console by visiting [https://console.cloud.google.com/sql/instances](https://console.cloud.google.com/sql/instances).
2. Select the instance to open its `Instance Overview` page
3. Ensure the database flag `skip_show_database` that has been set is listed under the `Database flags` section.
**From Google Cloud CLI**
1. List all Cloud SQL database Instances
```
gcloud sql instances list
```
2. Ensure the below command returns `on` for every Cloud SQL Mysql database instance
```
gcloud sql instances describe &lt;INSTANCE_NAME&gt; --format=json | jq '.settings.databaseFlags[] | select(.name=="skip_show_database")|.value'
```</t>
  </si>
  <si>
    <t>The skip_show_database database flag for Cloud SQL MySQL instance is set to 'on'.</t>
  </si>
  <si>
    <t>The skip_show_database Database flag for Cloud SQL MySQL instance is not set to 'on'.</t>
  </si>
  <si>
    <t>skip_show_database database flag prevents people from using the SHOW DATABASES statement if they do not have the SHOW DATABASES privilege. This can improve security if you have concerns about users being able to see databases belonging to other users. Its effect depends on the SHOW DATABASES privilege: If the variable value is ON, the SHOW DATABASES statement is permitted only to users who have the SHOW DATABASES privilege, and the statement displays all database names. If the value is OFF, SHOW DATABASES is permitted to all users, but displays the names of only those databases for which the user has the SHOW DATABASES or other privilege. This recommendation is applicable to Mysql database instances.</t>
  </si>
  <si>
    <t>**From Google Cloud Console**
1. Go to the Cloud SQL Instances page in the Google Cloud Console by visiting [https://console.cloud.google.com/sql/instances](https://console.cloud.google.com/sql/instances).
2. Select the Mysql instance for which you want to enable to database flag.
3. Click `Edit`.
4. Scroll down to the `Flags` section.
5. To set a flag that has not been set on the instance before, click `Add a Database Flag`, choose the flag `skip_show_database` from the drop-down menu, and set its value to `on`.
6. Click `Save` to save your changes.
7. Confirm your changes under `Flags` on the Overview page.
**From Google Cloud CLI**
1. List all Cloud SQL database Instances
```
gcloud sql instances list
```
2. Configure the `skip_show_database` database flag for every Cloud SQL Mysql database instance using the below command.
```
gcloud sql instances patch &lt;INSTANCE_NAME&gt; --database-flags skip_show_database=on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</si>
  <si>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skip_show_database database flag for Cloud SQL MySQL instance to 'on'. One method to accomplish the recommended state is to execute the following:
From Console:
1) Go to the Cloud SQL Instances page in the Google Cloud Console by visiting [https://console.cloud.google.com/sql/instances](https://console.cloud.google.com/sql/instances).
2) Select the Mysql instance for which you want to enable to database flag.
3) Click Edit.
4) Scroll down to the Flags section.
5) To set a flag that has not been set on the instance before, click Add item, choose the flag skip_show_database from the drop-down menu, and set its value to on.
6) Click Save to save your changes.
7) Confirm your changes under Flags on the Overview page.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</si>
  <si>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skip_show_database database flag for Cloud SQL MySQL instance is set to 'on' with the agency's CAP.</t>
  </si>
  <si>
    <t>Google-45</t>
  </si>
  <si>
    <t>Ensure that the ‘Local_Infile’ database flag for a cloud SQL MySQL instance is set to ‘off’</t>
  </si>
  <si>
    <t>It is recommended to set the 'Local_Infile` database flag for a Cloud SQL MySQL instance to `off`.</t>
  </si>
  <si>
    <t>**From Google Cloud Console**
1. Go to the Cloud SQL instances page in the Google Cloud Console by visiting [https://console.cloud.google.com/sql/instances](https://console.cloud.google.com/sql/instances).
2. Select the instance to open its `Instance Overview` page
3. Ensure the database flag `local_infile` that has been set is listed under the `Database flags` section.
**From Google Cloud CLI**
1. List all Cloud SQL database instances:
```
gcloud sql instances list
```
2. Ensure the below command returns `off` for every Cloud SQL MySQL database instance.
```
gcloud sql instances describe &lt;INSTANCE_NAME&gt; --format=json | jq '.settings.databaseFlags[] | select(.name=="local_infile")|.value'
```</t>
  </si>
  <si>
    <t>The 'Local_infile' database flag for a Cloud SQL MySQL instance is set to 'off'.</t>
  </si>
  <si>
    <t>The 'Local_Infile' database flag for a Cloud SQL MySQL instance is not set to 'off'.</t>
  </si>
  <si>
    <t>6.1.3</t>
  </si>
  <si>
    <t>The `Local_iInfile' flag controls the server-side LOCAL capability for LOAD DATA statements. Depending on the `Local_Infile' setting, the server refuses or permits local data loading by clients that have LOCAL enabled on the client side.
To explicitly cause the server to refuse LOAD DATA LOCAL statements (regardless of how client programs and libraries are configured at build time or runtime), start mysqld with 'Local_Infile' disabled. 'Local_Infile' can also be set at runtime.
Due to security issues associated with the `Local_Infile` flag, it is recommended to disable it. This recommendation is applicable to MySQL database instances.</t>
  </si>
  <si>
    <t>**From Google Cloud Console**
1. Go to the Cloud SQL Instances page in the Google Cloud Console by visiting [https://console.cloud.google.com/sql/instances](https://console.cloud.google.com/sql/instances).
2. Select the MySQL instance where the database flag needs to be enabled.
3. Click `Edit`.
4. Scroll down to the `Flags` section.
5. To set a flag that has not been set on the instance before, click `Add a Database Flag`, choose the flag `local_infile` from the drop-down menu, and set its value to `off`.
6. Click `Save`.
7. Confirm the changes under `Flags` on the Overview page.
**From Google Cloud CLI**
1. List all Cloud SQL database instances using the following command:
```
gcloud sql instances list
```
2. Configure the `local_infile` database flag for every Cloud SQL Mysql database instance using the below command:
```
gcloud sql instances patch &lt;INSTANCE_NAME&gt; --database-flags local_infile=off
```
**Note**: 
This command will overwrite all database flags that were previously set. To keep those and add new ones, include the values for all flags to be set on the instance; any flag not specifically included is set to its default value. For flags that do not take a value, specify the flag name followed by an equals sign ("=").</t>
  </si>
  <si>
    <t>Set 'Local_Infile' database flag for a Cloud SQL MySQL instance to 'off'. One method to accomplish the recommended state is to execute the following:
From Console:
1) Go to the Cloud SQL Instances page in the Google Cloud Console by visiting [https://console.cloud.google.com/sql/instances](https://console.cloud.google.com/sql/instances).
2) Select the MySQL instance where the database flag needs to be enabled.
3) Click Edit.
4) Scroll down to the Flags section.
5) To set a flag that has not been set on the instance before, click Add item, choose the flag local_infile from the drop-down menu, and set its value to off.
6) Click Save.
7) Confirm the changes under Flags on the Overview page.
From Command Line:
1) List all Cloud SQL database instances using the following command:
gcloud sql instances list
2) Configure the local_infile database flag for every Cloud SQL Mysql database instance using the below command:
gcloud sql instances patch INSTANCE_NAME --database-flags local_infile=off
Note: This command will overwrite all database flags that were previously set. To keep those and add new ones, include the values for all flags to be set on the instance; any flag not specifically included is set to its default value. For flags that do not take a value, specify the flag name followed by an equals sign ("=").</t>
  </si>
  <si>
    <t>To close this finding, please provide screenshot showing 'Local_Infile' database flag for a Cloud SQL MySQL instance is set to 'off' with the agency's CAP.</t>
  </si>
  <si>
    <t>Google-46</t>
  </si>
  <si>
    <t>Ensure That the ‘Log_Connections’ database flag for Cloud SQL PostgreSQL instance is set to ‘on’</t>
  </si>
  <si>
    <t>Enabling the `Log_Connections` setting causes each attempted connection to the server to be logged, along with successful completion of client authentication. This parameter cannot be changed after the session starts.</t>
  </si>
  <si>
    <t>**From Google Cloud Console**
1. Go to the Cloud SQL Instances page in the Google Cloud Console by visiting [https://console.cloud.google.com/sql/instances](https://console.cloud.google.com/sql/instances).
2. Select the instance to open its `Instance Overview` page.
3. Go to the `Configuration` card.
4. Under `Database flags`, check the value of `log_connections` flag to determine if it is configured as expected.
**From Google Cloud CLI**
1. Ensure the below command returns `on` for every Cloud SQL PostgreSQL database instance:
```
gcloud sql instances describe [INSTANCE_NAME] --format=json | jq '.settings.databaseFlags[] | select(.name=="log_connections")|.value'
```
In the output, database flags are listed under the `settings` as the collection `databaseFlags`.</t>
  </si>
  <si>
    <t>The Log_Connections' database flag for Cloud SQL PostgreSQL instance is set to 'on'.</t>
  </si>
  <si>
    <t>The 'Log_Connections' database flag for Cloud SQL PostgreSQL instance is not set to 'on'.</t>
  </si>
  <si>
    <t>PostgreSQL does not log attempted connections by default. Enabling the `Log_Connections` setting will create log entries for each attempted connection as well as successful completion of client authentication which can be useful in troubleshooting issues and to determine any unusual connection attempts to the server. This recommendation is applicable to PostgreSQL database instances.</t>
  </si>
  <si>
    <t>**From Google Cloud Console**
1. Go to the Cloud SQL Instances page in the Google Cloud Console by visiting https://console.cloud.google.com/sql/instances.
2. Select the PostgreSQL instance for which you want to enable the database flag.
3. Click `Edit`.
4. Scroll down to the `Flags` section.
5. To set a flag that has not been set on the instance before, click `Add a Database Flag`, choose the flag `log_connections` from the drop-down menu and set the value as `on`.
6. Click `Save`.
7. Confirm the changes under `Flags` on the Overview page.
**From Google Cloud CLI**
1. Configure the `log_connections` database flag for every Cloud SQL PosgreSQL database instance using the below command.
```
gcloud sql instances patch &lt;INSTANCE_NAME&gt; --database-flags "log_connections"=on
```
**Note**: 
This command will overwrite all previously set database flags. To keep those and add new ones, include the values for all flags to be set on the instance; any flag not specifically included is set to its default value. For flags that do not take a value, specify the flag name followed by an equals sign ("=").</t>
  </si>
  <si>
    <t>Set the 'Log_Connections' Database Flag for Cloud SQL PostgreSQL instance to 'on'. One method to accomplish the recommended state is to execute the following:
From Console:
1) Go to the Cloud SQL Instances page in the Google Cloud Console by visiting https://console.cloud.google.com/sql/instances.
2) Select the PostgreSQL instance for which you want to enable the database flag.
3) Click Edit.
4) Scroll down to the Flags section.
5) To set a flag that has not been set on the instance before, click Add item, choose the flag log_connections from the drop-down menu and set the value as on.
6) Click Save.
7) Confirm the changes under Flags on the Overview page.
Note: This command will overwrite all previously set database flags. To keep those and add new ones, include the values for all flags to be set on the instance; any flag not specifically included is set to its default value. For flags that do not take a value, specify the flag name followed by an equals sign ("=") in the command line.</t>
  </si>
  <si>
    <t>To close this finding, please provide screenshot showing 'Log_Connections' Database flag for Cloud SQL PostgreSQL instance is set to 'on' with the agency's CAP.</t>
  </si>
  <si>
    <t>Google-47</t>
  </si>
  <si>
    <t>Ensure That the ‘Log_Disconnections’ database flag for Cloud SQL PostgreSQL instance is set to ‘on’</t>
  </si>
  <si>
    <t>Enabling the `Log_Disconnections` setting logs the end of each session, including the session duration.</t>
  </si>
  <si>
    <t>**From Google Cloud Console**
1. Go to the Cloud SQL Instances page in the Google Cloud Console by visiting [https://console.cloud.google.com/sql/instances](https://console.cloud.google.com/sql/instances).
2. Select the instance to open its `Instance Overview` page
3. Go to the `Configuration` card.
4. Under `Database flags`, check the value of `log_disconnections` flag is configured as expected.
**From Google Cloud CLI**
1. Ensure the below command returns `on` for every Cloud SQL PostgreSQL database instance:
```
gcloud sql instances list --format=json | jq '.[].settings.databaseFlags[] | select(.name=="log_disconnections")|.value'
```</t>
  </si>
  <si>
    <t>The 'Log_Disconnections' database flag for Cloud SQL PostgreSQL instance is set to' on'.</t>
  </si>
  <si>
    <t>The 'Log_Disconnections' database flag for Cloud SQL PostgreSQL instance is not set to 'on'.</t>
  </si>
  <si>
    <t>PostgreSQL does not log session details such as duration and session end by default. Enabling the `Log_Disconnections` setting will create log entries at the end of each session which can be useful in troubleshooting issues and determine any unusual activity across a time period. The `log_Disconnections` and `Log_Connections` work hand in hand and generally, the pair would be enabled/disabled together. This recommendation is applicable to PostgreSQL database instances.</t>
  </si>
  <si>
    <t>**From Google Cloud Console**
1. Go to the Cloud SQL Instances page in the Google Cloud Console by visiting [https://console.cloud.google.com/sql/instances](https://console.cloud.google.com/sql/instances).
2. Select the PostgreSQL instance where the database flag needs to be enabled.
3. Click `Edit`.
4. Scroll down to the `Flags` section.
5. To set a flag that has not been set on the instance before, click `Add a Database Flag`, choose the flag `log_disconnections` from the drop-down menu and set the value as `on`.
6. Click `Save`.
7. Confirm the changes under `Flags` on the Overview page.
**From Google Cloud CLI**
1. Configure the `log_disconnections` database flag for every Cloud SQL PosgreSQL database instance using the below command:
```
gcloud sql instances patch &lt;INSTANCE_NAME&gt; --database-flags log_disconnections=on
```
**Note**: This command will overwrite all previously set database flags. To keep those and add new ones, include the values for all flags to be set on the instance; any flag not specifically included is set to its default value. For flags that do not take a value, specify the flag name followed by an equals sign ("=").</t>
  </si>
  <si>
    <t>Set the 'Log_disconnections' database flag for Cloud SQL PostgreSQL instance to 'on'. One method to accomplish the recommended state is to execute the following:
From Console:
1) Go to the Cloud SQL Instances page in the Google Cloud Console by visiting [https://console.cloud.google.com/sql/instances](https://console.cloud.google.com/sql/instances).
2) Select the PostgreSQL instance where the database flag needs to be enabled.
3) Click Edit.
4) Scroll down to the Flags section.
5) To set a flag that has not been set on the instance before, click Add item, choose the flag log_disconnections from the drop-down menu and set the value as on.
6) Click Save.
7) Confirm the changes under Flags on the Overview page.
Note: This command will overwrite all previously setdatabase flags. To keep those and add new ones, include the values for all flags to be set on the instance; any flag not specifically included is set to its default value. For flags that do not take a value, specify the flag name followed by an equals sign ("=").</t>
  </si>
  <si>
    <t>To close this finding, please provide screenshot showing 'Log_Disconnections' database flag for Cloud SQL PostgreSQL instance is set to 'on' with the agency's CAP.</t>
  </si>
  <si>
    <t>Google-49</t>
  </si>
  <si>
    <t>Ensure that the ‘Log_Min_Messages’ flag for a Cloud SQL PostgreSQL instance is set at minimum to 'warning'</t>
  </si>
  <si>
    <t>The 'Log_Min_Messages` flag defines the minimum message severity level that is considered as an error statement. Messages for error statements are logged with the SQL statement. Valid values include (from lowest to highest severity) `DEBUG5`, `DEBUG4`, `DEBUG3`, `DEBUG2`, `DEBUG1`, `INFO`, `NOTICE`, `WARNING`, `ERROR`, `LOG`, `FATAL`, and `PANIC`. Each severity level includes the subsequent levels mentioned above. ERROR is considered the best practice setting. Changes should only be made in accordance with the organization's logging policy.</t>
  </si>
  <si>
    <t>**From Google Cloud Console**
1. Go to the Cloud SQL Instances page in the Google Cloud Console by visiting [https://console.cloud.google.com/sql/instances](https://console.cloud.google.com/sql/instances).
2. Select the instance to open its `Instance Overview` page.
3. Go to the `Configuration` card.
4. Under `Database flags`, check the value of `log_min_messages` flag is in accordance with the organization's logging policy.
**From Google Cloud CLI**
1. Use the below command for every Cloud SQL PostgreSQL database instance to verify that the value of `log_min_messages` is in accordance with the organization's logging policy.
```
gcloud sql instances describe [INSTANCE_NAME] --format=json | jq '.settings.databaseFlags[] | select(.name=="log_min_messages")|.value'
```</t>
  </si>
  <si>
    <t>The 'Log_hostname' database flag for Cloud SQL PostgreSQL instance is set to 'on'.</t>
  </si>
  <si>
    <t>The 'Log_Hostname' database flag for Cloud SQL PostgreSQL instance is not set to 'on'.</t>
  </si>
  <si>
    <t>Auditing helps in troubleshooting operational problems and also permits forensic analysis. If `Log_Min_Messages` is not set to the correct value, messages may not be classified as error messages appropriately. An organization will need to decide their own threshold for logging `Log_Min_Messages` flag.
This recommendation is applicable to PostgreSQL database instances.</t>
  </si>
  <si>
    <t>**From Google Cloud Console**
1. Go to the Cloud SQL Instances page in the Google Cloud Console by visiting [https://console.cloud.google.com/sql/instances](https://console.cloud.google.com/sql/instances)
2. Select the PostgreSQL instance for which you want to enable the database flag.
3. Click `Edit`.
4. Scroll down to the `Flags` section.
5. To set a flag that has not been set on the instance before, click `Add a Database Flag`, choose the flag `log_min_messages` from the drop-down menu and set appropriate value.
6. Click `Save` to save the changes.
7. Confirm the changes under `Flags` on the Overview page.
**From Google Cloud CLI**
1. Configure the `log_min_messages` database flag for every Cloud SQL PosgreSQL database instance using the below command.
```
gcloud sql instances patch &lt;INSTANCE_NAME&gt; --database-flags log_min_messages=&lt;DEBUG5|DEBUG4|DEBUG3|DEBUG2|DEBUG1|INFO|NOTICE|WARNING|ERROR|LOG|FATAL|PANIC&gt;
```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</si>
  <si>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Set the 'Log_Hostname' database flag for Cloud SQL PostgreSQL instance to 'on'. One method to accomplish the recommended state is to execute the following:
From Console:
1) Go to the Cloud SQL Instances page in the Google Cloud Console by visiting [https://console.cloud.google.com/sql/instances](https://console.cloud.google.com/sql/instances).
2) Select the PostgreSQL instance for which you want to enable the database flag.
3) Click Edit.
4) Scroll down to the Flags section.
5) To set a flag that has not been set on the instance before, click Add item, choose the flag log_hostname from the drop-down menu and the value to On.
6) Click Save to save your changes.
7) Confirm your changes under Flags on the Overview page.
From Command Line:
Configure the log_hostname database flag for every Cloud SQL PosgreSQL database instance using the below command.
gcloud sql instances patch &lt;INSTANCE_NAME&gt; --database-flags log_hostname=on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</si>
  <si>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'Log_Hostname' database flag for Cloud SQL PostgreSQL instance is set to on with the agency's CAP.</t>
  </si>
  <si>
    <t>Google-50</t>
  </si>
  <si>
    <t>Ensure ‘Log_Min_Error_Statement’ database Flag for Cloud SQL PostgreSQL instance is set to ‘Error’ or Stricter</t>
  </si>
  <si>
    <t>The `Log_Min_Error_Statement` flag defines the minimum message severity level that are considered as an error statement. Messages for error statements are logged with the SQL statement. Valid values include (from lowest to highest severity) `DEBUG5`, `DEBUG4`, `DEBUG3`, `DEBUG2`, `DEBUG1`, `INFO`, `NOTICE`, `WARNING`, `ERROR`, `LOG`, `FATAL`, and `PANIC`.
Each severity level includes the subsequent levels mentioned above. Ensure a value of `ERROR` or stricter is set.</t>
  </si>
  <si>
    <t>**From Google Cloud Console**
1. Go to the Cloud SQL Instances page in the Google Cloud Console by visiting [https://console.cloud.google.com/sql/instances](https://console.cloud.google.com/sql/instances).
2. Select the instance to open its `Instance Overview` page
3. Go to `Configuration` card
4. Under `Database flags`, check the value of `log_min_error_statement` flag is configured as to `ERROR` or stricter.
**From Google Cloud CLI**
1. Use the below command for every Cloud SQL PostgreSQL database instance to verify the value of `log_min_error_statement` is set to `ERROR` or stricter.
```
gcloud sql instances describe &lt;INSTANCE_NAME&gt; --format=json | jq '.[].settings.databaseFlags[] | select(.name=="log_min_error_statement")|.value'
```
In the output, database flags are listed under the `settings` as the collection `databaseFlags`.</t>
  </si>
  <si>
    <t>The 'Log_Min_Messages' database flag for Cloud SQL PostgreSQL instance is set to at least warning.</t>
  </si>
  <si>
    <t>The 'Log_Min_Messages' database flag for Cloud SQL PostgreSQL instance is not set to at least warning.</t>
  </si>
  <si>
    <t>Auditing helps in troubleshooting operational problems and also permits forensic analysis. If `Log_Min_Error_Statement` is not set to the correct value, messages may not be classified as error messages appropriately. Considering general log messages as error messages would make is difficult to find actual errors and considering only stricter severity levels as error messages may skip actual errors to log their SQL statements.
The `Log_Min_Error_Statement` flag should be set to `error` or stricter. This recommendation is applicable to PostgreSQL database instances.</t>
  </si>
  <si>
    <t>**From Google Cloud Console**
1. Go to the Cloud SQL Instances page in the Google Cloud Console by visiting [https://console.cloud.google.com/sql/instances](https://console.cloud.google.com/sql/instances).
2. Select the PostgreSQL instance for which you want to enable the database flag.
3. Click `Edit`.
4. Scroll down to the `Flags` section.
5. To set a flag that has not been set on the instance before, click `Add item`, choose the flag `log_min_error_statement` from the drop-down menu and set appropriate value.
6. Click `Save` to save your changes.
7. Confirm your changes under `Flags` on the Overview page.
**From Google Cloud CLI**
1. Configure the `log_min_error_statement` database flag for every Cloud SQL PosgreSQL database instance using the below command.
```
gcloud sql instances patch &lt;INSTANCE_NAME&gt; --database-flags log_min_error_statement=&lt;DEBUG5|DEBUG4|DEBUG3|DEBUG2|DEBUG1|INFO|NOTICE|WARNING|ERROR&gt;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</si>
  <si>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the 'Log_Min_Messages' database flag for Cloud SQL PostgreSQL instance to at least warning. One method to accomplish the recommended state is to execute the following:'
From Console:
1) Go to the Cloud SQL Instances page in the Google Cloud Console by visiting [https://console.cloud.google.com/sql/instances](https://console.cloud.google.com/sql/instances)
2) Select the PostgreSQL instance for which you want to enable the database flag.
3) Click Edit.
4) Scroll down to the Flags section.
5) To set a flag that has not been set on the instance before, click Add item, choose the flag log_min_messages from the drop-down menu and set appropriate value.
6) Click Save to save the changes.
7) Confirm the changes under Flags on the Overview page.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</si>
  <si>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To close this finding, please provide screenshot showing 'Log_Min_Messages' database flag for Cloud SQL PostgreSQL instance is set to at least warning with the agency's CAP.</t>
  </si>
  <si>
    <t>Google-51</t>
  </si>
  <si>
    <t>Ensure that the ‘Log_Min_Duration_Statement’ database flag for Cloud SQL PostgreSQL instance is set to '-1' (Disabled)</t>
  </si>
  <si>
    <t>The `Log_Min_Duration_Statement` flag defines the minimum amount of execution time of a statement in milliseconds where the total duration of the statement is logged. Ensure that `Log_Min_Duration_Statement` is disabled, i.e., a value of `-1` is set.</t>
  </si>
  <si>
    <t>**From Google Cloud Console**
1. Go to the Cloud SQL Instances page in the Google Cloud Console by visiting [https://console.cloud.google.com/sql/instances](https://console.cloud.google.com/sql/instances).
2. Select the instance to open its `Instance Overview` page.
3. Go to the `Configuration` card.
4. Under `Database flags`, check that the value of `log_min_duration_statement` flag is set to `-1`.
**From Google Cloud CLI**
1. Use the below command for every Cloud SQL PostgreSQL database instance to verify the value of `log_min_duration_statement` is set to `-1`.
```
gcloud sql instances describe &lt;INSTANCE_NAME&gt; --format=json| jq '.settings.databaseFlags[] | select(.name=="log_min_duration_statement")|.value'
```
In the output, database flags are listed under the `settings` as the collection `databaseFlags`.</t>
  </si>
  <si>
    <t>The 'Log_Min_Error_Statement' database flag for Cloud SQL PostgreSQL instance is set to 'error' or stricter.</t>
  </si>
  <si>
    <t>The 'Log_Min_Error_Statement' database flag for Cloud SQL PostgreSQL instance is not set to 'error' or Stricter.</t>
  </si>
  <si>
    <t>Logging SQL statements may include sensitive information that should not be recorded in logs. This recommendation is applicable to PostgreSQL database instances.</t>
  </si>
  <si>
    <t>**From Google Cloud Console**
1. Go to the Cloud SQL Instances page in the Google Cloud Console by visiting [https://console.cloud.google.com/sql/instances](https://console.cloud.google.com/sql/instances).
2. Select the PostgreSQL instance where the database flag needs to be enabled.
3. Click `Edit`.
4. Scroll down to the `Flags` section.
5. To set a flag that has not been set on the instance before, click `Add item`, choose the flag `log_min_duration_statement` from the drop-down menu and set a value of `-1`.
6. Click `Save`.
7. Confirm the changes under `Flags` on the Overview page.
**From Google Cloud CLI**
1. List all Cloud SQL database instances using the following command:
```
gcloud sql instances list
```
2. Configure the `log_min_duration_statement` flag for every Cloud SQL PosgreSQL database instance using the below command:
```
gcloud sql instances patch &lt;INSTANCE_NAME&gt; --database-flags log_min_duration_statement=-1
```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</si>
  <si>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Set the 'Log_Min_Error_Statement' database flag for Cloud SQL PostgreSQL instance to 'error' or Stricter. One method to accomplish the recommended state is to execute the following:
From Console:
1) Go to the Cloud SQL Instances page in the Google Cloud Console by visiting [https://console.cloud.google.com/sql/instances](https://console.cloud.google.com/sql/instances).
2) Select the PostgreSQL instance for which you want to enable the database flag.
3) Click Edit.
4) Scroll down to the Flags section.
5) To set a flag that has not been set on the instance before, click Add item, choose the flag log_min_error_statement from the drop-down menu and set appropriate value.
6) Click Save to save your changes.
7) Confirm your changes under Flags on the Overview page.
From Command Line:
Configure the log_min_error_statement database flag for every Cloud SQL PosgreSQL database instance using the below command.
gcloud sql instances patch &lt;INSTANCE_NAME&gt; --database-flags log_min_error_statement=&lt;DEBUG5|DEBUG4|DEBUG3|DEBUG2|DEBUG1|INFO|NOTICE|WARNING|ERROR&gt;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</si>
  <si>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'Log_Min_Error_Statement' database flag for Cloud SQL PostgreSQL instance is set to 'error' or stricter with the agency's CAP.</t>
  </si>
  <si>
    <t>Google-52</t>
  </si>
  <si>
    <t>Ensure that 'cloudsql.enable_pgaudit' Database flag for each Cloud Sql Postgresql instance is set to 'on' for centralized logging</t>
  </si>
  <si>
    <t>Ensure `cloudsql.enable_pgaudit` database flag for Cloud SQL PostgreSQL instance is set to 'on' to allow for centralized logging.</t>
  </si>
  <si>
    <t>**Determining if the pgAudit Flag is set to 'on'**
**From Google Cloud Console**
1. Go to [https://console.cloud.google.com/sql/instances](https://console.cloud.google.com/sql/instances).
2. Select the instance to open its `Overview` page.
3. Click `Edit`.
4. Scroll down and expand `Flags`.
5. Ensure that `cloudsql.enable_pgaudit` flag is set to `on`.
**From Google Cloud CLI**
Run the command by providing `&lt;INSTANCE_NAME&gt;`. Ensure the value of the flag is `on`.
``` 
gcloud sql instances describe &lt;INSTANCE_NAME&gt; --format="json" | jq '.settings|.|.databaseFlags[]|select(.name=="cloudsql.enable_pgaudit")|.value' 
```
**Determine if the pgAudit extension is installed**
1. Connect to the the server running PostgreSQL or through a SQL client of your choice.
2. Via command line open the PostgreSQL shell by typing `psql`
3. Run the following command
```
SELECT * 
FROM pg_extension;
```
4. If pgAudit is in this list. If so, it is installed.
**Determine if Data Access Audit logs are enabled for your project and have sufficient privileges**
1. From the homepage open the hamburger menu in the top left.
2. Scroll down to `IAM &amp; Admin`and hover over it.
3. In the menu that opens up, select `Audit Logs`
4. In the middle of the page, in the search box next to `filter` search for `Cloud Composer API`
5. Select it, and ensure that both 'Admin Read' and 'Data Read' are checked.
**Determine if logs are being sent to Logs Explorer**
1. From the Google Console home page, open the hamburger menu in the top left.
2. In the menu that pops open, scroll down to Logs Explorer under Operations.
3. In the query box, paste the following and search
```
resource.type="cloudsql_database"
logName="projects/&lt;your-project-name&gt;/logs/cloudaudit.googleapis.com%2Fdata_access"
protoPayload.request.@type="type.googleapis.com/google.cloud.sql.audit.v1.PgAuditEntry"
```
4. If it returns any log sources, they are correctly setup.</t>
  </si>
  <si>
    <t>The 'Log_Min_Duration_Statement' database flag for Cloud SQL PostgreSQL instance is set to -1 (Disabled).</t>
  </si>
  <si>
    <t>The 'Log_Min_Duration_Statement' database flag for Cloud SQL PostgreSQL instance is not set to -1 (Disabled).</t>
  </si>
  <si>
    <t>As numerous other recommendations in this section consist of turning on flags for logging purposes, your organization will need a way to manage these logs. You may have a solution already in place. If you do not, consider installing and enabling the open source pgaudit extension within PostgreSQL and enabling its corresponding flag of `cloudsql.enable_pgaudit`. This flag and installing the extension enables database auditing in PostgreSQL through the open-source pgAudit extension. This extension provides detailed session and object logging to comply with government, financial, &amp; ISO standards and provides auditing capabilities to mitigate threats by monitoring security events on the instance. Enabling the flag and settings later in this recommendation will send these logs to Google Logs Explorer so that you can access them in a central location. to This recommendation is applicable only to PostgreSQL database instances.</t>
  </si>
  <si>
    <t>**Initialize the pgAudit flag**
**From Google Cloud Console**
1. Go to [https://console.cloud.google.com/sql/instances](https://console.cloud.google.com/sql/instances).
2. Select the instance to open its `Overview` page.
3. Click `Edit`.
4. Scroll down and expand `Flags`.
5. To set a flag that has not been set on the instance before, click `Add item`.
6. Enter `cloudsql.enable_pgaudit` for the flag name and set the flag to `on`.
7. Click `Done`.
8. Click `Save` to update the configuration.
9. Confirm your changes under `Flags` on the `Overview` page.
**From Google Cloud CLI**
Run the below command by providing `&lt;INSTANCE_NAME&gt;` to enable `cloudsql.enable_pgaudit` flag.
```
gcloud sql instances patch &lt;INSTANCE_NAME&gt; --database-flags cloudsql.enable_pgaudit=on
```
Note: `RESTART` is required to get this configuration in effect.
**Creating the extension**
1. Connect to the the server running PostgreSQL or through a SQL client of your choice.
2. If SSHing to the server in the command line open the PostgreSQL shell by typing `psql`
3. Run the following command as a superuser.
```
CREATE EXTENSION pgaudit;
```
**Updating the previously created pgaudit.log flag for your Logging Needs**
**From Console:**
Note: there are multiple options here. This command will enable logging for all databases on a server. Please see the customizing database audit logging reference for more flag options. 
1. Go to [https://console.cloud.google.com/sql/instances](https://console.cloud.google.com/sql/instances).
2. Select the instance to open its `Overview` page.
3. Click `Edit`.
4. Scroll down and expand `Flags`.
5. To set a flag that has not been set on the instance before, click `Add item`.
6. Enter `pgaudit.log=all` for the flag name and set the flag to `on`.
7. Click `Done`.
8. Click `Save` to update the configuration.
9. Confirm your changes under `Flags` on the `Overview` page.
**From Command Line:**
Run the command
```
gcloud sql instances patch &lt;INSTANCE_NAME&gt; --database-flags \
 cloudsql.enable_pgaudit=on,pgaudit.log=all
```
**Determine if logs are being sent to Logs Explorer**
1. From the Google Console home page, open the hamburger menu in the top left.
2. In the menu that pops open, scroll down to Logs Explorer under Operations.
3. In the query box, paste the following and search
resource.type="cloudsql_database"
logName="projects/&lt;your-project-name&gt;/logs/cloudaudit.googleapis.com%2Fdata_access"
protoPayload.request.@type="type.googleapis.com/google.cloud.sql.audit.v1.PgAuditEntry"
 If it returns any log sources, they are correctly setup.</t>
  </si>
  <si>
    <t>Set the 'Log_Min_Duration_Statement' database flag for Cloud SQL PostgreSQL instance to -1 (Disabled). One method to accomplish the recommended state is to execute the following:
From Console:
1) Go to the Cloud SQL Instances page in the Google Cloud Console by visiting [https://console.cloud.google.com/sql/instances](https://console.cloud.google.com/sql/instances).
2) Select the PostgreSQL instance where the database flag needs to be enabled.
3) Click Edit.
4) Scroll down to the Flags section.
5) To set a flag that has not been set on the instance before, click Add item, choose the flag log_min_duration_statement from the drop-down menu and set a value of -1)
6) Click Save.
7) Confirm the changes under Flags on the Overview page.
From Command Line:
1) List all Cloud SQL database instances using the following command:
gcloud sql instances list
2) Configure the log_min_duration_statement flag for every Cloud SQL PosgreSQL database instance using the below command:
gcloud sql instances patch &lt;INSTANCE_NAME&gt; --database-flags log_min_duration_statement=-1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</si>
  <si>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To close this finding, please provide screenshot showing 'Log_Min_Duration_Statement' database flag for Cloud SQL PostgreSQL instance is set to -1 (Disabled) with the agency's CAP.</t>
  </si>
  <si>
    <t>Google-54</t>
  </si>
  <si>
    <t>Ensure 'external scripts enabled' database flag for Cloud SQL SQL Server instance is set to 'off'</t>
  </si>
  <si>
    <t>It is recommended to set `external scripts enabled` database flag for Cloud SQL SQL Server instance to `off`</t>
  </si>
  <si>
    <t>**From Google Cloud Console**
1. Go to the Cloud SQL Instances page in the Google Cloud Console by visiting [https://console.cloud.google.com/sql/instances](https://console.cloud.google.com/sql/instances).
2. Select the instance to open its `Instance Overview` page
3. Ensure the database flag `external scripts enabled` that has been set is listed under the `Database flags` section.
**From Google Cloud CLI**
1. Ensure the below command returns `off` for every Cloud SQL SQL Server database instance
```
gcloud sql instances describe &lt;INSTANCE_NAME&gt; --format=json | jq '.settings.databaseFlags[] | select(.name=="external scripts enabled")|.value'
```
In the output, database flags are listed under the `settings` as the collection `databaseFlags`.</t>
  </si>
  <si>
    <t>External scripts enabled database flag for (Cloud SQL) SQL Server instance is set to off.</t>
  </si>
  <si>
    <t>External scripts enabled database flag for Cloud SQL SQL Server instance is not set to off.</t>
  </si>
  <si>
    <t>6.3</t>
  </si>
  <si>
    <t>6.3.1</t>
  </si>
  <si>
    <t>`external scripts enabled` enable the execution of scripts with certain remote language extensions. This property is OFF by default. When Advanced Analytics Services is installed, setup can optionally set this property to true. As the External Scripts Enabled feature allows scripts external to SQL such as files located in an R library to be executed, which could adversely affect the security of the system, hence this should be disabled.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</si>
  <si>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`external scripts enabled` from the drop-down menu, and set its value to `off`.
6. Click `Save` to save your changes.
7. Confirm your changes under `Flags` on the Overview page.
**From Google Cloud CLI**
1. Configure the `external scripts enabled` database flag for every Cloud SQL SQL Server database instance using the below command.
```
gcloud sql instances patch &lt;INSTANCE_NAME&gt; --database-flags "external scripts enabled"=off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</si>
  <si>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the external scripts enabled database flag for Cloud SQL SQL Server instance to Off.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external scripts enabled from the drop-down menu, and set its value to off.
6) Click Save to save your changes.
7) Confirm your changes under Flags on the Overview page.
From Command Line:
Configure the external scripts enabled database flag for every Cloud SQL SQL Server database instance using the below command.
gcloud sql instances patch &lt;INSTANCE_NAME&gt; --database-flags "external scripts enabled=off"
Note: This command will overwrite all database flags previously set. To keep those and add new ones, include the values for all flags you want set on the instance; any flag not specifically in</t>
  </si>
  <si>
    <t>To close this finding, please provide screenshot showing external scripts enabled database flag for Cloud SQL SQL Server instance is set to off with the agency's CAP.</t>
  </si>
  <si>
    <t>Google-55</t>
  </si>
  <si>
    <t>Ensure that the 'cross db ownership chaining' database flag for Cloud SQL SQL Server instance is set to 'off'</t>
  </si>
  <si>
    <t>It is recommended to set `cross db ownership chaining` database flag for Cloud SQL SQL Server instance to `off`.
This flag is deprecated for all SQL Server versions in CGP. Going forward, you can't set its value to on. However, if you have this flag enabled, we strongly recommend that you either remove the flag from your database or set it to off. For cross-database access, use the [Microsoft tutorial for signing stored procedures with a certificate](https://learn.microsoft.com/en-us/sql/relational-databases/tutorial-signing-stored-procedures-with-a-certificate?view=sql-server-ver16).</t>
  </si>
  <si>
    <t>**NOTE:** This flag is deprecated for all SQL Server versions. Going forward, you can't set its value to on. However, if you have this flag enabled it should be removed from your database or set to off.
**From Google Cloud Console**
1. Go to the Cloud SQL Instances page in the Google Cloud Console.
2. Select the instance to open its `Instance Overview` page
3. Ensure the database flag `cross db ownership chaining` that has been set is listed under the `Database flags` section.
**From Google Cloud CLI**
1. Ensure the below command returns `off` for every Cloud SQL SQL Server database instance:
```
gcloud sql instances describe &lt;INSTANCE_NAME&gt; --format=json | jq '.settings.databaseFlags[] | select(.name=="cross db ownership chaining")|.value'
```
In the output, database flags are listed under the `settings` as the collection `databaseFlags`.</t>
  </si>
  <si>
    <t>The cross db ownership chaining database flag for Cloud SQL SQL Server instance is set to Off.</t>
  </si>
  <si>
    <t>The cross db ownership chaining database flag for Cloud SQL SQL Server instance is not set to off.</t>
  </si>
  <si>
    <t>6.3.2</t>
  </si>
  <si>
    <t>Use the cross db ownership for chaining option to configure cross-database ownership chaining for an instance of Microsoft SQL Server. This server option allows you to control cross-database ownership chaining at the database level or to allow cross-database ownership chaining for all databases. Enabling `cross db ownership` is not recommended unless all of the databases hosted by the instance of SQL Server must participate in cross-database ownership chaining and you are aware of the security implications of this setting.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</si>
  <si>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`cross db ownership chaining` from the drop-down menu, and set its value to `off`.
6. Click `Save`.
7. Confirm the changes under `Flags` on the Overview page.
**From Google Cloud CLI**
1. Configure the `cross db ownership chaining` database flag for every Cloud SQL SQL Server database instance using the below command:
```
gcloud sql instances patch &lt;INSTANCE_NAME&gt; --database-flags "cross db ownership chaining"=off
```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</si>
  <si>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Set the cross db ownership chaining database flag for Cloud SQL SQL Server instance to Off.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cross db ownership chaining from the drop-down menu, and set its value to off.
6) Click Save.
7) Confirm the changes under Flags on the Overview page.
From Command Line
Configure the cross db ownership chaining database flag for every Cloud SQL SQL Server database instance using the below command:
gcloud sql instances patch &lt;INSTANCE_NAME&gt; --database-flags "cross db ownership chaining=off"
Note:This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</si>
  <si>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To close this finding, please provide screenshot showing cross db ownership chaining database flag for Cloud SQL SQL Server instance is set to off with the agency's CAP.</t>
  </si>
  <si>
    <t>Google-56</t>
  </si>
  <si>
    <t>Ensure User Connections database flag for Cloud Sql Sql Server instance is set to a non-limiting value</t>
  </si>
  <si>
    <t>It is recommended to check the User Connection for a Cloud SQL SQL Server instance to ensure that it is not artificially limiting connections.</t>
  </si>
  <si>
    <t>**From Google Cloud Console**
1. Go to the Cloud SQL Instances page in the Google Cloud Console by visiting [https://console.cloud.google.com/sql/instances](https://console.cloud.google.com/sql/instances).
2. Select the instance to open its `Instance Overview` page
3. Ensure the database flag `user connections` listed under the `Database flags` section is 0.
**From Google Cloud CLI**
1. Ensure the below command returns a value of 0, for every Cloud SQL SQL Server database instance.
```
gcloud sql instances describe &lt;INSTANCE_NAME&gt; --format=json | jq '.settings.databaseFlags[] | select(.name=="user connections")|.value'
```</t>
  </si>
  <si>
    <t>The User Connections database flag for Cloud SQL SQL Server instance is set to a non-limiting value.</t>
  </si>
  <si>
    <t>The user Connections Database Flag for Cloud Sql Sql Server Instance is not set to a Non-limiting Value.</t>
  </si>
  <si>
    <t>HAC43</t>
  </si>
  <si>
    <t>HAC43: Management sessions are not properly restricted by ACL</t>
  </si>
  <si>
    <t>6.3.3</t>
  </si>
  <si>
    <t>The User Connections option specifies the maximum number of simultaneous user connections that are allowed on an instance of SQL Server. The actual number of user connections allowed also depends on the version of SQL Server that you are using, and also the limits of your application or applications and hardware. SQL Server allows a maximum of 32,767 user connections. Because user connections is by default a self-configuring value, with SQL Server adjusting the maximum number of user connections automatically as needed, up to the maximum value allowable. For example, if only 10 users are logged in, 10 user connection objects are allocated. In most cases, you do not have to change the value for this option. The default is 0, which means that the maximum (32,767) user connections are allowed. However if there is a number defined here that limits connections, SQL Server will not allow anymore above this limit. If the connections are at the limit, any new requests will be dropped, potentially causing lost data or outages for those using the database.</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</si>
  <si>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`user connections` from the drop-down menu, and set its value to your organization recommended value.
6. Click `Save` to save your changes.
7. Confirm your changes under `Flags` on the Overview page.
**From Google Cloud CLI**
1. Configure the `user connections` database flag for every Cloud SQL SQL Server database instance using the below command.
```
gcloud sql instances patch &lt;INSTANCE_NAME&gt; --database-flags "user connections=[0-32,767]"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</si>
  <si>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User Connections database flag for Cloud Sql Sql Server instance to a non-limiting value.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user connections from the drop-down menu, and set its value to your organization recommended value.
6) Click Save to save your changes.
7) Confirm your changes under Flags on the Overview page.
Using Command Line:
1) Configure the user connections database flag for every Cloud SQL SQL Server database instance using the below command.
gcloud sql instances patch &lt;INSTANCE_NAME&gt; --database-flags "user connections=[0-32,767]"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</si>
  <si>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User Connections database flag for Cloud SQL SQL server instance is set to a non-limiting value with the agency's CAP.</t>
  </si>
  <si>
    <t>Google-57</t>
  </si>
  <si>
    <t>Ensure 'user options' database flag for Cloud SQL SQL Server instance is not configured</t>
  </si>
  <si>
    <t>It is recommended that, `user options` database flag for Cloud SQL SQL Server instance should not be configured.</t>
  </si>
  <si>
    <t>**From Google Cloud Console**
1. Go to the Cloud SQL Instances page in the Google Cloud Console by visiting [https://console.cloud.google.com/sql/instances](https://console.cloud.google.com/sql/instances).
2. Select the instance to open its `Instance Overview` page
3. Ensure the database flag `user options` that has been set is not listed under the `Database flags` section.
**From Google Cloud CLI**
1. Ensure the below command returns empty result for every Cloud SQL SQL Server database instance
```
gcloud sql instances describe &lt;INSTANCE_NAME&gt; --format=json | jq '.settings.databaseFlags[] | select(.name=="user options")|.value'
```
In the output, database flags are listed under the `settings` as the collection `databaseFlags`.</t>
  </si>
  <si>
    <t>The user options database flag for Cloud SQL SQL Server instance is not configured.</t>
  </si>
  <si>
    <t>The user options database flag for Cloud SQL SQL Server instance is configured.</t>
  </si>
  <si>
    <t>6.3.4</t>
  </si>
  <si>
    <t>The user options option specifies global defaults for all users. A list of default query processing options is established for the duration of a user's work session. The user options option allows you to change the default values of the SET options (if the server's default settings are not appropriate).
A user can override these defaults by using the SET statement. You can configure user options dynamically for new logins. After you change the setting of user options, new login sessions use the new setting; current login sessions are not affected.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</si>
  <si>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Click the X next `user options` flag shown
6. Click `Save` to save your changes.
7. Confirm your changes under `Flags` on the Overview page.
**From Google Cloud CLI**
1. List all Cloud SQL database Instances
```
gcloud sql instances list
```
2. Clear the `user options` database flag for every Cloud SQL SQL Server database instance using either of the below commands.
Clearing all flags to their default value
```
gcloud sql instances patch &lt;INSTANCE_NAME&gt; --clear-database-flags
```
OR
To clear only `user options` database flag, configure the database flag by overriding the `user options`. Exclude `user options` flag and its value, and keep all other flags you want to configure.
```
gcloud sql instances patch &lt;INSTANCE_NAME&gt; --database-flags [FLAG1=VALUE1,FLAG2=VALUE2]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</si>
  <si>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Ensure user options database flag for Cloud SQL SQL Server instance is not configured.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Click the X next user options flag shown
6) Click Save to save your changes.
7) Confirm your changes under Flags on the Overview page.
From Command Line:
1) List all Cloud SQL database Instances
gcloud sql instances list
2) Clear the user options database flag for every Cloud SQL SQL Server database instance using either of the below commands.
Clearing all flags to their default value
gcloud sql instances patch &lt;INSTANCE_NAME&gt; --clear-database-flags
OR
To clear only user options database flag, configure the database flag by overriding the user options. Exclude user options flag and its value, and keep all other flags you want to configure.
gcloud sql instances patch &lt;INSTANCE_NAME&gt; --database-flags [FLAG1=VALUE1,FLAG2=VALUE2]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</si>
  <si>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user options database flag for Cloud SQL SQL Server instance is not configured with the agency's CAP.</t>
  </si>
  <si>
    <t>Google-58</t>
  </si>
  <si>
    <t>Ensure 'remote access' database flag for Cloud SQL SQL Server instance is set to 'off'</t>
  </si>
  <si>
    <t>It is recommended to set `remote access` database flag for Cloud SQL SQL Server instance to `off`.</t>
  </si>
  <si>
    <t>**From Google Cloud Console**
1. Go to the Cloud SQL Instances page in the Google Cloud Console by visiting [https://console.cloud.google.com/sql/instances](https://console.cloud.google.com/sql/instances).
2. Select the instance to open its `Instance Overview` page
3. Ensure the database flag `remote access` that has been set is listed under the `Database flags` section.
**From Google Cloud CLI**
1. Ensure the below command returns `off` for every Cloud SQL SQL Server database instance
```
gcloud sql instances describe &lt;INSTANCE_NAME&gt; --format=json | jq '.settings.databaseFlags[] | select(.name=="remote access")|.value'
```
In the output, database flags are listed under the `settings` as the collection `databaseFlags`.</t>
  </si>
  <si>
    <t>The 'remote access' database flag for Cloud SQL SQL Server instance is set to off.</t>
  </si>
  <si>
    <t>The remote access database flag for Cloud SQL SQL Server instance is not set to off.</t>
  </si>
  <si>
    <t>6.3.5</t>
  </si>
  <si>
    <t>The `remote access` option controls the execution of stored procedures from local or remote servers on which instances of SQL Server are running. This default value for this option is 1. This grants permission to run local stored procedures from remote servers or remote stored procedures from the local server. To prevent local stored procedures from being run from a remote server or remote stored procedures from being run on the local server, this must be disabled. The Remote Access option controls the execution of local stored procedures on remote servers or remote stored procedures on local server. 'Remote access' functionality can be abused to launch a Denial-of-Service (DoS) attack on remote servers by off-loading query processing to a target, hence this should be disabled.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</si>
  <si>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`remote access` from the drop-down menu, and set its value to `off`.
6. Click `Save` to save your changes.
7. Confirm your changes under `Flags` on the Overview page.
**From Google Cloud CLI**
1. Configure the `remote access` database flag for every Cloud SQL SQL Server database instance using the below command
```
gcloud sql instances patch &lt;INSTANCE_NAME&gt; --database-flags "remote access"=off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</si>
  <si>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remote access database flag for Cloud SQL SQL Server instance to Off.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remote access from the drop-down menu, and set its value to off.
6) Click Save to save your changes.
7) Confirm your changes under Flags on the Overview page.
From Command Line:
1) Configure the remote access database flag for every Cloud SQL SQL Server database instance using the below command
gcloud sql instances patch &lt;INSTANCE_NAME&gt; --database-flags "remote access=off"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</si>
  <si>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To close this finding, please provide screenshot showing remote access database flag for Cloud SQL SQL Server instance is set to off with the agency's CAP.</t>
  </si>
  <si>
    <t>Google-59</t>
  </si>
  <si>
    <t>Ensure '3625 (trace flag)' database flag for all Cloud SQL Server instances is set to 'on'</t>
  </si>
  <si>
    <t>It is recommended to set `3625 (trace flag)` database flag for Cloud SQL SQL Server instance to `on`.</t>
  </si>
  <si>
    <t>**From Google Cloud Console**
1. Go to the Cloud SQL Instances page in the Google Cloud Console by visiting [https://console.cloud.google.com/sql/instances](https://console.cloud.google.com/sql/instances).
2. Select the instance to open its `Instance Overview` page
3. Ensure the database flag `3625` that has been set is listed under the `Database flags` section.
**From Google Cloud CLI**
1. Ensure the below command returns `on` for every Cloud SQL SQL Server database instance
```
gcloud sql instances describe &lt;INSTANCE_NAME&gt; --format=json | jq '.settings.databaseFlags[] | select(.name=="3625")|.value'
```</t>
  </si>
  <si>
    <t>The 3625 (trace flag) database flag for all Cloud SQL Server instances is set to Off.</t>
  </si>
  <si>
    <t>The 3625 (trace flag) database flag for all Cloud SQL Server instances is not set to off.</t>
  </si>
  <si>
    <t>6.3.6</t>
  </si>
  <si>
    <t>Microsoft SQL Trace Flags are frequently used to diagnose performance issues or to debug stored procedures or complex computer systems, but they may also be recommended by Microsoft Support to address behavior that is negatively impacting a specific workload. All documented trace flags and those recommended by Microsoft Support are fully supported in a production environment when used as directed. `3625(trace log)` Limits the amount of information returned to users who are not members of the sysadmin fixed server role, by masking the parameters of some error messages using '******'. Setting this in a Google Cloud flag for the instance allows for security through obscurity and prevents the disclosure of sensitive information, hence this is recommended to set this flag globally to on to prevent the flag having been left off, or changed by bad actors.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</si>
  <si>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`3625` from the drop-down menu, and set its value to `on`.
6. Click `Save` to save your changes.
7. Confirm your changes under `Flags` on the Overview page.
**From Google Cloud CLI**
1. Configure the `3625` database flag for every Cloud SQL SQL Server database instance using the below command.
```
gcloud sql instances patch &lt;INSTANCE_NAME&gt; --database-flags "3625=on"
```
**Note**: 
This command will overwrite all database flags previously set. To keep those and add new ones, include the values for all flags you want set on the instance; any flag not specifically included is set to its default value. For flags that do not take a value, specify the flag name followed by an equals sign ("=").</t>
  </si>
  <si>
    <t>Set 3625 (trace flag) database flag for all Cloud SQL Server instances to Off.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3625 from the drop-down menu, and set its value to off.
6) Click Save to save your changes.
7) Confirm your changes under Flags on the Overview page.</t>
  </si>
  <si>
    <t>To close this finding, please provide screenshot showing 3625 (trace flag) database flag for all Cloud SQL Server instances is set to off with the agency's CAP.</t>
  </si>
  <si>
    <t>Google-60</t>
  </si>
  <si>
    <t>Ensure that the 'contained database authentication' database flag for Cloud SQL on the SQL Server instance is not set to 'on'</t>
  </si>
  <si>
    <t>It is recommended not to set `contained database authentication` database flag for Cloud SQL on the SQL Server instance to `on`.</t>
  </si>
  <si>
    <t>**From Google Cloud Console**
1. Go to the Cloud SQL Instances page in the Google Cloud Console by visiting [https://console.cloud.google.com/sql/instances](https://console.cloud.google.com/sql/instances).
2. Select the instance to open its `Instance Overview` page
3. Under the 'Database flags' section, if the database flag `contained database authentication` is present, then ensure that it is not set to 'on'.
**From Google Cloud CLI**
1. Ensure the below command doesn't return `on` for any Cloud SQL for SQL Server database instance.
```
gcloud sql instances describe &lt;INSTANCE_NAME&gt; --format=json | jq '.settings.databaseFlags[] | select(.name=="contained database authentication")|.value'
```</t>
  </si>
  <si>
    <t>The contained database authentication database flag for Cloud SQL on the SQL Server instance is set to Off.</t>
  </si>
  <si>
    <t>The contained database authentication database flag for Cloud SQL on the SQL Server instance is not set to off.</t>
  </si>
  <si>
    <t>6.3.7</t>
  </si>
  <si>
    <t>A contained database includes all database settings and metadata required to define the database and has no configuration dependencies on the instance of the Database Engine where the database is installed. Users can connect to the database without authenticating a login at the Database Engine level. Isolating the database from the Database Engine makes it possible to easily move the database to another instance of SQL Server. Contained databases have some unique threats that should be understood and mitigated by SQL Server Database Engine administrators. Most of the threats are related to the USER WITH PASSWORD authentication process, which moves the authentication boundary from the Database Engine level to the database level, hence this is recommended not to enable this flag. This recommendation is applicable to SQL Server database instances.</t>
  </si>
  <si>
    <t>**From Google Cloud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5.If the flag `contained database authentication` is present and its value is set to 'on', then change it to 'off'.
6. Click `Save`.
7. Confirm the changes under `Flags` on the Overview page.
**From Google Cloud CLI**
1. If any Cloud SQL for SQL Server instance has the database flag `contained database authentication` set to 'on', then change it to 'off' using the below command:
```
gcloud sql instances patch &lt;INSTANCE_NAME&gt; --database-flags "contained database authentication=off"
```
**Note**: 
This command will overwrite all database flags previously set. To keep those and add new ones, include the values for all flags to be set on the instance; any flag not specifically included is set to its default value. For flags that do not take a value, specify the flag name followed by an equals sign ("=").</t>
  </si>
  <si>
    <t>Set the contained database authentication database flag for Cloud SQL on the SQL Server instance to Off. One method to accomplish the recommended state is to execute the following:
From Console:
1) Go to the Cloud SQL Instances page in the Google Cloud Console by visiting [https://console.cloud.google.com/sql/instances](https://console.cloud.google.com/sql/instances).
2) Select the SQL Server instance for which you want to enable to database flag.
3) Click Edit.
4) Scroll down to the Flags section.
5) To set a flag that has not been set on the instance before, click Add item, choose the flag contained database authentication from the drop-down menu, and set its value to off.
6) Click Save.
7) Confirm the changes under Flags on the Overview page.</t>
  </si>
  <si>
    <t>To close this finding, please provide screenshot showing contained database authentication database flag for Cloud SQL on the SQL Server instance is set to off with the agency's CAP.</t>
  </si>
  <si>
    <t>Google-61</t>
  </si>
  <si>
    <t>Ensure that Big Query Datasets are not anonymously or publicly accessible</t>
  </si>
  <si>
    <t>It is recommended that the IAM policy on BigQuery datasets does not allow anonymous and/or public access.</t>
  </si>
  <si>
    <t>**From Google Cloud Console**
1. Go to `BigQuery` by visiting: [https://console.cloud.google.com/bigquery](https://console.cloud.google.com/bigquery).
2. Select a dataset from `Resources`.
3. Click `SHARING` near the right side of the window and select `Permissions`.
4. Validate that none of the attached roles contain `allUsers` or `allAuthenticatedUsers`.
**From Google Cloud CLI**
List the name of all datasets.
```
bq ls
```
Retrieve each dataset details using the following command:
```
bq show PROJECT_ID:DATASET_NAME
```
Ensure that `allUsers` and `allAuthenticatedUsers` have not been granted access to the dataset.</t>
  </si>
  <si>
    <t>The BigQuery Datasets are not Anonymously or Publicly Accessible.</t>
  </si>
  <si>
    <t>The BigQuery Datasets are Anonymously or Publicly Accessible.</t>
  </si>
  <si>
    <t>Granting permissions to `allUsers` or `allAuthenticatedUsers` allows anyone to access the dataset. Such access might not be desirable if sensitive data is being stored in the dataset. Therefore, ensure that anonymous and/or public access to a dataset is not allowed.</t>
  </si>
  <si>
    <t>**From Google Cloud Console**
1. Go to `BigQuery` by visiting: [https://console.cloud.google.com/bigquery](https://console.cloud.google.com/bigquery).
2. Select the dataset from 'Resources'.
3. Click `SHARING` near the right side of the window and select `Permissions`.
4. Review each attached role.
5. Click the delete icon for each member `allUsers` or `allAuthenticatedUsers`. On the popup click `Remove`.
**From Google Cloud CLI**
List the name of all datasets.
```
bq ls
```
Retrieve the data set details: 
```
bq show --format=prettyjson PROJECT_ID:DATASET_NAME &gt; PATH_TO_FILE
```
In the access section of the JSON file, update the dataset information to remove all roles containing `allUsers` or `allAuthenticatedUsers`.
Update the dataset:
```
bq update --source PATH_TO_FILE PROJECT_ID:DATASET_NAME
```
**Prevention:**
You can prevent Bigquery dataset from becoming publicly accessible by setting up the `Domain restricted sharing` organization policy at: https://console.cloud.google.com/iam-admin/orgpolicies/iam-allowedPolicyMemberDomains .</t>
  </si>
  <si>
    <t>Prevent BigQuery Datasets from being Anonymously or Publicly Accessible. One method to accomplish the recommended state is to execute the following:
From Console:
1) Go to BigQuery by visiting: [https://console.cloud.google.com/bigquery](https://console.cloud.google.com/bigquery).
2) Select the dataset from 'Resources'.
3) Click SHARING near the right side of the window and select Permissions.
4) Review each attached role.
5) Click the delete icon for each member allUsers or allAuthenticatedUsers. On the popup click Remove.
Prevention:
You can prevent Bigquery dataset from becoming publicly accessible by setting up the Domain restricted sharing organization policy at: https://console.cloud.google.com/iam-admin/orgpolicies/iam-allowedPolicyMemberDomains .</t>
  </si>
  <si>
    <t>To close this finding, please provide screenshot showing BigQuery Datasets are not Anonymously or Publicly Accessible with the agency's CAP.</t>
  </si>
  <si>
    <t>Google-62</t>
  </si>
  <si>
    <t>Ensure Secrets are Not Stored in Cloud Functions Environment Variables by Using Secret Manager</t>
  </si>
  <si>
    <t>Google Cloud Functions allow you to host serverless code that is executed when an event is triggered, without the requiring the management a host operating system. These functions can also store environment variables to be used by the code that may contain authentication or other information that needs to remain confidential.</t>
  </si>
  <si>
    <t>Determine if Confidential Information is Stored in your Functions in Cleartext
**From Google Cloud Console**
1. Within the project you wish to audit, select the Navigation hamburger menu in the top left. Scroll down to under the heading 'Serverless', then select 'Cloud Functions'
2. Click on a function name from the list
3. Open the Variables tab and you will see both buildEnvironmentVariables and environmentVariables
4. Review the variables whether they are secrets
5. Repeat step 3-5 until all functions are reviewed
**From Google Cloud CLI**
1. To view a list of your cloud functions run
```
gcloud functions list
```
2. For each cloud function in the list run the following command.
```
gcloud functions describe &lt;function_name&gt;
```
3. Review the settings of the buildEnvironmentVariables and environmentVariables. Determine if this is data that should not be publicly accessible.
Determine if Secret Manager API is 'Enabled' for your Project
**From Google Cloud Console**
1. Within the project you wish to audit, select the Navigation hamburger menu in the top left. Hover over 'APIs &amp; Services' to under the heading 'Serverless', then select 'Enabled APIs &amp; Services' in the menu that opens up.
2. Click the button '+ Enable APIS and Services'
3. In the Search bar, search for 'Secret Manager API' and select it.
4. If it is enabled, the blue box that normally says 'Enable' will instead say 'Manage'.
**From Google Cloud CLI**
1. Within the project you wish to audit, run the following command.
```
gcloud services list
```
2. If 'Secret Manager API' is in the list, it is enabled.</t>
  </si>
  <si>
    <t>Secrets are not stored in cloud functions environment variables by using secret manager.</t>
  </si>
  <si>
    <t>Secrets are stored in cloud functions environment variables by using secret manager.</t>
  </si>
  <si>
    <t>It is recommended to use the Secret Manager, because environment variables are stored unencrypted, and accessible for all users who have access to the code.</t>
  </si>
  <si>
    <t>Enable Secret Manager API for your Project
**From Google Cloud Console**
1. Within the project you wish to enable, select the Navigation hamburger menu in the top left. Hover over 'APIs &amp; Services' to under the heading 'Serverless', then select 'Enabled APIs &amp; Services' in the menu that opens up.
2. Click the button '+ Enable APIS and Services'
3. In the Search bar, search for 'Secret Manager API' and select it.
4. Click the blue box that says 'Enable'.
**From Google Cloud CLI**
1. Within the project you wish to enable the API in, run the following command.
```
gcloud services enable Secret Manager API 
```
Reviewing Environment Variables That Should Be Migrated to Secret Manager
**From Google Cloud Console**
1. Log in to the Google Cloud Web Portal (https://console.cloud.google.com/)
2. Go to Cloud Functions
3. Click on a function name from the list
4. Click on Edit and review the Runtime environment for variables that should be secrets. Leave this list open for the next step.
**From Google Cloud CLI**
1. To view a list of your cloud functions run
```
gcloud functions list
```
2. For each cloud function run the following command.
```
gcloud functions describe &lt;function_name&gt;
```
3. Review the settings of the buildEnvironmentVariables and environmentVariables. Keep this information for the next step.
Migrating Environment Variables to Secrets within the Secret Manager
**From Google Cloud Console**
1. Go to the Secret Manager page in the Cloud Console.
2. On the Secret Manager page, click Create Secret.
3. On the Create secret page, under Name, enter the name of the Environment Variable you are replacing. This will then be the Secret Variable you will reference in your code.
4. You will also need to add a version. This is the actual value of the variable that will be referenced from the code. To add a secret version when creating the initial secret, in the Secret value field, enter the value from the Environment Variable you are replacing.
5. Leave the Regions section unchanged.
6. Click the Create secret button.
7. Repeat for all Environment Variables
**From Google Cloud CLI**
1. Run the following command with the Environment Variable name you are replacing in the `&lt;secret-id&gt;`. It is most secure to point this command to a file with the Environment Variable value located in it, as if you entered it via command line it would show up in your shell’s command history.
```
gcloud secrets create &lt;secret-id&gt; --data-file="/path/to/file.txt"
```
Granting your Runtime's Service Account Access to Secrets
**From Google Cloud Console**
1. Within the project containing your runtime login with account that has the 'roles/secretmanager.secretAccessor' permission. 
2. Select the Navigation hamburger menu in the top left. Hover over 'Security' to under the then select 'Secret Manager' in the menu that opens up.
3. Click the name of a secret listed in this screen.
4. If it is not already open, click Show Info Panel in this screen to open the panel.
5.In the info panel, click Add principal.
6.In the New principals field, enter the service account your function uses for its identity. (If you need help locating or updating your runtime's service account, please see the 'docs/securing/function-identity#runtime_service_account' reference.)
7. In the Select a role dropdown, choose Secret Manager and then Secret Manager Secret Accessor.
**From Google Cloud CLI**
As of the time of writing, using Google CLI to list Runtime variables is only in beta. Because this is likely to change we are not including it here.
Modifying the Code to use the Secrets in Secret Manager
**From Google Cloud Console**
This depends heavily on which language your runtime is in. For the sake of the brevity of this recommendation, please see the '/docs/creating-and-accessing-secrets#access' reference for language specific instructions.
**From Google Cloud CLI**
This depends heavily on which language your runtime is in. For the sake of the brevity of this recommendation, please see the' /docs/creating-and-accessing-secrets#access' reference for language specific instructions.
Deleting the Insecure Environment Variables
**Be certain to do this step last.** Removing variables from code actively referencing them will prevent it from completing successfully.
**From Google Cloud Console**
1. Select the Navigation hamburger menu in the top left. Hover over 'Security' then select 'Secret Manager' in the menu that opens up.
2. Click the name of a function. Click Edit.
3. Click Runtime, build and connections settings to expand the advanced configuration options.
4. Click 'Security’. Hover over the secret you want to remove, then click 'Delete'.
5. Click Next. Click Deploy. The latest version of the runtime will now reference the secrets in Secret Manager.
**From Google Cloud CLI**
```
gcloud functions deploy &lt;Function name&gt;--remove-env-vars &lt;env vars&gt;
```
If you need to find the env vars to remove, they are from the step where ‘gcloud functions describe `&lt;function_name&gt;`’ was run.</t>
  </si>
  <si>
    <t>Enable Secret Manager API for your Project. One method to accomplish the recommended state is to execute the following:
**From Google Cloud Console**
1. Within the project you wish to enable, select the Navigation hamburger menu in the top left. Hover over 'APIs &amp; Services' to under the heading 'Serverless', then select 'Enabled APIs &amp; Services' in the menu that opens up.
2. Click the button '+ Enable APIS and Services'
3. In the Search bar, search for 'Secret Manager API' and select it.
4. Click the blue box that says 'Enable'.
**From Google Cloud CLI**
1. Within the project you wish to enable the API in, run the following command.
```
gcloud services enable Secret Manager API 
```
Reviewing Environment Variables That Should Be Migrated to Secret Manager
**From Google Cloud Console**
1. Log in to the Google Cloud Web Portal (https://console.cloud.google.com/)
2. Go to Cloud Functions
3. Click on a function name from the list
4. Click on Edit and review the Runtime environment for variables that should be secrets. Leave this list open for the next step.
**From Google Cloud CLI**
1. To view a list of your cloud functions run
```
gcloud functions list
```
2. For each cloud function run the following command.
```
gcloud functions describe &lt;function_name&gt;
```
3. Review the settings of the buildEnvironmentVariables and environmentVariables. Keep this information for the next step.
Migrating Environment Variables to Secrets within the Secret Manager
**From Google Cloud Console**
1. Go to the Secret Manager page in the Cloud Console.
2. On the Secret Manager page, click Create Secret.
3. On the Create secret page, under Name, enter the name of the Environment Variable you are replacing. This will then be the Secret Variable you will reference in your code.
4. You will also need to add a version. This is the actual value of the variable that will be referenced from the code. To add a secret version when creating the initial secret, in the Secret value field, enter the value from the Environment Variable you are replacing.
5. Leave the Regions section unchanged.
6. Click the Create secret button.
7. Repeat for all Environment Variables</t>
  </si>
  <si>
    <t>To close this finding, please provide screenshot showing secrets are not stored in cloud functions environment variables by using secret manager with the agency's CAP.</t>
  </si>
  <si>
    <t>Change Log</t>
  </si>
  <si>
    <t>Version</t>
  </si>
  <si>
    <t>Date</t>
  </si>
  <si>
    <t>Description of Changes</t>
  </si>
  <si>
    <t>Author</t>
  </si>
  <si>
    <t>First Releas</t>
  </si>
  <si>
    <t xml:space="preserve">Internal Revenue Service </t>
  </si>
  <si>
    <t>Second Release.  No updates to requirements. Template change.</t>
  </si>
  <si>
    <t xml:space="preserve">Updated test procedure and expected results of CLD-01, CLD-04, CLD-28. </t>
  </si>
  <si>
    <t>Added baseline Criticality Score and Issue Codes, weighted test cases based on criticality, and updated Results Tab</t>
  </si>
  <si>
    <t>Updated Results Tab.</t>
  </si>
  <si>
    <t>Added MS Office 365 tab. Added FedRAMP requirements for multiple test cases.</t>
  </si>
  <si>
    <t>Changed criticality of CLD-02 to Critical for offshore access.</t>
  </si>
  <si>
    <t>Minor Updates, Added CLD-26 and O365-18 (Session Termination of 30 minutes), Session terminations set to 30 minutes, account automated unlock set to 15 minutes, TLS requirements raised to TLS 1.2, Issue code changes</t>
  </si>
  <si>
    <t>Moved Risk Rating to column AA, deleted lagging spaces from HAC40 and HSA14 in IC Table</t>
  </si>
  <si>
    <t>Updated issue code table</t>
  </si>
  <si>
    <t>Added AWS Tab based on CIS AWS Foundations Benchmark</t>
  </si>
  <si>
    <t>Added Google and Azure Tabs</t>
  </si>
  <si>
    <t>Internal Update and Updated issue code table</t>
  </si>
  <si>
    <t>Updated based on IRS Publication 1075 (November 2021, Removed Skype References in O365, Internal updates and Issue Code Table updates</t>
  </si>
  <si>
    <t>Internal changes &amp; updates</t>
  </si>
  <si>
    <t>Updated CIS Google Cloud Platform Foundation Benchmark from v1.0 to v1.3.0 and Added Automtated Test Cases, Updated CIS Amazon Web Services Foundations Benchmark from v1.0.0 to v1.5.0, and updated CIS Microsoft Azure Foundations Benchmark from v1.0.0 to v1.5.0</t>
  </si>
  <si>
    <t>Internal Updates</t>
  </si>
  <si>
    <t>Added CIS Microsoft 365 Foundations Benchmark v2.0.0, and Updated issue code table</t>
  </si>
  <si>
    <r>
      <rPr>
        <b/>
        <sz val="10"/>
        <rFont val="Arial"/>
        <family val="2"/>
      </rPr>
      <t xml:space="preserve">Updated to align with respective current CIS Benchmark and IRS Interim Guidance on Authentication
</t>
    </r>
    <r>
      <rPr>
        <sz val="10"/>
        <rFont val="Arial"/>
        <family val="2"/>
      </rPr>
      <t>- CIS Microsoft 365 Foundations Benchmark v3.1.0
- CIS Google Cloud Platform Foundation Benchmark v3.0.0
- CIS Amazon Web Services Foundations Benchmark v3.0.0
- CIS Microsoft Azure Foundations Benchmark v3.0.0
- Added test cases (CLD-39 and 40) to ensure Pub 1075 requirements are in place</t>
    </r>
  </si>
  <si>
    <t xml:space="preserve">Test Case Tab </t>
  </si>
  <si>
    <t xml:space="preserve">Date </t>
  </si>
  <si>
    <t>Added New Test Case based on CIS Benchmark</t>
  </si>
  <si>
    <t>AWS-19</t>
  </si>
  <si>
    <t>Removed Test Case based on CIS Benchmark</t>
  </si>
  <si>
    <t>AWS-20</t>
  </si>
  <si>
    <t>AWS-27</t>
  </si>
  <si>
    <t>AWS-29</t>
  </si>
  <si>
    <t>AWS-30</t>
  </si>
  <si>
    <t>AZURE-08</t>
  </si>
  <si>
    <t>AZURE-17</t>
  </si>
  <si>
    <t>AZURE-18</t>
  </si>
  <si>
    <t>AZURE-19</t>
  </si>
  <si>
    <t>AZURE-20</t>
  </si>
  <si>
    <t>AZURE-21</t>
  </si>
  <si>
    <t>AZURE-22</t>
  </si>
  <si>
    <t>AZURE-23</t>
  </si>
  <si>
    <t>AZURE-25</t>
  </si>
  <si>
    <t>AZURE-36</t>
  </si>
  <si>
    <t>AZURE-44</t>
  </si>
  <si>
    <t>AZURE-58</t>
  </si>
  <si>
    <t>Google-09</t>
  </si>
  <si>
    <t>Google-10</t>
  </si>
  <si>
    <t>Google-11</t>
  </si>
  <si>
    <t>Google-13</t>
  </si>
  <si>
    <t>Google-19</t>
  </si>
  <si>
    <t>Google-20</t>
  </si>
  <si>
    <t>Google-21</t>
  </si>
  <si>
    <t>Google-22</t>
  </si>
  <si>
    <t>Google-23</t>
  </si>
  <si>
    <t>Google-26</t>
  </si>
  <si>
    <t>Google-31</t>
  </si>
  <si>
    <t>Google-48</t>
  </si>
  <si>
    <t>Google-53</t>
  </si>
  <si>
    <t>O365-24</t>
  </si>
  <si>
    <t>O365-45</t>
  </si>
  <si>
    <t>Updated CIS Benchmark Section Number and CIS recommendation Numbers to align with the CIS Microsoft Azure Foundations Benchmark v3.0.0.</t>
  </si>
  <si>
    <t>Updated CIS Benchmark Section Number and CIS recommendation Number to align with the CIS Microsoft 365 Foundations Benchmark v3.1.0.</t>
  </si>
  <si>
    <t>Aligned Test Method with CIS Benchmark</t>
  </si>
  <si>
    <t>Aligned  Section Title, Description, Test Procedures, Rationale Statement, Remediation Procedure with CIS Benchmark</t>
  </si>
  <si>
    <t>CLD-39 and 40</t>
  </si>
  <si>
    <t>Added New Test Case based on Pub 1075 requirements.</t>
  </si>
  <si>
    <t>Contractors with unauthorized access to FTI</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</si>
  <si>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</si>
  <si>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</si>
  <si>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</si>
  <si>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</si>
  <si>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</si>
  <si>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</si>
  <si>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</si>
  <si>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</si>
  <si>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</si>
  <si>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</si>
  <si>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</si>
  <si>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Accounts are not reviewed periodically for proper privileges</t>
  </si>
  <si>
    <t>Accounts have not been created using user roles</t>
  </si>
  <si>
    <t>Accounts do not expire after the correct period of inactivity</t>
  </si>
  <si>
    <t>Other</t>
  </si>
  <si>
    <t>User access was not established with concept of least privilege</t>
  </si>
  <si>
    <t>Separation of duties is not in place</t>
  </si>
  <si>
    <t>HAC13</t>
  </si>
  <si>
    <t>Operating system configuration files have incorrect permissions</t>
  </si>
  <si>
    <t>HAC14</t>
  </si>
  <si>
    <t>Warning banner is insufficient</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</si>
  <si>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</si>
  <si>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</si>
  <si>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</si>
  <si>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</si>
  <si>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</si>
  <si>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</si>
  <si>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</si>
  <si>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</si>
  <si>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</si>
  <si>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</si>
  <si>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</si>
  <si>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</si>
  <si>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</si>
  <si>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</si>
  <si>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</si>
  <si>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</si>
  <si>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</si>
  <si>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</si>
  <si>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</si>
  <si>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</si>
  <si>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</si>
  <si>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</si>
  <si>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</si>
  <si>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</si>
  <si>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</si>
  <si>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</si>
  <si>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HAC29</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</si>
  <si>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</si>
  <si>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</si>
  <si>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</si>
  <si>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</si>
  <si>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</si>
  <si>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</si>
  <si>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</si>
  <si>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</si>
  <si>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</si>
  <si>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</si>
  <si>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</si>
  <si>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</si>
  <si>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</si>
  <si>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HAC36</t>
  </si>
  <si>
    <t>Agency allows FTI access from unsecured wireless network</t>
  </si>
  <si>
    <t>HAC37</t>
  </si>
  <si>
    <t>Account management procedures are not implemented</t>
  </si>
  <si>
    <t>HAC38</t>
  </si>
  <si>
    <t>Warning banner does not exist</t>
  </si>
  <si>
    <t>HAC39</t>
  </si>
  <si>
    <t>Access to wireless network exceeds acceptable range</t>
  </si>
  <si>
    <t>The system does not effectively utilize whitelists or ACLs</t>
  </si>
  <si>
    <t>Accounts are not removed or suspended when no longer necessary</t>
  </si>
  <si>
    <t>HAC42</t>
  </si>
  <si>
    <t>System configuration files are not stored securely</t>
  </si>
  <si>
    <t>Management sessions are not properly restricted by ACL</t>
  </si>
  <si>
    <t>HAC44</t>
  </si>
  <si>
    <t>System does not have a manual log off feature</t>
  </si>
  <si>
    <t>HAC45</t>
  </si>
  <si>
    <t>Split tunneling is enabled</t>
  </si>
  <si>
    <t>HAC46</t>
  </si>
  <si>
    <t>Access to mainframe product libraries is not adequately controlled</t>
  </si>
  <si>
    <t>HAC47</t>
  </si>
  <si>
    <t xml:space="preserve">Files containing authentication information are not adequately protected </t>
  </si>
  <si>
    <t>HAC48</t>
  </si>
  <si>
    <t>Usernames are not archived and may be re-issued to different users</t>
  </si>
  <si>
    <t>HAC49</t>
  </si>
  <si>
    <t>Use of emergency userIDs is not properly controlled</t>
  </si>
  <si>
    <t>HAC50</t>
  </si>
  <si>
    <t xml:space="preserve">Print spoolers do not adequately restrict jobs </t>
  </si>
  <si>
    <t>HAC51</t>
  </si>
  <si>
    <t xml:space="preserve">Unauthorized access to FTI </t>
  </si>
  <si>
    <t>HAC52</t>
  </si>
  <si>
    <t>Wireless usage policies are not sufficient</t>
  </si>
  <si>
    <t>HAC53</t>
  </si>
  <si>
    <t>Mobile device policies are not sufficient</t>
  </si>
  <si>
    <t>FTI is not properly labeled in the cloud environment</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</si>
  <si>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</si>
  <si>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</si>
  <si>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</si>
  <si>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</si>
  <si>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</si>
  <si>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</si>
  <si>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</si>
  <si>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The guest account has improper access to data and/or resources</t>
  </si>
  <si>
    <t xml:space="preserve">Agency does not centrally manage access to third party environments </t>
  </si>
  <si>
    <t>HAC61</t>
  </si>
  <si>
    <t>User rights and permissions are not adequately configured</t>
  </si>
  <si>
    <t>HAC62</t>
  </si>
  <si>
    <t>Host-based firewall is not configured according to industry standard best practice</t>
  </si>
  <si>
    <t>Security profiles have not been established</t>
  </si>
  <si>
    <t>Multi-factor authentication is not required for internal privileged and non-privileged access</t>
  </si>
  <si>
    <t>Multi-factor authentication is not required for internal 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</si>
  <si>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</si>
  <si>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</si>
  <si>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</si>
  <si>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</si>
  <si>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</si>
  <si>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</si>
  <si>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</si>
  <si>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</si>
  <si>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</si>
  <si>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</si>
  <si>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HIA2</t>
  </si>
  <si>
    <t>Standardized naming convention is not enforced</t>
  </si>
  <si>
    <t>HIA3</t>
  </si>
  <si>
    <t>Authentication server is not used for end user authentication</t>
  </si>
  <si>
    <t>System does not properly control authentication process</t>
  </si>
  <si>
    <t>HIA6</t>
  </si>
  <si>
    <t>Identity proofing as not been implemented</t>
  </si>
  <si>
    <t>HIA7</t>
  </si>
  <si>
    <t>Identity proofing has not been properly implemented</t>
  </si>
  <si>
    <t>HAU1</t>
  </si>
  <si>
    <t>No auditing is being performed at the agency</t>
  </si>
  <si>
    <t>HAU3</t>
  </si>
  <si>
    <t>Audit logs are not being reviewed</t>
  </si>
  <si>
    <t>HAU4</t>
  </si>
  <si>
    <t>System does not audit failed attempts to gain access</t>
  </si>
  <si>
    <t>HAU5</t>
  </si>
  <si>
    <t>Auditing is not performed on all data tables containing FTI</t>
  </si>
  <si>
    <t>System does not audit changes to access control settings</t>
  </si>
  <si>
    <t>Audit records are not retained per Pub 1075</t>
  </si>
  <si>
    <t>HAU8</t>
  </si>
  <si>
    <t>Logs are not maintained on a centralized log server</t>
  </si>
  <si>
    <t>No log reduction system exists</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</si>
  <si>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</si>
  <si>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</si>
  <si>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</si>
  <si>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</si>
  <si>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</si>
  <si>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</si>
  <si>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</si>
  <si>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</si>
  <si>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</si>
  <si>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</si>
  <si>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</si>
  <si>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</si>
  <si>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</si>
  <si>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</si>
  <si>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</si>
  <si>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Audit logs are reviewed, but not per Pub 1075 requirements</t>
  </si>
  <si>
    <t>HAU19</t>
  </si>
  <si>
    <t>Audit log anomalies or findings are not reported and tracked</t>
  </si>
  <si>
    <t>HAU20</t>
  </si>
  <si>
    <t>Audit log data not sent from a consistently identified source</t>
  </si>
  <si>
    <t>HAU21</t>
  </si>
  <si>
    <t xml:space="preserve">System does not audit all attempts to gain access </t>
  </si>
  <si>
    <t>Content of audit records is not sufficient</t>
  </si>
  <si>
    <t>Audit storage capacity threshold has not been defined</t>
  </si>
  <si>
    <t>HAU24</t>
  </si>
  <si>
    <t>Administrators are not notified when audit storage threshold is reached</t>
  </si>
  <si>
    <t>HAU25</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</si>
  <si>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</si>
  <si>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</si>
  <si>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</si>
  <si>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</si>
  <si>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</si>
  <si>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</si>
  <si>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</si>
  <si>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</si>
  <si>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</si>
  <si>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</si>
  <si>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</si>
  <si>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</si>
  <si>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</si>
  <si>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</si>
  <si>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</si>
  <si>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</si>
  <si>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</si>
  <si>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</si>
  <si>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</si>
  <si>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</si>
  <si>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</si>
  <si>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</si>
  <si>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</si>
  <si>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</si>
  <si>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</si>
  <si>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</si>
  <si>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</si>
  <si>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</si>
  <si>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</si>
  <si>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</si>
  <si>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</si>
  <si>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</si>
  <si>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</si>
  <si>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</si>
  <si>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</si>
  <si>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</si>
  <si>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</si>
  <si>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</si>
  <si>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</si>
  <si>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</si>
  <si>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</si>
  <si>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</si>
  <si>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</si>
  <si>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</si>
  <si>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</si>
  <si>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</si>
  <si>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</si>
  <si>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HCM10</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</si>
  <si>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</si>
  <si>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</si>
  <si>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</si>
  <si>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</si>
  <si>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</si>
  <si>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</si>
  <si>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</si>
  <si>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</si>
  <si>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</si>
  <si>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</si>
  <si>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</si>
  <si>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</si>
  <si>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</si>
  <si>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</si>
  <si>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</si>
  <si>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</si>
  <si>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</si>
  <si>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</si>
  <si>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</si>
  <si>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</si>
  <si>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</si>
  <si>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</si>
  <si>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</si>
  <si>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</si>
  <si>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</si>
  <si>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</si>
  <si>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</si>
  <si>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</si>
  <si>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</si>
  <si>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</si>
  <si>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</si>
  <si>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</si>
  <si>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</si>
  <si>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</si>
  <si>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</si>
  <si>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</si>
  <si>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</si>
  <si>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</si>
  <si>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</si>
  <si>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</si>
  <si>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</si>
  <si>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</si>
  <si>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</si>
  <si>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</si>
  <si>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</si>
  <si>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</si>
  <si>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</si>
  <si>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HCM32</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</si>
  <si>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</si>
  <si>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</si>
  <si>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</si>
  <si>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</si>
  <si>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</si>
  <si>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</si>
  <si>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</si>
  <si>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</si>
  <si>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</si>
  <si>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</si>
  <si>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</si>
  <si>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</si>
  <si>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</si>
  <si>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</si>
  <si>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</si>
  <si>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</si>
  <si>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</si>
  <si>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</si>
  <si>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</si>
  <si>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</si>
  <si>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</si>
  <si>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</si>
  <si>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</si>
  <si>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</si>
  <si>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</si>
  <si>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</si>
  <si>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</si>
  <si>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</si>
  <si>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</si>
  <si>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</si>
  <si>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</si>
  <si>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</si>
  <si>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HCM48</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</si>
  <si>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</si>
  <si>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</si>
  <si>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</si>
  <si>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</si>
  <si>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</si>
  <si>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</si>
  <si>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</si>
  <si>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</si>
  <si>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</si>
  <si>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</si>
  <si>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</si>
  <si>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</si>
  <si>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</si>
  <si>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</si>
  <si>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</si>
  <si>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</si>
  <si>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</si>
  <si>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</si>
  <si>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</si>
  <si>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</si>
  <si>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</si>
  <si>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</si>
  <si>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</si>
  <si>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</si>
  <si>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</si>
  <si>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</si>
  <si>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</si>
  <si>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</si>
  <si>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</si>
  <si>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</si>
  <si>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</si>
  <si>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</si>
  <si>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</si>
  <si>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</si>
  <si>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Incident response plan is not sufficient</t>
  </si>
  <si>
    <t>HIR3</t>
  </si>
  <si>
    <t>Agency does not perform incident response exercises in accordance with Pub 1075</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</si>
  <si>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</si>
  <si>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</si>
  <si>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</si>
  <si>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</si>
  <si>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</si>
  <si>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</si>
  <si>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</si>
  <si>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</si>
  <si>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</si>
  <si>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</si>
  <si>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</si>
  <si>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</si>
  <si>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</si>
  <si>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</si>
  <si>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</si>
  <si>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</si>
  <si>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</si>
  <si>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</si>
  <si>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</si>
  <si>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</si>
  <si>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</si>
  <si>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</si>
  <si>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</si>
  <si>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</si>
  <si>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</si>
  <si>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</si>
  <si>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</si>
  <si>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</si>
  <si>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</si>
  <si>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</si>
  <si>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</si>
  <si>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</si>
  <si>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</si>
  <si>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</si>
  <si>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</si>
  <si>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</si>
  <si>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</si>
  <si>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</si>
  <si>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</si>
  <si>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</si>
  <si>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</si>
  <si>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</si>
  <si>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</si>
  <si>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</si>
  <si>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</si>
  <si>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</si>
  <si>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</si>
  <si>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</si>
  <si>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</si>
  <si>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</si>
  <si>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</si>
  <si>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</si>
  <si>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</si>
  <si>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</si>
  <si>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HPW4</t>
  </si>
  <si>
    <t>Minimum password age does not exist</t>
  </si>
  <si>
    <t>HPW5</t>
  </si>
  <si>
    <t>Passwords are generated and distributed automatically</t>
  </si>
  <si>
    <t>Password history is insufficient</t>
  </si>
  <si>
    <t>Password change notification is not sufficient</t>
  </si>
  <si>
    <t>Passwords are displayed on screen when entered</t>
  </si>
  <si>
    <t>HPW9</t>
  </si>
  <si>
    <t>Password management processes are not documented</t>
  </si>
  <si>
    <t>HPW10</t>
  </si>
  <si>
    <t>Passwords are allowed to be stored</t>
  </si>
  <si>
    <t>HPW100</t>
  </si>
  <si>
    <t>HPW11</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</si>
  <si>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</si>
  <si>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</si>
  <si>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</si>
  <si>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</si>
  <si>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</si>
  <si>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</si>
  <si>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</si>
  <si>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</si>
  <si>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</si>
  <si>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</si>
  <si>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</si>
  <si>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</si>
  <si>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</si>
  <si>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</si>
  <si>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More than one Publication 1075 password requirement is not met</t>
  </si>
  <si>
    <t>HPW20</t>
  </si>
  <si>
    <t>User is not required to change password upon first use</t>
  </si>
  <si>
    <t>HPW21</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</si>
  <si>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</si>
  <si>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</si>
  <si>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</si>
  <si>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</si>
  <si>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</si>
  <si>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</si>
  <si>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</si>
  <si>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</si>
  <si>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</si>
  <si>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</si>
  <si>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</si>
  <si>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</si>
  <si>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</si>
  <si>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</si>
  <si>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</si>
  <si>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</si>
  <si>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</si>
  <si>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</si>
  <si>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</si>
  <si>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</si>
  <si>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</si>
  <si>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</si>
  <si>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</si>
  <si>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</si>
  <si>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</si>
  <si>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</si>
  <si>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</si>
  <si>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</si>
  <si>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</si>
  <si>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</si>
  <si>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</si>
  <si>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</si>
  <si>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 xml:space="preserve">The agency does not blacklist known malicious IPs </t>
  </si>
  <si>
    <t>HRM14</t>
  </si>
  <si>
    <t>The agency does not update blacklists of known malicious IPs</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</si>
  <si>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</si>
  <si>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</si>
  <si>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</si>
  <si>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</si>
  <si>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</si>
  <si>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</si>
  <si>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</si>
  <si>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</si>
  <si>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</si>
  <si>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</si>
  <si>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</si>
  <si>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</si>
  <si>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FTI access from personal devices</t>
  </si>
  <si>
    <t>FTI access from offshore</t>
  </si>
  <si>
    <t>User sessions do not terminate after the Publication 1075 period of inactivity</t>
  </si>
  <si>
    <t>HRM6</t>
  </si>
  <si>
    <t>The mainframe is directly routable to the internet via Port 23</t>
  </si>
  <si>
    <t>HRM7</t>
  </si>
  <si>
    <t>The agency does not adequately control remote access to its systems</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</si>
  <si>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</si>
  <si>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</si>
  <si>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</si>
  <si>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</si>
  <si>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</si>
  <si>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</si>
  <si>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</si>
  <si>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</si>
  <si>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</si>
  <si>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</si>
  <si>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</si>
  <si>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</si>
  <si>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</si>
  <si>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</si>
  <si>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</si>
  <si>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</si>
  <si>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</si>
  <si>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</si>
  <si>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</si>
  <si>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</si>
  <si>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</si>
  <si>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</si>
  <si>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</si>
  <si>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</si>
  <si>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</si>
  <si>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</si>
  <si>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</si>
  <si>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</si>
  <si>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</si>
  <si>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</si>
  <si>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</si>
  <si>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FTI contracts do not contain all security requirements</t>
  </si>
  <si>
    <t>HSA16</t>
  </si>
  <si>
    <t>Documentation is not properly protected</t>
  </si>
  <si>
    <t>HSA17</t>
  </si>
  <si>
    <t>Security is not a consideration in system design or upgrade</t>
  </si>
  <si>
    <t>Cloud vendor is not FedRAMP certified</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</si>
  <si>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</si>
  <si>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</si>
  <si>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</si>
  <si>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</si>
  <si>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</si>
  <si>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</si>
  <si>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</si>
  <si>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</si>
  <si>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</si>
  <si>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</si>
  <si>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</si>
  <si>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</si>
  <si>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</si>
  <si>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</si>
  <si>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</si>
  <si>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</si>
  <si>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</si>
  <si>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</si>
  <si>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</si>
  <si>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</si>
  <si>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</si>
  <si>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</si>
  <si>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</si>
  <si>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</si>
  <si>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</si>
  <si>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</si>
  <si>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</si>
  <si>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</si>
  <si>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</si>
  <si>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</si>
  <si>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</si>
  <si>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</si>
  <si>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</si>
  <si>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</si>
  <si>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</si>
  <si>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</si>
  <si>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Network perimeter devices do not properly restrict traffic</t>
  </si>
  <si>
    <t>Publicly available systems contain FTI</t>
  </si>
  <si>
    <t>HSC21</t>
  </si>
  <si>
    <t>Number of logon sessions are not managed appropriately</t>
  </si>
  <si>
    <t>HSC22</t>
  </si>
  <si>
    <t>VPN termination point is not sufficient</t>
  </si>
  <si>
    <t>HSC23</t>
  </si>
  <si>
    <t>Site survey has not been performed</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</si>
  <si>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</si>
  <si>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</si>
  <si>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</si>
  <si>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</si>
  <si>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</si>
  <si>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</si>
  <si>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</si>
  <si>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</si>
  <si>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</si>
  <si>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</si>
  <si>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</si>
  <si>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</si>
  <si>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</si>
  <si>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</si>
  <si>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</si>
  <si>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</si>
  <si>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</si>
  <si>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</si>
  <si>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</si>
  <si>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</si>
  <si>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</si>
  <si>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</si>
  <si>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</si>
  <si>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</si>
  <si>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</si>
  <si>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</si>
  <si>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</si>
  <si>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</si>
  <si>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</si>
  <si>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</si>
  <si>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</si>
  <si>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</si>
  <si>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</si>
  <si>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HSC43</t>
  </si>
  <si>
    <t>The version of TLS is not using the latest NIST 800-52 approved protocols</t>
  </si>
  <si>
    <t>HSC44</t>
  </si>
  <si>
    <t>DNSSEC has not been implemented</t>
  </si>
  <si>
    <t>HSC45</t>
  </si>
  <si>
    <t>DNSSEC has not been configured securely</t>
  </si>
  <si>
    <t>HSI1</t>
  </si>
  <si>
    <t>System configured to load or run removable media automatically</t>
  </si>
  <si>
    <t>System patch level is insufficient</t>
  </si>
  <si>
    <t>System is not monitored for threats</t>
  </si>
  <si>
    <t>HSI4</t>
  </si>
  <si>
    <t>No intrusion detection system exists</t>
  </si>
  <si>
    <t>HSI5</t>
  </si>
  <si>
    <t>OS files are not hashed to detect inappropriate changes</t>
  </si>
  <si>
    <t>Intrusion detection system not implemented correctly</t>
  </si>
  <si>
    <t>HSI7</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</si>
  <si>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</si>
  <si>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</si>
  <si>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</si>
  <si>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</si>
  <si>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</si>
  <si>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</si>
  <si>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</si>
  <si>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</si>
  <si>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</si>
  <si>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</si>
  <si>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</si>
  <si>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</si>
  <si>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</si>
  <si>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</si>
  <si>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The system's automatic update feature is not configured appropriately</t>
  </si>
  <si>
    <t>HSI15</t>
  </si>
  <si>
    <t>Alerts are not acknowledged and/or logged</t>
  </si>
  <si>
    <t>Agency network not properly protected from spam email</t>
  </si>
  <si>
    <t>Antivirus is not configured appropriately</t>
  </si>
  <si>
    <t>HSI18</t>
  </si>
  <si>
    <t>VM rollbacks are conducted while connected to the network</t>
  </si>
  <si>
    <t>HSI19</t>
  </si>
  <si>
    <t>Data inputs are not being validated</t>
  </si>
  <si>
    <t xml:space="preserve">Agency does not receive security alerts, advisories, or directives </t>
  </si>
  <si>
    <t>HSI21</t>
  </si>
  <si>
    <t>FTI is inappropriately moved and shared with non-FTI virtual machines</t>
  </si>
  <si>
    <t>HSI22</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</si>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</sst>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lt;=9999999]###\-####;\(###\)\ ###\-####"/>
    <numFmt numFmtId="166" formatCode="0.0"/>
  </numFmts>
  <fonts count="34" x14ac:knownFonts="1">
    <font>
      <sz val="10"/>
      <name val="Arial"/>
    </font>
    <font>
      <sz val="11"/>
      <color theme="1"/>
      <name val="Calibri"/>
      <family val="2"/>
      <scheme val="minor"/>
    </font>
    <font>
      <sz val="11"/>
      <color indexed="8"/>
      <name val="Calibri"/>
      <family val="2"/>
    </font>
    <font>
      <sz val="8"/>
      <name val="Arial"/>
      <family val="2"/>
    </font>
    <font>
      <b/>
      <sz val="10"/>
      <name val="Arial"/>
      <family val="2"/>
    </font>
    <font>
      <b/>
      <sz val="12"/>
      <name val="Arial"/>
      <family val="2"/>
    </font>
    <font>
      <i/>
      <sz val="10"/>
      <name val="Arial"/>
      <family val="2"/>
    </font>
    <font>
      <sz val="10"/>
      <name val="Arial"/>
      <family val="2"/>
    </font>
    <font>
      <i/>
      <sz val="9"/>
      <name val="Arial"/>
      <family val="2"/>
    </font>
    <font>
      <sz val="12"/>
      <name val="Arial"/>
      <family val="2"/>
    </font>
    <font>
      <sz val="9"/>
      <name val="Arial"/>
      <family val="2"/>
    </font>
    <font>
      <b/>
      <i/>
      <sz val="10"/>
      <name val="Arial"/>
      <family val="2"/>
    </font>
    <font>
      <sz val="10"/>
      <color indexed="8"/>
      <name val="Arial"/>
      <family val="2"/>
    </font>
    <font>
      <sz val="11"/>
      <color indexed="8"/>
      <name val="Arial"/>
      <family val="2"/>
    </font>
    <font>
      <sz val="9"/>
      <color indexed="8"/>
      <name val="Helvetica"/>
      <family val="2"/>
    </font>
    <font>
      <sz val="1"/>
      <color indexed="8"/>
      <name val="Calibri"/>
      <family val="2"/>
    </font>
    <font>
      <sz val="11"/>
      <color theme="1"/>
      <name val="Calibri"/>
      <family val="2"/>
      <scheme val="minor"/>
    </font>
    <font>
      <u/>
      <sz val="10"/>
      <color theme="10"/>
      <name val="Arial"/>
      <family val="2"/>
    </font>
    <font>
      <sz val="10"/>
      <color rgb="FFAC0000"/>
      <name val="Arial"/>
      <family val="2"/>
    </font>
    <font>
      <sz val="10"/>
      <color rgb="FFFF0000"/>
      <name val="Arial"/>
      <family val="2"/>
    </font>
    <font>
      <sz val="10"/>
      <color theme="1"/>
      <name val="Arial"/>
      <family val="2"/>
    </font>
    <font>
      <b/>
      <sz val="10"/>
      <color theme="1"/>
      <name val="Arial"/>
      <family val="2"/>
    </font>
    <font>
      <sz val="10"/>
      <color rgb="FF000000"/>
      <name val="Arial"/>
      <family val="2"/>
    </font>
    <font>
      <sz val="10"/>
      <color theme="0"/>
      <name val="Arial"/>
      <family val="2"/>
    </font>
    <font>
      <b/>
      <sz val="10"/>
      <color rgb="FFFF0000"/>
      <name val="Arial"/>
      <family val="2"/>
    </font>
    <font>
      <b/>
      <sz val="11"/>
      <color rgb="FF000000"/>
      <name val="Calibri"/>
      <family val="2"/>
    </font>
    <font>
      <sz val="12"/>
      <color rgb="FF000000"/>
      <name val="Calibri"/>
      <family val="2"/>
    </font>
    <font>
      <sz val="12"/>
      <color rgb="FF006100"/>
      <name val="Calibri"/>
      <family val="2"/>
      <scheme val="minor"/>
    </font>
    <font>
      <b/>
      <sz val="10"/>
      <color theme="0"/>
      <name val="Arial"/>
      <family val="2"/>
    </font>
    <font>
      <b/>
      <u/>
      <sz val="10"/>
      <color theme="0"/>
      <name val="Arial"/>
      <family val="2"/>
    </font>
    <font>
      <b/>
      <sz val="11"/>
      <color indexed="8"/>
      <name val="Arial"/>
      <family val="2"/>
    </font>
    <font>
      <b/>
      <sz val="10"/>
      <color indexed="8"/>
      <name val="Arial"/>
      <family val="2"/>
    </font>
    <font>
      <sz val="12"/>
      <name val="Calibri"/>
      <family val="2"/>
      <scheme val="minor"/>
    </font>
    <font>
      <sz val="9"/>
      <color indexed="8"/>
      <name val="Arial"/>
      <family val="2"/>
    </font>
  </fonts>
  <fills count="19">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rgb="FFAFD7FF"/>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0000"/>
        <bgColor indexed="64"/>
      </patternFill>
    </fill>
    <fill>
      <patternFill patternType="solid">
        <fgColor rgb="FFD0CECE"/>
        <bgColor rgb="FF000000"/>
      </patternFill>
    </fill>
    <fill>
      <patternFill patternType="solid">
        <fgColor rgb="FFFFFFFF"/>
        <bgColor rgb="FF000000"/>
      </patternFill>
    </fill>
    <fill>
      <patternFill patternType="solid">
        <fgColor rgb="FFC6EFCE"/>
      </patternFill>
    </fill>
    <fill>
      <patternFill patternType="solid">
        <fgColor rgb="FFC00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C00000"/>
        <bgColor theme="4"/>
      </patternFill>
    </fill>
  </fills>
  <borders count="70">
    <border>
      <left/>
      <right/>
      <top/>
      <bottom/>
      <diagonal/>
    </border>
    <border>
      <left/>
      <right/>
      <top/>
      <bottom style="thin">
        <color indexed="63"/>
      </bottom>
      <diagonal/>
    </border>
    <border>
      <left style="thin">
        <color indexed="63"/>
      </left>
      <right/>
      <top/>
      <bottom/>
      <diagonal/>
    </border>
    <border>
      <left/>
      <right style="thin">
        <color indexed="63"/>
      </right>
      <top/>
      <bottom/>
      <diagonal/>
    </border>
    <border>
      <left/>
      <right style="thin">
        <color indexed="63"/>
      </right>
      <top/>
      <bottom style="thin">
        <color indexed="63"/>
      </bottom>
      <diagonal/>
    </border>
    <border>
      <left style="thin">
        <color indexed="63"/>
      </left>
      <right/>
      <top/>
      <bottom style="thin">
        <color indexed="63"/>
      </bottom>
      <diagonal/>
    </border>
    <border>
      <left/>
      <right style="thin">
        <color indexed="64"/>
      </right>
      <top/>
      <bottom/>
      <diagonal/>
    </border>
    <border>
      <left/>
      <right style="thin">
        <color indexed="64"/>
      </right>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3"/>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3"/>
      </top>
      <bottom/>
      <diagonal/>
    </border>
    <border>
      <left style="thin">
        <color auto="1"/>
      </left>
      <right style="thin">
        <color auto="1"/>
      </right>
      <top style="thin">
        <color auto="1"/>
      </top>
      <bottom style="thin">
        <color auto="1"/>
      </bottom>
      <diagonal/>
    </border>
    <border>
      <left/>
      <right style="thin">
        <color indexed="64"/>
      </right>
      <top style="thin">
        <color indexed="63"/>
      </top>
      <bottom style="thin">
        <color indexed="63"/>
      </bottom>
      <diagonal/>
    </border>
    <border>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top style="thin">
        <color indexed="63"/>
      </top>
      <bottom style="thin">
        <color indexed="63"/>
      </bottom>
      <diagonal/>
    </border>
    <border>
      <left/>
      <right/>
      <top style="thin">
        <color theme="4" tint="0.39997558519241921"/>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style="thin">
        <color theme="1" tint="0.24994659260841701"/>
      </left>
      <right/>
      <top style="thin">
        <color theme="1" tint="0.24994659260841701"/>
      </top>
      <bottom/>
      <diagonal/>
    </border>
    <border>
      <left style="thin">
        <color indexed="64"/>
      </left>
      <right/>
      <top style="thin">
        <color theme="4" tint="0.39997558519241921"/>
      </top>
      <bottom style="thin">
        <color theme="4" tint="0.39997558519241921"/>
      </bottom>
      <diagonal/>
    </border>
    <border>
      <left style="thin">
        <color indexed="63"/>
      </left>
      <right/>
      <top style="thin">
        <color theme="4" tint="0.39997558519241921"/>
      </top>
      <bottom/>
      <diagonal/>
    </border>
    <border>
      <left style="thin">
        <color indexed="63"/>
      </left>
      <right/>
      <top style="thin">
        <color theme="4" tint="0.39997558519241921"/>
      </top>
      <bottom style="thin">
        <color theme="4" tint="0.39997558519241921"/>
      </bottom>
      <diagonal/>
    </border>
    <border>
      <left style="thin">
        <color indexed="64"/>
      </left>
      <right/>
      <top style="thin">
        <color theme="1" tint="0.24994659260841701"/>
      </top>
      <bottom/>
      <diagonal/>
    </border>
    <border>
      <left style="thin">
        <color theme="1" tint="0.24994659260841701"/>
      </left>
      <right/>
      <top style="thin">
        <color indexed="64"/>
      </top>
      <bottom/>
      <diagonal/>
    </border>
    <border>
      <left style="thin">
        <color indexed="64"/>
      </left>
      <right/>
      <top style="thin">
        <color rgb="FFA4BED4"/>
      </top>
      <bottom/>
      <diagonal/>
    </border>
    <border>
      <left style="thin">
        <color indexed="64"/>
      </left>
      <right/>
      <top style="thin">
        <color indexed="64"/>
      </top>
      <bottom style="thin">
        <color theme="1" tint="0.24994659260841701"/>
      </bottom>
      <diagonal/>
    </border>
    <border>
      <left/>
      <right style="thin">
        <color indexed="63"/>
      </right>
      <top style="thin">
        <color indexed="63"/>
      </top>
      <bottom/>
      <diagonal/>
    </border>
    <border>
      <left/>
      <right/>
      <top style="thin">
        <color indexed="63"/>
      </top>
      <bottom style="thin">
        <color indexed="63"/>
      </bottom>
      <diagonal/>
    </border>
    <border>
      <left/>
      <right/>
      <top style="thin">
        <color indexed="63"/>
      </top>
      <bottom/>
      <diagonal/>
    </border>
    <border>
      <left/>
      <right/>
      <top style="thin">
        <color indexed="64"/>
      </top>
      <bottom style="thin">
        <color indexed="64"/>
      </bottom>
      <diagonal/>
    </border>
    <border>
      <left style="thin">
        <color rgb="FF333333"/>
      </left>
      <right/>
      <top style="thin">
        <color indexed="63"/>
      </top>
      <bottom/>
      <diagonal/>
    </border>
    <border>
      <left style="thin">
        <color indexed="64"/>
      </left>
      <right/>
      <top style="thin">
        <color indexed="64"/>
      </top>
      <bottom style="thin">
        <color indexed="64"/>
      </bottom>
      <diagonal/>
    </border>
    <border>
      <left style="thin">
        <color indexed="63"/>
      </left>
      <right/>
      <top style="thin">
        <color indexed="6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style="thin">
        <color indexed="64"/>
      </left>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rgb="FF333333"/>
      </left>
      <right/>
      <top style="thin">
        <color indexed="63"/>
      </top>
      <bottom/>
      <diagonal/>
    </border>
    <border>
      <left style="thin">
        <color indexed="63"/>
      </left>
      <right style="thin">
        <color indexed="63"/>
      </right>
      <top style="thin">
        <color indexed="64"/>
      </top>
      <bottom/>
      <diagonal/>
    </border>
    <border>
      <left style="thin">
        <color indexed="64"/>
      </left>
      <right/>
      <top style="thin">
        <color indexed="63"/>
      </top>
      <bottom/>
      <diagonal/>
    </border>
    <border>
      <left style="thin">
        <color indexed="63"/>
      </left>
      <right style="thin">
        <color indexed="63"/>
      </right>
      <top style="thin">
        <color indexed="63"/>
      </top>
      <bottom/>
      <diagonal/>
    </border>
    <border>
      <left style="thin">
        <color indexed="63"/>
      </left>
      <right/>
      <top style="thin">
        <color indexed="64"/>
      </top>
      <bottom/>
      <diagonal/>
    </border>
    <border>
      <left style="thin">
        <color rgb="FF333333"/>
      </left>
      <right/>
      <top style="thin">
        <color indexed="63"/>
      </top>
      <bottom style="thin">
        <color indexed="63"/>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3">
    <xf numFmtId="0" fontId="0" fillId="0" borderId="0"/>
    <xf numFmtId="0" fontId="17" fillId="0" borderId="0" applyNumberFormat="0" applyFill="0" applyBorder="0" applyAlignment="0" applyProtection="0"/>
    <xf numFmtId="0" fontId="7" fillId="0" borderId="0"/>
    <xf numFmtId="0" fontId="7" fillId="0" borderId="0"/>
    <xf numFmtId="0" fontId="16" fillId="0" borderId="0"/>
    <xf numFmtId="0" fontId="7" fillId="0" borderId="0"/>
    <xf numFmtId="0" fontId="15" fillId="0" borderId="0"/>
    <xf numFmtId="0" fontId="2" fillId="0" borderId="0" applyFill="0" applyProtection="0"/>
    <xf numFmtId="0" fontId="2" fillId="0" borderId="0"/>
    <xf numFmtId="0" fontId="2" fillId="0" borderId="0" applyFill="0" applyProtection="0"/>
    <xf numFmtId="0" fontId="27" fillId="14" borderId="0" applyNumberFormat="0" applyBorder="0" applyAlignment="0" applyProtection="0"/>
    <xf numFmtId="0" fontId="7" fillId="0" borderId="0"/>
    <xf numFmtId="0" fontId="1" fillId="0" borderId="0"/>
  </cellStyleXfs>
  <cellXfs count="471">
    <xf numFmtId="0" fontId="0" fillId="0" borderId="0" xfId="0"/>
    <xf numFmtId="0" fontId="9" fillId="3" borderId="0" xfId="0" applyFont="1" applyFill="1"/>
    <xf numFmtId="0" fontId="7" fillId="3" borderId="0" xfId="0" applyFont="1" applyFill="1"/>
    <xf numFmtId="0" fontId="0" fillId="4" borderId="0" xfId="0" applyFill="1" applyAlignment="1">
      <alignment vertical="top"/>
    </xf>
    <xf numFmtId="0" fontId="0" fillId="4" borderId="1" xfId="0" applyFill="1" applyBorder="1" applyAlignment="1">
      <alignment vertical="top"/>
    </xf>
    <xf numFmtId="0" fontId="18" fillId="0" borderId="0" xfId="0" applyFont="1"/>
    <xf numFmtId="0" fontId="17" fillId="0" borderId="0" xfId="1" applyProtection="1"/>
    <xf numFmtId="0" fontId="7" fillId="0" borderId="2" xfId="0" applyFont="1" applyBorder="1" applyAlignment="1">
      <alignment vertical="top"/>
    </xf>
    <xf numFmtId="0" fontId="7" fillId="0" borderId="0" xfId="0" applyFont="1" applyAlignment="1">
      <alignment vertical="top"/>
    </xf>
    <xf numFmtId="0" fontId="7" fillId="0" borderId="3" xfId="0" applyFont="1" applyBorder="1" applyAlignment="1">
      <alignment vertical="top"/>
    </xf>
    <xf numFmtId="0" fontId="7" fillId="0" borderId="1" xfId="0" applyFont="1" applyBorder="1" applyAlignment="1">
      <alignment vertical="top"/>
    </xf>
    <xf numFmtId="0" fontId="7" fillId="0" borderId="4" xfId="0" applyFont="1" applyBorder="1" applyAlignment="1">
      <alignment vertical="top"/>
    </xf>
    <xf numFmtId="0" fontId="18" fillId="0" borderId="0" xfId="0" applyFont="1" applyAlignment="1">
      <alignment vertical="top"/>
    </xf>
    <xf numFmtId="0" fontId="18" fillId="0" borderId="3" xfId="0" applyFont="1" applyBorder="1" applyAlignment="1">
      <alignment vertical="top"/>
    </xf>
    <xf numFmtId="0" fontId="19" fillId="0" borderId="5" xfId="0" applyFont="1" applyBorder="1" applyAlignment="1">
      <alignment vertical="top"/>
    </xf>
    <xf numFmtId="0" fontId="19" fillId="0" borderId="1" xfId="0" applyFont="1" applyBorder="1" applyAlignment="1">
      <alignment vertical="top"/>
    </xf>
    <xf numFmtId="0" fontId="19" fillId="0" borderId="4" xfId="0" applyFont="1" applyBorder="1" applyAlignment="1">
      <alignment vertical="top"/>
    </xf>
    <xf numFmtId="0" fontId="4" fillId="6" borderId="5" xfId="0" applyFont="1" applyFill="1" applyBorder="1" applyAlignment="1">
      <alignment vertical="top"/>
    </xf>
    <xf numFmtId="0" fontId="4" fillId="6" borderId="1" xfId="0" applyFont="1" applyFill="1" applyBorder="1" applyAlignment="1">
      <alignment vertical="top"/>
    </xf>
    <xf numFmtId="0" fontId="4" fillId="6" borderId="4" xfId="0" applyFont="1" applyFill="1" applyBorder="1" applyAlignment="1">
      <alignment vertical="top"/>
    </xf>
    <xf numFmtId="0" fontId="7" fillId="0" borderId="5" xfId="0" applyFont="1" applyBorder="1" applyAlignment="1">
      <alignment vertical="top"/>
    </xf>
    <xf numFmtId="0" fontId="4" fillId="6" borderId="2" xfId="0" applyFont="1" applyFill="1" applyBorder="1" applyAlignment="1">
      <alignment vertical="top"/>
    </xf>
    <xf numFmtId="0" fontId="4" fillId="6" borderId="0" xfId="0" applyFont="1" applyFill="1" applyAlignment="1">
      <alignment vertical="top"/>
    </xf>
    <xf numFmtId="0" fontId="4" fillId="6" borderId="3" xfId="0" applyFont="1" applyFill="1" applyBorder="1" applyAlignment="1">
      <alignment vertical="top"/>
    </xf>
    <xf numFmtId="0" fontId="18" fillId="0" borderId="4" xfId="0" applyFont="1" applyBorder="1" applyAlignment="1">
      <alignment vertical="top"/>
    </xf>
    <xf numFmtId="0" fontId="7" fillId="4" borderId="2" xfId="0" applyFont="1" applyFill="1" applyBorder="1" applyAlignment="1">
      <alignment horizontal="left" vertical="top" indent="1"/>
    </xf>
    <xf numFmtId="0" fontId="5" fillId="3" borderId="2" xfId="0" applyFont="1" applyFill="1" applyBorder="1" applyAlignment="1">
      <alignment horizontal="left" indent="1"/>
    </xf>
    <xf numFmtId="0" fontId="10" fillId="0" borderId="0" xfId="0" applyFont="1" applyAlignment="1">
      <alignment horizontal="left" indent="1"/>
    </xf>
    <xf numFmtId="0" fontId="7" fillId="4" borderId="5" xfId="0" applyFont="1" applyFill="1" applyBorder="1" applyAlignment="1">
      <alignment horizontal="left" vertical="top" indent="1"/>
    </xf>
    <xf numFmtId="0" fontId="9" fillId="3" borderId="0" xfId="0" applyFont="1" applyFill="1" applyAlignment="1">
      <alignment vertical="top"/>
    </xf>
    <xf numFmtId="0" fontId="5" fillId="3" borderId="2" xfId="0" applyFont="1" applyFill="1" applyBorder="1" applyAlignment="1">
      <alignment horizontal="left" vertical="top" indent="1"/>
    </xf>
    <xf numFmtId="0" fontId="7" fillId="0" borderId="2" xfId="0" applyFont="1" applyBorder="1" applyAlignment="1">
      <alignment horizontal="left" vertical="top" indent="1"/>
    </xf>
    <xf numFmtId="0" fontId="4" fillId="0" borderId="2" xfId="0" applyFont="1" applyBorder="1" applyAlignment="1">
      <alignment horizontal="left" vertical="top" indent="1"/>
    </xf>
    <xf numFmtId="0" fontId="7" fillId="3" borderId="2" xfId="0" applyFont="1" applyFill="1" applyBorder="1" applyAlignment="1">
      <alignment horizontal="left" indent="1"/>
    </xf>
    <xf numFmtId="0" fontId="7" fillId="3" borderId="2" xfId="0" applyFont="1" applyFill="1" applyBorder="1" applyAlignment="1">
      <alignment horizontal="left" vertical="top" indent="1"/>
    </xf>
    <xf numFmtId="0" fontId="7" fillId="0" borderId="0" xfId="0" applyFont="1"/>
    <xf numFmtId="0" fontId="7" fillId="3" borderId="6" xfId="0" applyFont="1" applyFill="1" applyBorder="1"/>
    <xf numFmtId="0" fontId="9" fillId="3" borderId="6" xfId="0" applyFont="1" applyFill="1" applyBorder="1"/>
    <xf numFmtId="0" fontId="9" fillId="3" borderId="6" xfId="0" applyFont="1"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0" fillId="0" borderId="6" xfId="0" applyBorder="1"/>
    <xf numFmtId="0" fontId="4" fillId="5" borderId="8" xfId="0" applyFont="1" applyFill="1" applyBorder="1" applyAlignment="1" applyProtection="1">
      <alignment vertical="top" wrapText="1"/>
      <protection locked="0"/>
    </xf>
    <xf numFmtId="0" fontId="7" fillId="0" borderId="0" xfId="0" applyFont="1" applyProtection="1">
      <protection locked="0"/>
    </xf>
    <xf numFmtId="0" fontId="4" fillId="6" borderId="9" xfId="0" applyFont="1" applyFill="1" applyBorder="1" applyAlignment="1">
      <alignment vertical="top"/>
    </xf>
    <xf numFmtId="0" fontId="4" fillId="6" borderId="6" xfId="0" applyFont="1" applyFill="1" applyBorder="1" applyAlignment="1">
      <alignment vertical="top"/>
    </xf>
    <xf numFmtId="0" fontId="4" fillId="6" borderId="10" xfId="0" applyFont="1" applyFill="1" applyBorder="1" applyAlignment="1">
      <alignment vertical="top"/>
    </xf>
    <xf numFmtId="0" fontId="4" fillId="6" borderId="11" xfId="0" applyFont="1" applyFill="1" applyBorder="1" applyAlignment="1">
      <alignment vertical="top"/>
    </xf>
    <xf numFmtId="0" fontId="4" fillId="6" borderId="12" xfId="0" applyFont="1" applyFill="1" applyBorder="1" applyAlignment="1">
      <alignment vertical="top"/>
    </xf>
    <xf numFmtId="0" fontId="4" fillId="7" borderId="9" xfId="0" applyFont="1" applyFill="1" applyBorder="1"/>
    <xf numFmtId="0" fontId="0" fillId="7" borderId="9" xfId="0" applyFill="1" applyBorder="1"/>
    <xf numFmtId="0" fontId="8" fillId="5" borderId="13" xfId="0" applyFont="1" applyFill="1" applyBorder="1" applyAlignment="1">
      <alignment horizontal="center" vertical="center" wrapText="1"/>
    </xf>
    <xf numFmtId="0" fontId="6" fillId="7" borderId="9" xfId="0" applyFont="1" applyFill="1" applyBorder="1" applyAlignment="1">
      <alignment vertical="top"/>
    </xf>
    <xf numFmtId="0" fontId="6" fillId="0" borderId="8" xfId="0" applyFont="1" applyBorder="1" applyAlignment="1">
      <alignment horizontal="center" vertical="center"/>
    </xf>
    <xf numFmtId="0" fontId="8" fillId="5" borderId="14" xfId="0" applyFont="1" applyFill="1" applyBorder="1" applyAlignment="1">
      <alignment horizontal="center" vertical="center"/>
    </xf>
    <xf numFmtId="0" fontId="8" fillId="7" borderId="0" xfId="0" applyFont="1" applyFill="1" applyAlignment="1">
      <alignment horizontal="center" vertical="center"/>
    </xf>
    <xf numFmtId="0" fontId="7" fillId="0" borderId="8" xfId="0" applyFont="1" applyBorder="1" applyAlignment="1">
      <alignment horizontal="center" vertical="center"/>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0" fontId="7" fillId="0" borderId="8" xfId="5" applyBorder="1" applyAlignment="1">
      <alignment horizontal="left" vertical="top" wrapText="1"/>
    </xf>
    <xf numFmtId="0" fontId="0" fillId="0" borderId="0" xfId="0" applyAlignment="1">
      <alignment horizontal="left" vertical="top"/>
    </xf>
    <xf numFmtId="0" fontId="7" fillId="0" borderId="8" xfId="2" applyBorder="1" applyAlignment="1">
      <alignment horizontal="center" vertical="top"/>
    </xf>
    <xf numFmtId="0" fontId="12" fillId="4" borderId="0" xfId="0" applyFont="1" applyFill="1"/>
    <xf numFmtId="0" fontId="12" fillId="4" borderId="0" xfId="0" applyFont="1" applyFill="1" applyAlignment="1">
      <alignment vertical="center"/>
    </xf>
    <xf numFmtId="0" fontId="12" fillId="4" borderId="0" xfId="0" applyFont="1" applyFill="1" applyAlignment="1">
      <alignment horizontal="left" vertical="top"/>
    </xf>
    <xf numFmtId="0" fontId="0" fillId="0" borderId="0" xfId="0" applyProtection="1">
      <protection locked="0"/>
    </xf>
    <xf numFmtId="0" fontId="0" fillId="0" borderId="0" xfId="0" applyAlignment="1" applyProtection="1">
      <alignment horizontal="left" vertical="top"/>
      <protection locked="0"/>
    </xf>
    <xf numFmtId="0" fontId="0" fillId="7" borderId="0" xfId="0" applyFill="1"/>
    <xf numFmtId="0" fontId="7" fillId="7" borderId="2" xfId="0" applyFont="1" applyFill="1" applyBorder="1" applyAlignment="1">
      <alignment vertical="center"/>
    </xf>
    <xf numFmtId="0" fontId="7" fillId="7" borderId="0" xfId="0" applyFont="1" applyFill="1" applyAlignment="1">
      <alignment vertical="top"/>
    </xf>
    <xf numFmtId="0" fontId="7" fillId="7" borderId="3" xfId="0" applyFont="1" applyFill="1" applyBorder="1" applyAlignment="1">
      <alignment vertical="top"/>
    </xf>
    <xf numFmtId="0" fontId="7" fillId="7" borderId="5" xfId="0" applyFont="1" applyFill="1" applyBorder="1" applyAlignment="1">
      <alignment vertical="top"/>
    </xf>
    <xf numFmtId="0" fontId="7" fillId="7" borderId="1" xfId="0" applyFont="1" applyFill="1" applyBorder="1" applyAlignment="1">
      <alignment vertical="top"/>
    </xf>
    <xf numFmtId="0" fontId="7" fillId="7" borderId="4" xfId="0" applyFont="1" applyFill="1" applyBorder="1" applyAlignment="1">
      <alignment vertical="top"/>
    </xf>
    <xf numFmtId="0" fontId="13" fillId="7" borderId="0" xfId="0" applyFont="1" applyFill="1"/>
    <xf numFmtId="0" fontId="0" fillId="7" borderId="6" xfId="0" applyFill="1" applyBorder="1"/>
    <xf numFmtId="0" fontId="6" fillId="5" borderId="10" xfId="0" applyFont="1" applyFill="1" applyBorder="1" applyAlignment="1">
      <alignment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4" fillId="4" borderId="10" xfId="0" applyFont="1" applyFill="1" applyBorder="1" applyAlignment="1">
      <alignment vertical="center"/>
    </xf>
    <xf numFmtId="0" fontId="0" fillId="8" borderId="11" xfId="0" applyFill="1" applyBorder="1" applyAlignment="1">
      <alignment vertical="center"/>
    </xf>
    <xf numFmtId="0" fontId="4" fillId="4" borderId="11" xfId="0" applyFont="1" applyFill="1" applyBorder="1" applyAlignment="1">
      <alignment vertical="center"/>
    </xf>
    <xf numFmtId="0" fontId="0" fillId="8" borderId="12" xfId="0" applyFill="1" applyBorder="1" applyAlignment="1">
      <alignment vertical="center"/>
    </xf>
    <xf numFmtId="0" fontId="4" fillId="7" borderId="0" xfId="0" applyFont="1" applyFill="1"/>
    <xf numFmtId="0" fontId="6" fillId="7" borderId="0" xfId="0" applyFont="1" applyFill="1" applyAlignment="1">
      <alignment vertical="top"/>
    </xf>
    <xf numFmtId="0" fontId="6" fillId="7" borderId="0" xfId="0" applyFont="1" applyFill="1" applyAlignment="1">
      <alignment vertical="top"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23" fillId="7" borderId="0" xfId="0" applyFont="1" applyFill="1"/>
    <xf numFmtId="0" fontId="24" fillId="7" borderId="0" xfId="0" applyFont="1" applyFill="1"/>
    <xf numFmtId="0" fontId="0" fillId="7" borderId="0" xfId="0" applyFill="1" applyAlignment="1">
      <alignment vertical="center"/>
    </xf>
    <xf numFmtId="0" fontId="0" fillId="7" borderId="10" xfId="0" applyFill="1" applyBorder="1"/>
    <xf numFmtId="0" fontId="0" fillId="7" borderId="11" xfId="0" applyFill="1" applyBorder="1"/>
    <xf numFmtId="0" fontId="6" fillId="7" borderId="11" xfId="0" applyFont="1" applyFill="1" applyBorder="1" applyAlignment="1">
      <alignment vertical="top" wrapText="1"/>
    </xf>
    <xf numFmtId="0" fontId="0" fillId="7" borderId="12" xfId="0" applyFill="1" applyBorder="1"/>
    <xf numFmtId="0" fontId="4" fillId="7" borderId="0" xfId="0" applyFont="1" applyFill="1" applyAlignment="1">
      <alignment vertical="center"/>
    </xf>
    <xf numFmtId="0" fontId="6" fillId="7" borderId="0" xfId="0" applyFont="1" applyFill="1" applyAlignment="1">
      <alignment vertical="center"/>
    </xf>
    <xf numFmtId="0" fontId="6" fillId="7" borderId="0" xfId="0" applyFont="1" applyFill="1" applyAlignment="1">
      <alignment vertical="center" wrapText="1"/>
    </xf>
    <xf numFmtId="0" fontId="7" fillId="7" borderId="0" xfId="2" applyFill="1" applyAlignment="1">
      <alignment horizontal="center" vertical="top"/>
    </xf>
    <xf numFmtId="0" fontId="4" fillId="2" borderId="11" xfId="0" applyFont="1" applyFill="1" applyBorder="1" applyProtection="1">
      <protection locked="0"/>
    </xf>
    <xf numFmtId="0" fontId="4" fillId="2" borderId="11"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wrapText="1"/>
      <protection locked="0"/>
    </xf>
    <xf numFmtId="0" fontId="4" fillId="9" borderId="8" xfId="0" applyFont="1" applyFill="1" applyBorder="1" applyAlignment="1">
      <alignment horizontal="left" vertical="top" wrapText="1"/>
    </xf>
    <xf numFmtId="0" fontId="4" fillId="9" borderId="8" xfId="0" applyFont="1" applyFill="1" applyBorder="1" applyAlignment="1" applyProtection="1">
      <alignment horizontal="left" vertical="top" wrapText="1"/>
      <protection locked="0"/>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7" fillId="9" borderId="8" xfId="0" applyFont="1" applyFill="1" applyBorder="1" applyAlignment="1" applyProtection="1">
      <alignment horizontal="left" vertical="top" wrapText="1"/>
      <protection locked="0"/>
    </xf>
    <xf numFmtId="0" fontId="12" fillId="4" borderId="0" xfId="0" applyFont="1" applyFill="1" applyProtection="1">
      <protection locked="0"/>
    </xf>
    <xf numFmtId="0" fontId="0" fillId="7" borderId="0" xfId="0" applyFill="1" applyAlignment="1">
      <alignment wrapText="1"/>
    </xf>
    <xf numFmtId="0" fontId="0" fillId="0" borderId="0" xfId="0" applyAlignment="1">
      <alignment wrapText="1"/>
    </xf>
    <xf numFmtId="0" fontId="12" fillId="0" borderId="0" xfId="0" applyFont="1" applyProtection="1">
      <protection locked="0"/>
    </xf>
    <xf numFmtId="0" fontId="12" fillId="8" borderId="0" xfId="0" applyFont="1" applyFill="1" applyAlignment="1">
      <alignment vertical="top" wrapText="1"/>
    </xf>
    <xf numFmtId="0" fontId="20" fillId="0" borderId="0" xfId="0" applyFont="1" applyAlignment="1">
      <alignment horizontal="left" vertical="top" wrapText="1"/>
    </xf>
    <xf numFmtId="0" fontId="20" fillId="7" borderId="0" xfId="0" applyFont="1" applyFill="1" applyAlignment="1">
      <alignment horizontal="left" vertical="top" wrapText="1"/>
    </xf>
    <xf numFmtId="0" fontId="12" fillId="0" borderId="0" xfId="0" applyFont="1"/>
    <xf numFmtId="0" fontId="12" fillId="0" borderId="0" xfId="0" applyFont="1" applyAlignment="1">
      <alignment horizontal="left" vertical="top" wrapText="1"/>
    </xf>
    <xf numFmtId="14" fontId="0" fillId="0" borderId="0" xfId="0" applyNumberFormat="1"/>
    <xf numFmtId="0" fontId="26" fillId="13" borderId="14" xfId="0" applyFont="1" applyFill="1" applyBorder="1" applyAlignment="1">
      <alignment wrapText="1"/>
    </xf>
    <xf numFmtId="0" fontId="26" fillId="13" borderId="12" xfId="0" applyFont="1" applyFill="1" applyBorder="1" applyAlignment="1">
      <alignment wrapText="1"/>
    </xf>
    <xf numFmtId="0" fontId="4" fillId="4" borderId="16" xfId="0" applyFont="1" applyFill="1" applyBorder="1" applyAlignment="1">
      <alignment vertical="center"/>
    </xf>
    <xf numFmtId="0" fontId="0" fillId="0" borderId="17" xfId="0" applyBorder="1" applyAlignment="1">
      <alignment horizontal="center" vertical="center" wrapText="1"/>
    </xf>
    <xf numFmtId="0" fontId="4" fillId="2" borderId="18" xfId="0" applyFont="1" applyFill="1" applyBorder="1" applyAlignment="1">
      <alignment vertical="center"/>
    </xf>
    <xf numFmtId="0" fontId="7" fillId="0" borderId="18" xfId="0" applyFont="1" applyBorder="1" applyAlignment="1" applyProtection="1">
      <alignment horizontal="left" vertical="top" wrapText="1"/>
      <protection locked="0"/>
    </xf>
    <xf numFmtId="164" fontId="7" fillId="0" borderId="18" xfId="0" applyNumberFormat="1" applyFont="1" applyBorder="1" applyAlignment="1" applyProtection="1">
      <alignment horizontal="left" vertical="top" wrapText="1"/>
      <protection locked="0"/>
    </xf>
    <xf numFmtId="14" fontId="7" fillId="0" borderId="18" xfId="0" applyNumberFormat="1" applyFont="1" applyBorder="1" applyAlignment="1" applyProtection="1">
      <alignment horizontal="left" vertical="top" wrapText="1"/>
      <protection locked="0"/>
    </xf>
    <xf numFmtId="165" fontId="7" fillId="0" borderId="18" xfId="0" applyNumberFormat="1" applyFont="1" applyBorder="1" applyAlignment="1" applyProtection="1">
      <alignment horizontal="left" vertical="top" wrapText="1"/>
      <protection locked="0"/>
    </xf>
    <xf numFmtId="0" fontId="17" fillId="0" borderId="18" xfId="1" applyBorder="1" applyAlignment="1" applyProtection="1">
      <alignment horizontal="left" vertical="top"/>
      <protection locked="0"/>
    </xf>
    <xf numFmtId="0" fontId="0" fillId="5" borderId="18" xfId="0" applyFill="1" applyBorder="1" applyAlignment="1">
      <alignment vertical="center"/>
    </xf>
    <xf numFmtId="0" fontId="4" fillId="2" borderId="18" xfId="0" applyFont="1" applyFill="1" applyBorder="1"/>
    <xf numFmtId="0" fontId="0" fillId="10" borderId="21" xfId="0" applyFill="1" applyBorder="1" applyAlignment="1">
      <alignment horizontal="left" vertical="top" wrapText="1"/>
    </xf>
    <xf numFmtId="0" fontId="7" fillId="10" borderId="21" xfId="0" applyFont="1" applyFill="1" applyBorder="1" applyAlignment="1">
      <alignment horizontal="left" vertical="top" wrapText="1"/>
    </xf>
    <xf numFmtId="0" fontId="30" fillId="16" borderId="24" xfId="0" applyFont="1" applyFill="1" applyBorder="1" applyAlignment="1">
      <alignment horizontal="left" vertical="top" wrapText="1"/>
    </xf>
    <xf numFmtId="0" fontId="30" fillId="16" borderId="25" xfId="0" applyFont="1" applyFill="1" applyBorder="1" applyAlignment="1">
      <alignment horizontal="left" vertical="top" wrapText="1"/>
    </xf>
    <xf numFmtId="0" fontId="12" fillId="17" borderId="24" xfId="0" applyFont="1" applyFill="1" applyBorder="1"/>
    <xf numFmtId="0" fontId="12" fillId="0" borderId="24" xfId="0" applyFont="1" applyBorder="1"/>
    <xf numFmtId="0" fontId="12" fillId="0" borderId="27" xfId="0" applyFont="1" applyBorder="1"/>
    <xf numFmtId="0" fontId="20" fillId="0" borderId="8" xfId="2" applyNumberFormat="1" applyFont="1" applyBorder="1" applyAlignment="1">
      <alignment horizontal="center" vertical="top"/>
    </xf>
    <xf numFmtId="0" fontId="4" fillId="2" borderId="35" xfId="0" applyFont="1" applyFill="1" applyBorder="1"/>
    <xf numFmtId="0" fontId="4" fillId="2" borderId="20" xfId="0" applyFont="1" applyFill="1" applyBorder="1" applyProtection="1">
      <protection locked="0"/>
    </xf>
    <xf numFmtId="0" fontId="7" fillId="0" borderId="0" xfId="2"/>
    <xf numFmtId="0" fontId="7" fillId="0" borderId="0" xfId="2" applyAlignment="1">
      <alignment wrapText="1"/>
    </xf>
    <xf numFmtId="0" fontId="7" fillId="0" borderId="0" xfId="2" applyProtection="1">
      <protection locked="0"/>
    </xf>
    <xf numFmtId="0" fontId="7" fillId="0" borderId="0" xfId="2" applyAlignment="1">
      <alignment horizontal="left" vertical="top" wrapText="1"/>
    </xf>
    <xf numFmtId="0" fontId="7" fillId="4" borderId="0" xfId="2" applyFill="1"/>
    <xf numFmtId="0" fontId="7" fillId="4" borderId="0" xfId="2" applyFill="1" applyAlignment="1">
      <alignment horizontal="left" vertical="top" wrapText="1"/>
    </xf>
    <xf numFmtId="0" fontId="7" fillId="4" borderId="3" xfId="2" applyFill="1" applyBorder="1" applyAlignment="1">
      <alignment vertical="center"/>
    </xf>
    <xf numFmtId="0" fontId="7" fillId="11" borderId="0" xfId="2" applyFill="1"/>
    <xf numFmtId="0" fontId="7" fillId="7" borderId="0" xfId="2" applyFill="1"/>
    <xf numFmtId="0" fontId="20" fillId="17" borderId="8" xfId="2" applyFont="1" applyFill="1" applyBorder="1" applyAlignment="1">
      <alignment horizontal="center" vertical="top"/>
    </xf>
    <xf numFmtId="0" fontId="20" fillId="17" borderId="23" xfId="2" applyFont="1" applyFill="1" applyBorder="1"/>
    <xf numFmtId="0" fontId="20" fillId="17" borderId="29" xfId="2" applyFont="1" applyFill="1" applyBorder="1"/>
    <xf numFmtId="0" fontId="12" fillId="17" borderId="27" xfId="2" applyFont="1" applyFill="1" applyBorder="1" applyAlignment="1">
      <alignment horizontal="left" vertical="top" wrapText="1"/>
    </xf>
    <xf numFmtId="0" fontId="20" fillId="0" borderId="21" xfId="2" applyFont="1" applyBorder="1" applyAlignment="1">
      <alignment horizontal="center" vertical="top"/>
    </xf>
    <xf numFmtId="0" fontId="20" fillId="0" borderId="25" xfId="2" applyFont="1" applyBorder="1"/>
    <xf numFmtId="0" fontId="20" fillId="0" borderId="28" xfId="2" applyFont="1" applyBorder="1"/>
    <xf numFmtId="0" fontId="12" fillId="0" borderId="24" xfId="2" applyFont="1" applyBorder="1" applyAlignment="1">
      <alignment horizontal="left" vertical="top" wrapText="1"/>
    </xf>
    <xf numFmtId="0" fontId="20" fillId="17" borderId="21" xfId="2" applyFont="1" applyFill="1" applyBorder="1" applyAlignment="1">
      <alignment horizontal="center" vertical="top"/>
    </xf>
    <xf numFmtId="0" fontId="20" fillId="17" borderId="25" xfId="2" applyFont="1" applyFill="1" applyBorder="1"/>
    <xf numFmtId="0" fontId="20" fillId="17" borderId="28" xfId="2" applyFont="1" applyFill="1" applyBorder="1"/>
    <xf numFmtId="0" fontId="12" fillId="17" borderId="24" xfId="2" applyFont="1" applyFill="1" applyBorder="1" applyAlignment="1">
      <alignment horizontal="left" vertical="top" wrapText="1"/>
    </xf>
    <xf numFmtId="0" fontId="7" fillId="7" borderId="0" xfId="2" applyFill="1" applyAlignment="1">
      <alignment horizontal="left"/>
    </xf>
    <xf numFmtId="0" fontId="7" fillId="0" borderId="0" xfId="2" applyAlignment="1">
      <alignment horizontal="left"/>
    </xf>
    <xf numFmtId="0" fontId="28" fillId="16" borderId="21" xfId="2" applyFont="1" applyFill="1" applyBorder="1" applyAlignment="1">
      <alignment horizontal="center" vertical="center" wrapText="1"/>
    </xf>
    <xf numFmtId="0" fontId="28" fillId="16" borderId="25" xfId="2" applyFont="1" applyFill="1" applyBorder="1" applyAlignment="1">
      <alignment horizontal="center" vertical="center"/>
    </xf>
    <xf numFmtId="0" fontId="28" fillId="16" borderId="24" xfId="2" applyFont="1" applyFill="1" applyBorder="1" applyAlignment="1">
      <alignment horizontal="center" vertical="center"/>
    </xf>
    <xf numFmtId="0" fontId="31" fillId="16" borderId="24" xfId="2" applyFont="1" applyFill="1" applyBorder="1" applyAlignment="1">
      <alignment horizontal="center" vertical="center"/>
    </xf>
    <xf numFmtId="0" fontId="28" fillId="16" borderId="24" xfId="2" applyFont="1" applyFill="1" applyBorder="1" applyAlignment="1">
      <alignment horizontal="center" vertical="center" wrapText="1"/>
    </xf>
    <xf numFmtId="0" fontId="28" fillId="16" borderId="28" xfId="2" applyFont="1" applyFill="1" applyBorder="1" applyAlignment="1">
      <alignment horizontal="center" vertical="center" wrapText="1"/>
    </xf>
    <xf numFmtId="0" fontId="4" fillId="2" borderId="11" xfId="2" applyFont="1" applyFill="1" applyBorder="1" applyProtection="1">
      <protection locked="0"/>
    </xf>
    <xf numFmtId="0" fontId="7" fillId="7" borderId="0" xfId="2" applyFill="1" applyAlignment="1">
      <alignment wrapText="1"/>
    </xf>
    <xf numFmtId="0" fontId="12" fillId="0" borderId="0" xfId="2" applyFont="1" applyProtection="1">
      <protection locked="0"/>
    </xf>
    <xf numFmtId="0" fontId="12" fillId="4" borderId="0" xfId="2" applyFont="1" applyFill="1"/>
    <xf numFmtId="0" fontId="20" fillId="17" borderId="23" xfId="2" applyFont="1" applyFill="1" applyBorder="1" applyAlignment="1">
      <alignment horizontal="left" vertical="top" wrapText="1"/>
    </xf>
    <xf numFmtId="0" fontId="20" fillId="17" borderId="27" xfId="2" applyFont="1" applyFill="1" applyBorder="1" applyAlignment="1">
      <alignment horizontal="left" vertical="top" wrapText="1"/>
    </xf>
    <xf numFmtId="0" fontId="12" fillId="17" borderId="27" xfId="2" applyFont="1" applyFill="1" applyBorder="1"/>
    <xf numFmtId="0" fontId="7" fillId="17" borderId="33" xfId="12" applyFont="1" applyFill="1" applyBorder="1" applyAlignment="1">
      <alignment vertical="top" wrapText="1"/>
    </xf>
    <xf numFmtId="0" fontId="20" fillId="0" borderId="25" xfId="2" applyFont="1" applyBorder="1" applyAlignment="1">
      <alignment horizontal="left" vertical="top" wrapText="1"/>
    </xf>
    <xf numFmtId="0" fontId="20" fillId="0" borderId="24" xfId="2" applyFont="1" applyBorder="1" applyAlignment="1">
      <alignment horizontal="left" vertical="top" wrapText="1"/>
    </xf>
    <xf numFmtId="0" fontId="12" fillId="0" borderId="24" xfId="2" applyFont="1" applyBorder="1"/>
    <xf numFmtId="0" fontId="20" fillId="17" borderId="25" xfId="2" applyFont="1" applyFill="1" applyBorder="1" applyAlignment="1">
      <alignment horizontal="left" vertical="top" wrapText="1"/>
    </xf>
    <xf numFmtId="0" fontId="20" fillId="17" borderId="24" xfId="2" applyFont="1" applyFill="1" applyBorder="1" applyAlignment="1">
      <alignment horizontal="left" vertical="top" wrapText="1"/>
    </xf>
    <xf numFmtId="0" fontId="20" fillId="17" borderId="32" xfId="6" applyFont="1" applyFill="1" applyBorder="1" applyAlignment="1">
      <alignment horizontal="left" vertical="top" wrapText="1"/>
    </xf>
    <xf numFmtId="0" fontId="12" fillId="17" borderId="24" xfId="2" applyFont="1" applyFill="1" applyBorder="1"/>
    <xf numFmtId="0" fontId="7" fillId="17" borderId="30" xfId="12" applyFont="1" applyFill="1" applyBorder="1" applyAlignment="1">
      <alignment vertical="top" wrapText="1"/>
    </xf>
    <xf numFmtId="0" fontId="20" fillId="0" borderId="32" xfId="6" applyFont="1" applyBorder="1" applyAlignment="1">
      <alignment horizontal="left" vertical="top" wrapText="1"/>
    </xf>
    <xf numFmtId="0" fontId="7" fillId="0" borderId="30" xfId="12" applyFont="1" applyBorder="1" applyAlignment="1">
      <alignment vertical="top" wrapText="1"/>
    </xf>
    <xf numFmtId="0" fontId="12" fillId="17" borderId="30" xfId="6" applyFont="1" applyFill="1" applyBorder="1" applyAlignment="1">
      <alignment horizontal="left" vertical="top" wrapText="1"/>
    </xf>
    <xf numFmtId="0" fontId="20" fillId="17" borderId="30" xfId="2" applyFont="1" applyFill="1" applyBorder="1" applyAlignment="1">
      <alignment horizontal="left" vertical="top" wrapText="1"/>
    </xf>
    <xf numFmtId="0" fontId="20" fillId="0" borderId="30" xfId="2" applyFont="1" applyBorder="1" applyAlignment="1">
      <alignment horizontal="left" vertical="top" wrapText="1"/>
    </xf>
    <xf numFmtId="0" fontId="12" fillId="17" borderId="25" xfId="2" applyFont="1" applyFill="1" applyBorder="1"/>
    <xf numFmtId="0" fontId="12" fillId="17" borderId="31" xfId="6" applyFont="1" applyFill="1" applyBorder="1" applyAlignment="1">
      <alignment horizontal="left" vertical="top" wrapText="1"/>
    </xf>
    <xf numFmtId="0" fontId="20" fillId="0" borderId="24" xfId="2" applyFont="1" applyBorder="1"/>
    <xf numFmtId="0" fontId="12" fillId="0" borderId="25" xfId="2" applyFont="1" applyBorder="1"/>
    <xf numFmtId="0" fontId="12" fillId="0" borderId="31" xfId="6" applyFont="1" applyBorder="1" applyAlignment="1">
      <alignment horizontal="left" vertical="top" wrapText="1"/>
    </xf>
    <xf numFmtId="0" fontId="13" fillId="0" borderId="0" xfId="2" applyFont="1" applyAlignment="1">
      <alignment horizontal="left" vertical="top" wrapText="1"/>
    </xf>
    <xf numFmtId="0" fontId="28" fillId="16" borderId="21" xfId="2" applyFont="1" applyFill="1" applyBorder="1" applyAlignment="1">
      <alignment vertical="top" wrapText="1"/>
    </xf>
    <xf numFmtId="0" fontId="30" fillId="16" borderId="25" xfId="2" applyFont="1" applyFill="1" applyBorder="1" applyAlignment="1">
      <alignment horizontal="left" vertical="top" wrapText="1"/>
    </xf>
    <xf numFmtId="0" fontId="30" fillId="16" borderId="24" xfId="2" applyFont="1" applyFill="1" applyBorder="1" applyAlignment="1">
      <alignment horizontal="left" vertical="top" wrapText="1"/>
    </xf>
    <xf numFmtId="0" fontId="28" fillId="16" borderId="28" xfId="2" applyFont="1" applyFill="1" applyBorder="1" applyAlignment="1">
      <alignment horizontal="left" vertical="top" wrapText="1"/>
    </xf>
    <xf numFmtId="0" fontId="28" fillId="16" borderId="24" xfId="2" applyFont="1" applyFill="1" applyBorder="1" applyAlignment="1">
      <alignment horizontal="left" vertical="top" wrapText="1"/>
    </xf>
    <xf numFmtId="0" fontId="28" fillId="16" borderId="24" xfId="2" applyFont="1" applyFill="1" applyBorder="1" applyAlignment="1">
      <alignment wrapText="1"/>
    </xf>
    <xf numFmtId="0" fontId="4" fillId="9" borderId="8" xfId="2" applyFont="1" applyFill="1" applyBorder="1" applyAlignment="1">
      <alignment vertical="top" wrapText="1"/>
    </xf>
    <xf numFmtId="0" fontId="4" fillId="9" borderId="0" xfId="2" applyFont="1" applyFill="1" applyAlignment="1">
      <alignment vertical="top" wrapText="1"/>
    </xf>
    <xf numFmtId="0" fontId="12" fillId="4" borderId="0" xfId="2" applyFont="1" applyFill="1" applyProtection="1">
      <protection locked="0"/>
    </xf>
    <xf numFmtId="0" fontId="12" fillId="17" borderId="31" xfId="2" applyFont="1" applyFill="1" applyBorder="1" applyAlignment="1">
      <alignment vertical="top" wrapText="1"/>
    </xf>
    <xf numFmtId="0" fontId="12" fillId="0" borderId="26" xfId="2" applyFont="1" applyBorder="1" applyAlignment="1">
      <alignment vertical="top" wrapText="1"/>
    </xf>
    <xf numFmtId="0" fontId="0" fillId="17" borderId="31" xfId="12" applyFont="1" applyFill="1" applyBorder="1" applyAlignment="1">
      <alignment vertical="top" wrapText="1"/>
    </xf>
    <xf numFmtId="0" fontId="0" fillId="0" borderId="30" xfId="12" applyFont="1" applyBorder="1" applyAlignment="1">
      <alignment vertical="top" wrapText="1"/>
    </xf>
    <xf numFmtId="0" fontId="0" fillId="17" borderId="26" xfId="12" applyFont="1" applyFill="1" applyBorder="1" applyAlignment="1">
      <alignment vertical="top" wrapText="1"/>
    </xf>
    <xf numFmtId="0" fontId="0" fillId="17" borderId="30" xfId="12" applyFont="1" applyFill="1" applyBorder="1" applyAlignment="1">
      <alignment vertical="top" wrapText="1"/>
    </xf>
    <xf numFmtId="0" fontId="0" fillId="0" borderId="26" xfId="12" applyFont="1" applyBorder="1" applyAlignment="1">
      <alignment vertical="top" wrapText="1"/>
    </xf>
    <xf numFmtId="0" fontId="0" fillId="0" borderId="31" xfId="12" applyFont="1" applyBorder="1" applyAlignment="1">
      <alignment vertical="top" wrapText="1"/>
    </xf>
    <xf numFmtId="0" fontId="4" fillId="9" borderId="8" xfId="2" applyFont="1" applyFill="1" applyBorder="1" applyAlignment="1" applyProtection="1">
      <alignment horizontal="left" vertical="top" wrapText="1"/>
      <protection locked="0"/>
    </xf>
    <xf numFmtId="0" fontId="6" fillId="7" borderId="9" xfId="0" applyFont="1" applyFill="1" applyBorder="1" applyAlignment="1">
      <alignment vertical="top" wrapText="1"/>
    </xf>
    <xf numFmtId="0" fontId="7" fillId="0" borderId="0" xfId="2" applyBorder="1" applyAlignment="1">
      <alignment horizontal="center" vertical="top"/>
    </xf>
    <xf numFmtId="0" fontId="0" fillId="0" borderId="8" xfId="0" applyFont="1" applyBorder="1" applyAlignment="1">
      <alignment horizontal="center" vertical="center"/>
    </xf>
    <xf numFmtId="0" fontId="28" fillId="16" borderId="28" xfId="0" applyFont="1" applyFill="1" applyBorder="1" applyAlignment="1">
      <alignment horizontal="center" vertical="center" wrapText="1"/>
    </xf>
    <xf numFmtId="0" fontId="28" fillId="16" borderId="24"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20" fillId="0" borderId="2" xfId="0" applyFont="1" applyFill="1" applyBorder="1" applyAlignment="1">
      <alignment horizontal="left" vertical="top" wrapText="1"/>
    </xf>
    <xf numFmtId="0" fontId="7" fillId="0" borderId="0" xfId="0" applyFont="1" applyAlignment="1">
      <alignment horizontal="left" vertical="top" wrapText="1"/>
    </xf>
    <xf numFmtId="0" fontId="4" fillId="4" borderId="40" xfId="0" applyFont="1" applyFill="1" applyBorder="1" applyAlignment="1">
      <alignment horizontal="left" indent="1"/>
    </xf>
    <xf numFmtId="0" fontId="4" fillId="4" borderId="36" xfId="0" applyFont="1" applyFill="1" applyBorder="1" applyAlignment="1">
      <alignment vertical="center"/>
    </xf>
    <xf numFmtId="0" fontId="4" fillId="2" borderId="22" xfId="0" applyFont="1" applyFill="1" applyBorder="1" applyAlignment="1">
      <alignment horizontal="left" vertical="center" indent="1"/>
    </xf>
    <xf numFmtId="0" fontId="4" fillId="2" borderId="35" xfId="0" applyFont="1" applyFill="1" applyBorder="1" applyAlignment="1">
      <alignment vertical="center"/>
    </xf>
    <xf numFmtId="0" fontId="4" fillId="0" borderId="22" xfId="0" applyFont="1" applyBorder="1" applyAlignment="1">
      <alignment horizontal="left" vertical="top" indent="1"/>
    </xf>
    <xf numFmtId="0" fontId="20" fillId="0" borderId="19" xfId="0" applyFont="1" applyBorder="1" applyAlignment="1">
      <alignment horizontal="left" vertical="top"/>
    </xf>
    <xf numFmtId="164" fontId="20" fillId="0" borderId="19" xfId="0" applyNumberFormat="1" applyFont="1" applyBorder="1" applyAlignment="1">
      <alignment horizontal="left" vertical="top"/>
    </xf>
    <xf numFmtId="0" fontId="18" fillId="0" borderId="19" xfId="0" applyFont="1" applyBorder="1" applyAlignment="1">
      <alignment horizontal="left" vertical="top"/>
    </xf>
    <xf numFmtId="0" fontId="20" fillId="0" borderId="19" xfId="0" applyFont="1" applyBorder="1" applyAlignment="1">
      <alignment horizontal="left" vertical="top" wrapText="1"/>
    </xf>
    <xf numFmtId="165" fontId="20" fillId="0" borderId="19" xfId="0" applyNumberFormat="1" applyFont="1" applyBorder="1" applyAlignment="1">
      <alignment horizontal="left" vertical="top" wrapText="1"/>
    </xf>
    <xf numFmtId="0" fontId="0" fillId="5" borderId="22" xfId="0" applyFill="1" applyBorder="1" applyAlignment="1">
      <alignment vertical="center"/>
    </xf>
    <xf numFmtId="0" fontId="0" fillId="5" borderId="35" xfId="0" applyFill="1" applyBorder="1" applyAlignment="1">
      <alignment vertical="center"/>
    </xf>
    <xf numFmtId="0" fontId="20" fillId="0" borderId="19" xfId="0" applyFont="1" applyBorder="1" applyAlignment="1">
      <alignment vertical="top" wrapText="1"/>
    </xf>
    <xf numFmtId="165" fontId="20" fillId="0" borderId="19" xfId="0" applyNumberFormat="1" applyFont="1" applyBorder="1" applyAlignment="1">
      <alignment vertical="top" wrapText="1"/>
    </xf>
    <xf numFmtId="0" fontId="4" fillId="7" borderId="40" xfId="0" applyFont="1" applyFill="1" applyBorder="1" applyAlignment="1">
      <alignment vertical="center"/>
    </xf>
    <xf numFmtId="0" fontId="4" fillId="7" borderId="36" xfId="0" applyFont="1" applyFill="1" applyBorder="1" applyAlignment="1">
      <alignment vertical="center"/>
    </xf>
    <xf numFmtId="0" fontId="4" fillId="7" borderId="34" xfId="0" applyFont="1" applyFill="1" applyBorder="1" applyAlignment="1">
      <alignment vertical="center"/>
    </xf>
    <xf numFmtId="0" fontId="0" fillId="7" borderId="41" xfId="0" applyFill="1" applyBorder="1"/>
    <xf numFmtId="0" fontId="0" fillId="7" borderId="42" xfId="0" applyFill="1" applyBorder="1"/>
    <xf numFmtId="0" fontId="0" fillId="7" borderId="43" xfId="0" applyFill="1" applyBorder="1"/>
    <xf numFmtId="0" fontId="4" fillId="5" borderId="41" xfId="0" applyFont="1" applyFill="1" applyBorder="1" applyAlignment="1">
      <alignment vertical="center"/>
    </xf>
    <xf numFmtId="0" fontId="4" fillId="5" borderId="42" xfId="0" applyFont="1" applyFill="1" applyBorder="1" applyAlignment="1">
      <alignment vertical="center"/>
    </xf>
    <xf numFmtId="0" fontId="4" fillId="5" borderId="43" xfId="0" applyFont="1" applyFill="1" applyBorder="1" applyAlignment="1">
      <alignment vertical="center"/>
    </xf>
    <xf numFmtId="0" fontId="4" fillId="4" borderId="44" xfId="0" applyFont="1" applyFill="1" applyBorder="1" applyAlignment="1">
      <alignment vertical="center"/>
    </xf>
    <xf numFmtId="0" fontId="4" fillId="4" borderId="45" xfId="0" applyFont="1" applyFill="1" applyBorder="1" applyAlignment="1">
      <alignment vertical="center"/>
    </xf>
    <xf numFmtId="0" fontId="4" fillId="4" borderId="46" xfId="0" applyFont="1" applyFill="1" applyBorder="1" applyAlignment="1">
      <alignment vertical="center"/>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7" fillId="5" borderId="49" xfId="0" applyFont="1" applyFill="1" applyBorder="1" applyAlignment="1">
      <alignment vertical="center"/>
    </xf>
    <xf numFmtId="0" fontId="0" fillId="5" borderId="50" xfId="0" applyFill="1" applyBorder="1" applyAlignment="1">
      <alignment vertical="center"/>
    </xf>
    <xf numFmtId="0" fontId="8" fillId="5" borderId="51" xfId="0" applyFont="1" applyFill="1" applyBorder="1" applyAlignment="1">
      <alignment horizontal="center" vertical="center"/>
    </xf>
    <xf numFmtId="0" fontId="8" fillId="5" borderId="52" xfId="0" applyFont="1" applyFill="1" applyBorder="1" applyAlignment="1">
      <alignment horizontal="center" vertical="center"/>
    </xf>
    <xf numFmtId="0" fontId="4" fillId="7" borderId="53" xfId="0" applyFont="1" applyFill="1" applyBorder="1" applyAlignment="1">
      <alignment vertical="center"/>
    </xf>
    <xf numFmtId="0" fontId="4" fillId="7" borderId="54" xfId="0" applyFont="1" applyFill="1" applyBorder="1" applyAlignment="1">
      <alignment vertical="center"/>
    </xf>
    <xf numFmtId="0" fontId="0" fillId="0" borderId="55" xfId="0" applyFont="1" applyBorder="1" applyAlignment="1">
      <alignment horizontal="center" vertical="center"/>
    </xf>
    <xf numFmtId="0" fontId="7" fillId="0" borderId="55" xfId="0" applyFont="1" applyBorder="1" applyAlignment="1">
      <alignment horizontal="center" vertical="center"/>
    </xf>
    <xf numFmtId="0" fontId="0" fillId="0" borderId="56" xfId="0" applyFont="1" applyBorder="1" applyAlignment="1">
      <alignment horizontal="center" vertical="center"/>
    </xf>
    <xf numFmtId="0" fontId="4" fillId="4" borderId="39" xfId="0" applyFont="1" applyFill="1" applyBorder="1" applyAlignment="1">
      <alignment vertical="center"/>
    </xf>
    <xf numFmtId="0" fontId="4" fillId="4" borderId="37" xfId="0" applyFont="1" applyFill="1" applyBorder="1" applyAlignment="1">
      <alignment vertical="center"/>
    </xf>
    <xf numFmtId="0" fontId="4" fillId="4" borderId="20" xfId="0" applyFont="1" applyFill="1" applyBorder="1" applyAlignment="1">
      <alignment vertical="center"/>
    </xf>
    <xf numFmtId="0" fontId="7" fillId="7" borderId="39" xfId="0" applyFont="1" applyFill="1" applyBorder="1" applyAlignment="1">
      <alignment vertical="center"/>
    </xf>
    <xf numFmtId="0" fontId="7" fillId="7" borderId="37" xfId="0" applyFont="1" applyFill="1" applyBorder="1" applyAlignment="1">
      <alignment vertical="center"/>
    </xf>
    <xf numFmtId="2" fontId="4" fillId="0" borderId="20" xfId="0" applyNumberFormat="1" applyFont="1" applyBorder="1" applyAlignment="1">
      <alignment horizontal="center" vertical="center"/>
    </xf>
    <xf numFmtId="0" fontId="7" fillId="0" borderId="56" xfId="0" applyFont="1" applyBorder="1" applyAlignment="1">
      <alignment horizontal="center" vertical="center"/>
    </xf>
    <xf numFmtId="0" fontId="4" fillId="2" borderId="57" xfId="0" applyFont="1" applyFill="1" applyBorder="1"/>
    <xf numFmtId="0" fontId="4" fillId="2" borderId="58" xfId="0" applyFont="1" applyFill="1" applyBorder="1"/>
    <xf numFmtId="0" fontId="4" fillId="2" borderId="50" xfId="0" applyFont="1" applyFill="1" applyBorder="1"/>
    <xf numFmtId="0" fontId="4" fillId="5" borderId="57" xfId="0" applyFont="1" applyFill="1" applyBorder="1" applyAlignment="1">
      <alignment horizontal="left" vertical="center" indent="1"/>
    </xf>
    <xf numFmtId="0" fontId="4" fillId="5" borderId="58" xfId="0" applyFont="1" applyFill="1" applyBorder="1" applyAlignment="1">
      <alignment vertical="center"/>
    </xf>
    <xf numFmtId="0" fontId="4" fillId="5" borderId="50" xfId="0" applyFont="1" applyFill="1" applyBorder="1" applyAlignment="1">
      <alignment vertical="center"/>
    </xf>
    <xf numFmtId="0" fontId="7" fillId="0" borderId="59" xfId="0" applyFont="1" applyBorder="1" applyAlignment="1">
      <alignment horizontal="left" vertical="top" indent="1"/>
    </xf>
    <xf numFmtId="0" fontId="18" fillId="0" borderId="60" xfId="0" applyFont="1" applyBorder="1" applyAlignment="1">
      <alignment vertical="top"/>
    </xf>
    <xf numFmtId="0" fontId="18" fillId="0" borderId="61" xfId="0" applyFont="1" applyBorder="1" applyAlignment="1">
      <alignment vertical="top"/>
    </xf>
    <xf numFmtId="0" fontId="4" fillId="5" borderId="57" xfId="0" applyFont="1" applyFill="1" applyBorder="1" applyAlignment="1">
      <alignment vertical="center"/>
    </xf>
    <xf numFmtId="0" fontId="4" fillId="6" borderId="59" xfId="0" applyFont="1" applyFill="1" applyBorder="1" applyAlignment="1">
      <alignment vertical="top"/>
    </xf>
    <xf numFmtId="0" fontId="4" fillId="6" borderId="60" xfId="0" applyFont="1" applyFill="1" applyBorder="1" applyAlignment="1">
      <alignment vertical="top"/>
    </xf>
    <xf numFmtId="0" fontId="4" fillId="6" borderId="61" xfId="0" applyFont="1" applyFill="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61" xfId="0" applyFont="1" applyBorder="1" applyAlignment="1">
      <alignment vertical="top"/>
    </xf>
    <xf numFmtId="0" fontId="4" fillId="6" borderId="57" xfId="0" applyFont="1" applyFill="1" applyBorder="1" applyAlignment="1">
      <alignment vertical="top"/>
    </xf>
    <xf numFmtId="0" fontId="4" fillId="6" borderId="58" xfId="0" applyFont="1" applyFill="1" applyBorder="1" applyAlignment="1">
      <alignment vertical="top"/>
    </xf>
    <xf numFmtId="0" fontId="4" fillId="6" borderId="50" xfId="0" applyFont="1" applyFill="1" applyBorder="1" applyAlignment="1">
      <alignment vertical="top"/>
    </xf>
    <xf numFmtId="0" fontId="7" fillId="0" borderId="57" xfId="0" applyFont="1" applyBorder="1" applyAlignment="1">
      <alignment vertical="top"/>
    </xf>
    <xf numFmtId="0" fontId="7" fillId="0" borderId="58" xfId="0" applyFont="1" applyBorder="1" applyAlignment="1">
      <alignment vertical="top"/>
    </xf>
    <xf numFmtId="0" fontId="7" fillId="0" borderId="50" xfId="0" applyFont="1" applyBorder="1" applyAlignment="1">
      <alignment vertical="top"/>
    </xf>
    <xf numFmtId="0" fontId="21" fillId="6" borderId="41" xfId="0" applyFont="1" applyFill="1" applyBorder="1" applyAlignment="1">
      <alignment vertical="top"/>
    </xf>
    <xf numFmtId="0" fontId="4" fillId="6" borderId="42" xfId="0" applyFont="1" applyFill="1" applyBorder="1" applyAlignment="1">
      <alignment vertical="top"/>
    </xf>
    <xf numFmtId="0" fontId="4" fillId="6" borderId="43" xfId="0" applyFont="1" applyFill="1" applyBorder="1" applyAlignment="1">
      <alignment vertical="top"/>
    </xf>
    <xf numFmtId="0" fontId="28" fillId="16" borderId="62" xfId="0" applyFont="1" applyFill="1" applyBorder="1" applyAlignment="1">
      <alignment horizontal="center" vertical="center" wrapText="1"/>
    </xf>
    <xf numFmtId="0" fontId="28" fillId="16" borderId="59" xfId="0" applyFont="1" applyFill="1" applyBorder="1" applyAlignment="1">
      <alignment horizontal="center" vertical="center" wrapText="1"/>
    </xf>
    <xf numFmtId="0" fontId="28" fillId="15" borderId="59" xfId="0" applyFont="1" applyFill="1" applyBorder="1" applyAlignment="1">
      <alignment horizontal="center" vertical="center" wrapText="1"/>
    </xf>
    <xf numFmtId="0" fontId="28" fillId="16" borderId="41" xfId="0" applyFont="1" applyFill="1" applyBorder="1" applyAlignment="1">
      <alignment horizontal="center" vertical="center" wrapText="1"/>
    </xf>
    <xf numFmtId="0" fontId="28" fillId="15" borderId="41" xfId="0" applyFont="1" applyFill="1" applyBorder="1" applyAlignment="1">
      <alignment horizontal="center" vertical="center" wrapText="1"/>
    </xf>
    <xf numFmtId="0" fontId="20" fillId="17" borderId="62" xfId="0" applyFont="1" applyFill="1" applyBorder="1" applyAlignment="1">
      <alignment horizontal="left" vertical="top" wrapText="1"/>
    </xf>
    <xf numFmtId="0" fontId="20" fillId="17" borderId="59" xfId="0" applyFont="1" applyFill="1" applyBorder="1" applyAlignment="1">
      <alignment horizontal="left" vertical="top" wrapText="1"/>
    </xf>
    <xf numFmtId="0" fontId="20" fillId="17" borderId="59" xfId="0" applyFont="1" applyFill="1" applyBorder="1" applyAlignment="1">
      <alignment vertical="top" wrapText="1"/>
    </xf>
    <xf numFmtId="0" fontId="20" fillId="17" borderId="41" xfId="0" applyFont="1" applyFill="1" applyBorder="1" applyAlignment="1">
      <alignment horizontal="left" vertical="top" wrapText="1"/>
    </xf>
    <xf numFmtId="0" fontId="20" fillId="17" borderId="63" xfId="0" applyFont="1" applyFill="1" applyBorder="1" applyAlignment="1">
      <alignment horizontal="left" vertical="top" wrapText="1"/>
    </xf>
    <xf numFmtId="0" fontId="20" fillId="0" borderId="62" xfId="0" applyFont="1" applyBorder="1" applyAlignment="1">
      <alignment horizontal="left" vertical="top" wrapText="1"/>
    </xf>
    <xf numFmtId="0" fontId="20" fillId="0" borderId="59" xfId="0" applyFont="1" applyBorder="1" applyAlignment="1">
      <alignment horizontal="left" vertical="top" wrapText="1"/>
    </xf>
    <xf numFmtId="0" fontId="20" fillId="0" borderId="59" xfId="0" applyFont="1" applyBorder="1" applyAlignment="1">
      <alignment vertical="top" wrapText="1"/>
    </xf>
    <xf numFmtId="0" fontId="20" fillId="0" borderId="41" xfId="0" applyFont="1" applyBorder="1" applyAlignment="1">
      <alignment horizontal="left" vertical="top" wrapText="1"/>
    </xf>
    <xf numFmtId="0" fontId="20" fillId="0" borderId="41" xfId="0" applyFont="1" applyBorder="1" applyAlignment="1">
      <alignment horizontal="left" vertical="top"/>
    </xf>
    <xf numFmtId="0" fontId="20" fillId="0" borderId="64" xfId="0" applyFont="1" applyBorder="1" applyAlignment="1">
      <alignment horizontal="left" vertical="top" wrapText="1"/>
    </xf>
    <xf numFmtId="0" fontId="20" fillId="0" borderId="65" xfId="0" applyFont="1" applyBorder="1" applyAlignment="1">
      <alignment horizontal="left" vertical="top" wrapText="1"/>
    </xf>
    <xf numFmtId="0" fontId="20" fillId="17" borderId="64" xfId="0" applyFont="1" applyFill="1" applyBorder="1" applyAlignment="1">
      <alignment horizontal="left" vertical="top" wrapText="1"/>
    </xf>
    <xf numFmtId="0" fontId="20" fillId="17" borderId="65" xfId="0" applyFont="1" applyFill="1" applyBorder="1" applyAlignment="1">
      <alignment horizontal="left" vertical="top" wrapText="1"/>
    </xf>
    <xf numFmtId="0" fontId="20" fillId="17" borderId="66" xfId="0" applyFont="1" applyFill="1" applyBorder="1" applyAlignment="1">
      <alignment horizontal="left" vertical="top" wrapText="1"/>
    </xf>
    <xf numFmtId="0" fontId="21" fillId="0" borderId="59" xfId="0" applyFont="1" applyBorder="1" applyAlignment="1">
      <alignment horizontal="left" vertical="top" wrapText="1"/>
    </xf>
    <xf numFmtId="0" fontId="22" fillId="17" borderId="59" xfId="0" applyFont="1" applyFill="1" applyBorder="1" applyAlignment="1">
      <alignment vertical="top" wrapText="1"/>
    </xf>
    <xf numFmtId="0" fontId="22" fillId="0" borderId="59" xfId="0" applyFont="1" applyBorder="1" applyAlignment="1">
      <alignment vertical="top" wrapText="1"/>
    </xf>
    <xf numFmtId="0" fontId="22" fillId="17" borderId="66" xfId="0" applyFont="1" applyFill="1" applyBorder="1" applyAlignment="1">
      <alignment vertical="top" wrapText="1"/>
    </xf>
    <xf numFmtId="0" fontId="20" fillId="17" borderId="41" xfId="0" applyFont="1" applyFill="1" applyBorder="1" applyAlignment="1">
      <alignment vertical="top" wrapText="1"/>
    </xf>
    <xf numFmtId="0" fontId="20" fillId="0" borderId="66" xfId="5" applyNumberFormat="1" applyFont="1" applyBorder="1" applyAlignment="1">
      <alignment vertical="top" wrapText="1"/>
    </xf>
    <xf numFmtId="0" fontId="20" fillId="0" borderId="67" xfId="0" applyFont="1" applyBorder="1" applyAlignment="1">
      <alignment horizontal="left" vertical="top" wrapText="1"/>
    </xf>
    <xf numFmtId="0" fontId="20" fillId="0" borderId="57" xfId="0" applyFont="1" applyBorder="1" applyAlignment="1">
      <alignment horizontal="left" vertical="top" wrapText="1"/>
    </xf>
    <xf numFmtId="0" fontId="20" fillId="0" borderId="57" xfId="0" applyFont="1" applyBorder="1" applyAlignment="1">
      <alignment vertical="top" wrapText="1"/>
    </xf>
    <xf numFmtId="0" fontId="20" fillId="0" borderId="49" xfId="0" applyFont="1" applyBorder="1" applyAlignment="1">
      <alignment horizontal="left" vertical="top" wrapText="1"/>
    </xf>
    <xf numFmtId="0" fontId="20" fillId="0" borderId="51" xfId="0" applyFont="1" applyBorder="1" applyAlignment="1">
      <alignment horizontal="left" vertical="top" wrapText="1"/>
    </xf>
    <xf numFmtId="0" fontId="12" fillId="4" borderId="61" xfId="0" applyFont="1" applyFill="1" applyBorder="1" applyAlignment="1">
      <alignment vertical="center"/>
    </xf>
    <xf numFmtId="0" fontId="4" fillId="2" borderId="60" xfId="0" applyFont="1" applyFill="1" applyBorder="1" applyProtection="1">
      <protection locked="0"/>
    </xf>
    <xf numFmtId="0" fontId="28" fillId="16" borderId="59" xfId="0" applyFont="1" applyFill="1" applyBorder="1" applyAlignment="1">
      <alignment vertical="top" wrapText="1"/>
    </xf>
    <xf numFmtId="0" fontId="28" fillId="18" borderId="59" xfId="0" applyFont="1" applyFill="1" applyBorder="1" applyAlignment="1">
      <alignment horizontal="left" vertical="top" wrapText="1"/>
    </xf>
    <xf numFmtId="0" fontId="28" fillId="16" borderId="24" xfId="0" applyFont="1" applyFill="1" applyBorder="1" applyAlignment="1">
      <alignment wrapText="1"/>
    </xf>
    <xf numFmtId="0" fontId="28" fillId="16" borderId="64" xfId="0" applyFont="1" applyFill="1" applyBorder="1" applyAlignment="1">
      <alignment vertical="top" wrapText="1"/>
    </xf>
    <xf numFmtId="0" fontId="28" fillId="16" borderId="21" xfId="0" applyFont="1" applyFill="1" applyBorder="1" applyAlignment="1">
      <alignment vertical="top" wrapText="1"/>
    </xf>
    <xf numFmtId="0" fontId="20" fillId="17" borderId="41" xfId="2" applyNumberFormat="1" applyFont="1" applyFill="1" applyBorder="1" applyAlignment="1">
      <alignment vertical="top" wrapText="1"/>
    </xf>
    <xf numFmtId="0" fontId="20" fillId="17" borderId="41" xfId="5" applyNumberFormat="1" applyFont="1" applyFill="1" applyBorder="1" applyAlignment="1">
      <alignment horizontal="left" vertical="top" wrapText="1"/>
    </xf>
    <xf numFmtId="0" fontId="20" fillId="17" borderId="41" xfId="2" applyNumberFormat="1" applyFont="1" applyFill="1" applyBorder="1" applyAlignment="1">
      <alignment horizontal="left" vertical="top" wrapText="1"/>
    </xf>
    <xf numFmtId="0" fontId="14" fillId="17" borderId="41" xfId="0" applyFont="1" applyFill="1" applyBorder="1" applyAlignment="1">
      <alignment horizontal="left" vertical="top" wrapText="1"/>
    </xf>
    <xf numFmtId="0" fontId="12" fillId="17" borderId="41" xfId="0" applyFont="1" applyFill="1" applyBorder="1" applyAlignment="1">
      <alignment horizontal="left" vertical="top" wrapText="1"/>
    </xf>
    <xf numFmtId="0" fontId="20" fillId="17" borderId="24" xfId="0" applyFont="1" applyFill="1" applyBorder="1" applyAlignment="1">
      <alignment horizontal="left" vertical="top" wrapText="1"/>
    </xf>
    <xf numFmtId="0" fontId="20" fillId="17" borderId="25" xfId="0" applyFont="1" applyFill="1" applyBorder="1" applyAlignment="1">
      <alignment horizontal="left" vertical="top" wrapText="1"/>
    </xf>
    <xf numFmtId="0" fontId="20" fillId="17" borderId="21" xfId="2" applyNumberFormat="1" applyFont="1" applyFill="1" applyBorder="1" applyAlignment="1">
      <alignment horizontal="center" vertical="top"/>
    </xf>
    <xf numFmtId="0" fontId="20" fillId="0" borderId="41" xfId="2" applyNumberFormat="1" applyFont="1" applyBorder="1" applyAlignment="1">
      <alignment vertical="top" wrapText="1"/>
    </xf>
    <xf numFmtId="0" fontId="20" fillId="0" borderId="41" xfId="5" applyNumberFormat="1" applyFont="1" applyBorder="1" applyAlignment="1">
      <alignment horizontal="left" vertical="top" wrapText="1"/>
    </xf>
    <xf numFmtId="0" fontId="20" fillId="0" borderId="41" xfId="2" applyNumberFormat="1" applyFont="1" applyBorder="1" applyAlignment="1">
      <alignment horizontal="left" vertical="top" wrapText="1"/>
    </xf>
    <xf numFmtId="0" fontId="14" fillId="0" borderId="41" xfId="0" applyFont="1" applyBorder="1" applyAlignment="1">
      <alignment horizontal="left" vertical="top" wrapText="1"/>
    </xf>
    <xf numFmtId="0" fontId="12" fillId="0" borderId="41" xfId="0" applyFont="1" applyBorder="1" applyAlignment="1">
      <alignment horizontal="left" vertical="top" wrapText="1"/>
    </xf>
    <xf numFmtId="0" fontId="20" fillId="0" borderId="24" xfId="0" applyFont="1" applyBorder="1" applyAlignment="1">
      <alignment horizontal="left" vertical="top" wrapText="1"/>
    </xf>
    <xf numFmtId="0" fontId="20" fillId="0" borderId="25" xfId="0" applyFont="1" applyBorder="1" applyAlignment="1">
      <alignment horizontal="left" vertical="top" wrapText="1"/>
    </xf>
    <xf numFmtId="0" fontId="20" fillId="0" borderId="21" xfId="2" applyNumberFormat="1" applyFont="1" applyBorder="1" applyAlignment="1">
      <alignment horizontal="center" vertical="top"/>
    </xf>
    <xf numFmtId="10" fontId="20" fillId="0" borderId="41" xfId="0" applyNumberFormat="1" applyFont="1" applyBorder="1" applyAlignment="1">
      <alignment horizontal="left" vertical="top" wrapText="1"/>
    </xf>
    <xf numFmtId="10" fontId="20" fillId="17" borderId="41" xfId="0" applyNumberFormat="1" applyFont="1" applyFill="1" applyBorder="1" applyAlignment="1">
      <alignment horizontal="left" vertical="top" wrapText="1"/>
    </xf>
    <xf numFmtId="0" fontId="12" fillId="17" borderId="41" xfId="0" applyFont="1" applyFill="1" applyBorder="1" applyAlignment="1">
      <alignment vertical="top" wrapText="1"/>
    </xf>
    <xf numFmtId="0" fontId="12" fillId="0" borderId="41" xfId="0" applyFont="1" applyBorder="1" applyAlignment="1">
      <alignment vertical="top" wrapText="1"/>
    </xf>
    <xf numFmtId="0" fontId="7" fillId="0" borderId="41" xfId="4" applyNumberFormat="1" applyFont="1" applyBorder="1" applyAlignment="1">
      <alignment vertical="top" wrapText="1"/>
    </xf>
    <xf numFmtId="0" fontId="12" fillId="0" borderId="41" xfId="6" applyNumberFormat="1" applyFont="1" applyBorder="1" applyAlignment="1">
      <alignment horizontal="left" vertical="top" wrapText="1"/>
    </xf>
    <xf numFmtId="0" fontId="32" fillId="17" borderId="41" xfId="10" applyFont="1" applyFill="1" applyBorder="1" applyAlignment="1">
      <alignment horizontal="left" vertical="top" wrapText="1"/>
    </xf>
    <xf numFmtId="0" fontId="20" fillId="17" borderId="26" xfId="0" applyFont="1" applyFill="1" applyBorder="1" applyAlignment="1">
      <alignment horizontal="left" vertical="top" wrapText="1"/>
    </xf>
    <xf numFmtId="0" fontId="32" fillId="0" borderId="39" xfId="10" applyFont="1" applyFill="1" applyBorder="1" applyAlignment="1">
      <alignment horizontal="left" vertical="top" wrapText="1"/>
    </xf>
    <xf numFmtId="10" fontId="20" fillId="0" borderId="39" xfId="0" applyNumberFormat="1" applyFont="1" applyBorder="1" applyAlignment="1">
      <alignment horizontal="left" vertical="top" wrapText="1"/>
    </xf>
    <xf numFmtId="0" fontId="20" fillId="0" borderId="39" xfId="2" applyNumberFormat="1" applyFont="1" applyBorder="1" applyAlignment="1">
      <alignment vertical="top" wrapText="1"/>
    </xf>
    <xf numFmtId="0" fontId="20" fillId="0" borderId="39" xfId="5" applyNumberFormat="1" applyFont="1" applyBorder="1" applyAlignment="1">
      <alignment horizontal="left" vertical="top" wrapText="1"/>
    </xf>
    <xf numFmtId="0" fontId="20" fillId="0" borderId="39" xfId="2" applyNumberFormat="1" applyFont="1" applyBorder="1" applyAlignment="1">
      <alignment horizontal="left" vertical="top" wrapText="1"/>
    </xf>
    <xf numFmtId="0" fontId="14" fillId="0" borderId="39" xfId="0" applyFont="1" applyBorder="1" applyAlignment="1">
      <alignment horizontal="left" vertical="top" wrapText="1"/>
    </xf>
    <xf numFmtId="0" fontId="7" fillId="0" borderId="39" xfId="4" applyNumberFormat="1" applyFont="1" applyBorder="1" applyAlignment="1">
      <alignment vertical="top" wrapText="1"/>
    </xf>
    <xf numFmtId="0" fontId="12" fillId="0" borderId="39" xfId="6" applyNumberFormat="1" applyFont="1" applyBorder="1" applyAlignment="1">
      <alignment horizontal="left" vertical="top" wrapText="1"/>
    </xf>
    <xf numFmtId="0" fontId="12" fillId="0" borderId="39" xfId="0" applyFont="1" applyBorder="1" applyAlignment="1">
      <alignment horizontal="left" vertical="top" wrapText="1"/>
    </xf>
    <xf numFmtId="0" fontId="20" fillId="0" borderId="27" xfId="0" applyFont="1" applyBorder="1" applyAlignment="1">
      <alignment horizontal="left" vertical="top" wrapText="1"/>
    </xf>
    <xf numFmtId="0" fontId="20" fillId="0" borderId="23" xfId="0" applyFont="1" applyBorder="1" applyAlignment="1">
      <alignment horizontal="left" vertical="top" wrapText="1"/>
    </xf>
    <xf numFmtId="0" fontId="7" fillId="10" borderId="21" xfId="0" applyFont="1" applyFill="1" applyBorder="1" applyAlignment="1" applyProtection="1">
      <alignment horizontal="left" vertical="top" wrapText="1"/>
      <protection locked="0"/>
    </xf>
    <xf numFmtId="0" fontId="28" fillId="16" borderId="59" xfId="2" applyFont="1" applyFill="1" applyBorder="1" applyAlignment="1">
      <alignment horizontal="center" vertical="center" wrapText="1"/>
    </xf>
    <xf numFmtId="0" fontId="28" fillId="18" borderId="59" xfId="2" applyFont="1" applyFill="1" applyBorder="1" applyAlignment="1">
      <alignment horizontal="center" vertical="center" wrapText="1"/>
    </xf>
    <xf numFmtId="0" fontId="28" fillId="16" borderId="41" xfId="2" applyFont="1" applyFill="1" applyBorder="1" applyAlignment="1">
      <alignment horizontal="center" vertical="center" wrapText="1"/>
    </xf>
    <xf numFmtId="0" fontId="28" fillId="18" borderId="41" xfId="2" applyFont="1" applyFill="1" applyBorder="1" applyAlignment="1">
      <alignment horizontal="center" vertical="center" wrapText="1"/>
    </xf>
    <xf numFmtId="0" fontId="20" fillId="17" borderId="59" xfId="2" applyFont="1" applyFill="1" applyBorder="1" applyAlignment="1">
      <alignment horizontal="left" vertical="top" wrapText="1"/>
    </xf>
    <xf numFmtId="0" fontId="20" fillId="17" borderId="41" xfId="2" applyFont="1" applyFill="1" applyBorder="1" applyAlignment="1">
      <alignment horizontal="left" vertical="top" wrapText="1"/>
    </xf>
    <xf numFmtId="10" fontId="20" fillId="17" borderId="41" xfId="2" applyNumberFormat="1" applyFont="1" applyFill="1" applyBorder="1" applyAlignment="1">
      <alignment horizontal="left" vertical="top" wrapText="1"/>
    </xf>
    <xf numFmtId="0" fontId="20" fillId="17" borderId="64" xfId="2" applyFont="1" applyFill="1" applyBorder="1" applyAlignment="1">
      <alignment horizontal="left" vertical="top" wrapText="1"/>
    </xf>
    <xf numFmtId="0" fontId="20" fillId="17" borderId="59" xfId="2" applyFont="1" applyFill="1" applyBorder="1" applyAlignment="1">
      <alignment vertical="top" wrapText="1"/>
    </xf>
    <xf numFmtId="0" fontId="20" fillId="17" borderId="66" xfId="2" applyFont="1" applyFill="1" applyBorder="1" applyAlignment="1">
      <alignment horizontal="left" vertical="top" wrapText="1"/>
    </xf>
    <xf numFmtId="0" fontId="20" fillId="0" borderId="59" xfId="2" applyFont="1" applyBorder="1" applyAlignment="1">
      <alignment horizontal="left" vertical="top" wrapText="1"/>
    </xf>
    <xf numFmtId="0" fontId="20" fillId="0" borderId="41" xfId="2" applyFont="1" applyBorder="1" applyAlignment="1">
      <alignment horizontal="left" vertical="top" wrapText="1"/>
    </xf>
    <xf numFmtId="10" fontId="20" fillId="0" borderId="41" xfId="2" applyNumberFormat="1" applyFont="1" applyBorder="1" applyAlignment="1">
      <alignment horizontal="left" vertical="top" wrapText="1"/>
    </xf>
    <xf numFmtId="0" fontId="20" fillId="0" borderId="64" xfId="2" applyFont="1" applyBorder="1" applyAlignment="1">
      <alignment horizontal="left" vertical="top" wrapText="1"/>
    </xf>
    <xf numFmtId="0" fontId="20" fillId="0" borderId="59" xfId="2" applyFont="1" applyBorder="1" applyAlignment="1">
      <alignment vertical="top" wrapText="1"/>
    </xf>
    <xf numFmtId="0" fontId="20" fillId="17" borderId="41" xfId="2" applyFont="1" applyFill="1" applyBorder="1"/>
    <xf numFmtId="0" fontId="20" fillId="17" borderId="64" xfId="2" applyFont="1" applyFill="1" applyBorder="1" applyAlignment="1">
      <alignment vertical="top" wrapText="1"/>
    </xf>
    <xf numFmtId="0" fontId="20" fillId="0" borderId="41" xfId="2" applyFont="1" applyBorder="1" applyAlignment="1">
      <alignment vertical="top" wrapText="1"/>
    </xf>
    <xf numFmtId="0" fontId="20" fillId="0" borderId="64" xfId="2" applyFont="1" applyBorder="1" applyAlignment="1">
      <alignment vertical="top" wrapText="1"/>
    </xf>
    <xf numFmtId="0" fontId="20" fillId="0" borderId="41" xfId="2" applyFont="1" applyBorder="1" applyAlignment="1">
      <alignment horizontal="left" vertical="top"/>
    </xf>
    <xf numFmtId="0" fontId="7" fillId="0" borderId="41" xfId="12" applyFont="1" applyBorder="1" applyAlignment="1">
      <alignment vertical="top" wrapText="1"/>
    </xf>
    <xf numFmtId="0" fontId="20" fillId="17" borderId="41" xfId="2" applyFont="1" applyFill="1" applyBorder="1" applyAlignment="1">
      <alignment vertical="top" wrapText="1"/>
    </xf>
    <xf numFmtId="0" fontId="12" fillId="0" borderId="41" xfId="6" applyFont="1" applyBorder="1" applyAlignment="1">
      <alignment horizontal="left" vertical="top" wrapText="1"/>
    </xf>
    <xf numFmtId="0" fontId="20" fillId="0" borderId="41" xfId="2" applyFont="1" applyBorder="1"/>
    <xf numFmtId="0" fontId="7" fillId="17" borderId="41" xfId="12" applyFont="1" applyFill="1" applyBorder="1" applyAlignment="1">
      <alignment vertical="top" wrapText="1"/>
    </xf>
    <xf numFmtId="0" fontId="12" fillId="17" borderId="41" xfId="6" applyFont="1" applyFill="1" applyBorder="1" applyAlignment="1">
      <alignment horizontal="left" vertical="top" wrapText="1"/>
    </xf>
    <xf numFmtId="0" fontId="20" fillId="17" borderId="57" xfId="2" applyFont="1" applyFill="1" applyBorder="1" applyAlignment="1">
      <alignment horizontal="left" vertical="top" wrapText="1"/>
    </xf>
    <xf numFmtId="0" fontId="20" fillId="17" borderId="39" xfId="2" applyFont="1" applyFill="1" applyBorder="1" applyAlignment="1">
      <alignment horizontal="left" vertical="top" wrapText="1"/>
    </xf>
    <xf numFmtId="10" fontId="20" fillId="17" borderId="39" xfId="2" applyNumberFormat="1" applyFont="1" applyFill="1" applyBorder="1" applyAlignment="1">
      <alignment horizontal="left" vertical="top" wrapText="1"/>
    </xf>
    <xf numFmtId="0" fontId="20" fillId="17" borderId="49" xfId="2" applyFont="1" applyFill="1" applyBorder="1" applyAlignment="1">
      <alignment vertical="top" wrapText="1"/>
    </xf>
    <xf numFmtId="0" fontId="20" fillId="17" borderId="49" xfId="2" applyFont="1" applyFill="1" applyBorder="1" applyAlignment="1">
      <alignment horizontal="left" vertical="top" wrapText="1"/>
    </xf>
    <xf numFmtId="0" fontId="28" fillId="15" borderId="59" xfId="2" applyFont="1" applyFill="1" applyBorder="1" applyAlignment="1">
      <alignment horizontal="left" vertical="top" wrapText="1"/>
    </xf>
    <xf numFmtId="0" fontId="28" fillId="15" borderId="41" xfId="2" applyFont="1" applyFill="1" applyBorder="1" applyAlignment="1">
      <alignment horizontal="left" vertical="top" wrapText="1"/>
    </xf>
    <xf numFmtId="0" fontId="20" fillId="17" borderId="41" xfId="5" applyFont="1" applyFill="1" applyBorder="1" applyAlignment="1">
      <alignment horizontal="left" vertical="top" wrapText="1"/>
    </xf>
    <xf numFmtId="0" fontId="20" fillId="17" borderId="41" xfId="6" applyFont="1" applyFill="1" applyBorder="1" applyAlignment="1">
      <alignment horizontal="left" vertical="top" wrapText="1"/>
    </xf>
    <xf numFmtId="0" fontId="12" fillId="17" borderId="41" xfId="2" applyFont="1" applyFill="1" applyBorder="1" applyAlignment="1">
      <alignment horizontal="left" vertical="top" wrapText="1"/>
    </xf>
    <xf numFmtId="0" fontId="14" fillId="17" borderId="41" xfId="2" applyFont="1" applyFill="1" applyBorder="1" applyAlignment="1">
      <alignment horizontal="left" vertical="top" wrapText="1"/>
    </xf>
    <xf numFmtId="0" fontId="20" fillId="0" borderId="41" xfId="5" applyFont="1" applyBorder="1" applyAlignment="1">
      <alignment horizontal="left" vertical="top" wrapText="1"/>
    </xf>
    <xf numFmtId="0" fontId="20" fillId="0" borderId="41" xfId="6" applyFont="1" applyBorder="1" applyAlignment="1">
      <alignment horizontal="left" vertical="top" wrapText="1"/>
    </xf>
    <xf numFmtId="0" fontId="12" fillId="0" borderId="41" xfId="2" applyFont="1" applyBorder="1" applyAlignment="1">
      <alignment horizontal="left" vertical="top" wrapText="1"/>
    </xf>
    <xf numFmtId="0" fontId="14" fillId="0" borderId="41" xfId="2" applyFont="1" applyBorder="1" applyAlignment="1">
      <alignment horizontal="left" vertical="top" wrapText="1"/>
    </xf>
    <xf numFmtId="0" fontId="22" fillId="17" borderId="41" xfId="2" applyFont="1" applyFill="1" applyBorder="1" applyAlignment="1">
      <alignment horizontal="left" vertical="top" wrapText="1"/>
    </xf>
    <xf numFmtId="0" fontId="7" fillId="17" borderId="64" xfId="12" applyFont="1" applyFill="1" applyBorder="1" applyAlignment="1">
      <alignment vertical="top" wrapText="1"/>
    </xf>
    <xf numFmtId="0" fontId="7" fillId="0" borderId="41" xfId="12" applyFont="1" applyBorder="1" applyAlignment="1">
      <alignment horizontal="left" vertical="top" wrapText="1"/>
    </xf>
    <xf numFmtId="0" fontId="20" fillId="17" borderId="39" xfId="5" applyFont="1" applyFill="1" applyBorder="1" applyAlignment="1">
      <alignment horizontal="left" vertical="top" wrapText="1"/>
    </xf>
    <xf numFmtId="0" fontId="20" fillId="17" borderId="39" xfId="6" applyFont="1" applyFill="1" applyBorder="1" applyAlignment="1">
      <alignment horizontal="left" vertical="top" wrapText="1"/>
    </xf>
    <xf numFmtId="0" fontId="12" fillId="17" borderId="39" xfId="2" applyFont="1" applyFill="1" applyBorder="1" applyAlignment="1">
      <alignment horizontal="left" vertical="top" wrapText="1"/>
    </xf>
    <xf numFmtId="0" fontId="14" fillId="17" borderId="39" xfId="2" applyFont="1" applyFill="1" applyBorder="1" applyAlignment="1">
      <alignment horizontal="left" vertical="top" wrapText="1"/>
    </xf>
    <xf numFmtId="0" fontId="12" fillId="17" borderId="39" xfId="6" applyFont="1" applyFill="1" applyBorder="1" applyAlignment="1">
      <alignment horizontal="left" vertical="top" wrapText="1"/>
    </xf>
    <xf numFmtId="0" fontId="4" fillId="2" borderId="60" xfId="2" applyFont="1" applyFill="1" applyBorder="1" applyProtection="1">
      <protection locked="0"/>
    </xf>
    <xf numFmtId="0" fontId="4" fillId="2" borderId="58" xfId="2" applyFont="1" applyFill="1" applyBorder="1"/>
    <xf numFmtId="0" fontId="28" fillId="18" borderId="59" xfId="2" applyFont="1" applyFill="1" applyBorder="1" applyAlignment="1">
      <alignment horizontal="left" vertical="top" wrapText="1"/>
    </xf>
    <xf numFmtId="0" fontId="28" fillId="18" borderId="41" xfId="2" applyFont="1" applyFill="1" applyBorder="1" applyAlignment="1">
      <alignment horizontal="left" vertical="top" wrapText="1"/>
    </xf>
    <xf numFmtId="0" fontId="0" fillId="17" borderId="41" xfId="6" applyFont="1" applyFill="1" applyBorder="1" applyAlignment="1">
      <alignment horizontal="left" vertical="top" wrapText="1"/>
    </xf>
    <xf numFmtId="0" fontId="33" fillId="17" borderId="41" xfId="2" applyFont="1" applyFill="1" applyBorder="1" applyAlignment="1">
      <alignment horizontal="left" vertical="top" wrapText="1"/>
    </xf>
    <xf numFmtId="0" fontId="0" fillId="0" borderId="41" xfId="6" applyFont="1" applyBorder="1" applyAlignment="1">
      <alignment horizontal="left" vertical="top" wrapText="1"/>
    </xf>
    <xf numFmtId="0" fontId="0" fillId="0" borderId="41" xfId="7" applyFont="1" applyBorder="1" applyAlignment="1">
      <alignment horizontal="left" vertical="top" wrapText="1"/>
    </xf>
    <xf numFmtId="10" fontId="0" fillId="0" borderId="41" xfId="7" applyNumberFormat="1" applyFont="1" applyBorder="1" applyAlignment="1">
      <alignment horizontal="left" vertical="top" wrapText="1"/>
    </xf>
    <xf numFmtId="0" fontId="33" fillId="0" borderId="41" xfId="2" applyFont="1" applyBorder="1" applyAlignment="1">
      <alignment horizontal="left" vertical="top" wrapText="1"/>
    </xf>
    <xf numFmtId="0" fontId="0" fillId="0" borderId="41" xfId="12" applyFont="1" applyBorder="1" applyAlignment="1">
      <alignment vertical="top" wrapText="1"/>
    </xf>
    <xf numFmtId="0" fontId="12" fillId="17" borderId="41" xfId="2" applyFont="1" applyFill="1" applyBorder="1" applyAlignment="1">
      <alignment vertical="top"/>
    </xf>
    <xf numFmtId="0" fontId="12" fillId="17" borderId="41" xfId="2" applyFont="1" applyFill="1" applyBorder="1" applyAlignment="1">
      <alignment vertical="top" wrapText="1"/>
    </xf>
    <xf numFmtId="0" fontId="0" fillId="0" borderId="64" xfId="12" applyFont="1" applyBorder="1" applyAlignment="1">
      <alignment vertical="top" wrapText="1"/>
    </xf>
    <xf numFmtId="0" fontId="12" fillId="0" borderId="41" xfId="2" applyFont="1" applyBorder="1" applyAlignment="1">
      <alignment vertical="top"/>
    </xf>
    <xf numFmtId="0" fontId="12" fillId="0" borderId="41" xfId="2" applyFont="1" applyBorder="1" applyAlignment="1">
      <alignment vertical="top" wrapText="1"/>
    </xf>
    <xf numFmtId="0" fontId="0" fillId="17" borderId="41" xfId="7" applyFont="1" applyFill="1" applyBorder="1" applyAlignment="1">
      <alignment horizontal="left" vertical="top" wrapText="1"/>
    </xf>
    <xf numFmtId="10" fontId="0" fillId="17" borderId="41" xfId="7" applyNumberFormat="1" applyFont="1" applyFill="1" applyBorder="1" applyAlignment="1">
      <alignment horizontal="left" vertical="top" wrapText="1"/>
    </xf>
    <xf numFmtId="0" fontId="0" fillId="17" borderId="64" xfId="12" applyFont="1" applyFill="1" applyBorder="1" applyAlignment="1">
      <alignment vertical="top" wrapText="1"/>
    </xf>
    <xf numFmtId="0" fontId="0" fillId="17" borderId="39" xfId="6" applyFont="1" applyFill="1" applyBorder="1" applyAlignment="1">
      <alignment horizontal="left" vertical="top" wrapText="1"/>
    </xf>
    <xf numFmtId="0" fontId="33" fillId="17" borderId="39" xfId="2" applyFont="1" applyFill="1" applyBorder="1" applyAlignment="1">
      <alignment horizontal="left" vertical="top" wrapText="1"/>
    </xf>
    <xf numFmtId="0" fontId="0" fillId="17" borderId="49" xfId="12" applyFont="1" applyFill="1" applyBorder="1" applyAlignment="1">
      <alignment vertical="top" wrapText="1"/>
    </xf>
    <xf numFmtId="0" fontId="0" fillId="17" borderId="39" xfId="12" applyFont="1" applyFill="1" applyBorder="1" applyAlignment="1">
      <alignment vertical="top" wrapText="1"/>
    </xf>
    <xf numFmtId="0" fontId="4" fillId="2" borderId="58" xfId="0" applyFont="1" applyFill="1" applyBorder="1" applyAlignment="1">
      <alignment wrapText="1"/>
    </xf>
    <xf numFmtId="0" fontId="4" fillId="5" borderId="51" xfId="0" applyFont="1" applyFill="1" applyBorder="1" applyAlignment="1">
      <alignment horizontal="left" vertical="center" wrapText="1"/>
    </xf>
    <xf numFmtId="166" fontId="0" fillId="0" borderId="51" xfId="0" applyNumberFormat="1" applyBorder="1" applyAlignment="1">
      <alignment horizontal="left" vertical="top"/>
    </xf>
    <xf numFmtId="14" fontId="0" fillId="0" borderId="57" xfId="0" applyNumberFormat="1" applyBorder="1" applyAlignment="1">
      <alignment horizontal="left" vertical="top"/>
    </xf>
    <xf numFmtId="49" fontId="7" fillId="0" borderId="51" xfId="0" applyNumberFormat="1" applyFont="1" applyBorder="1" applyAlignment="1">
      <alignment horizontal="left" vertical="top" wrapText="1"/>
    </xf>
    <xf numFmtId="0" fontId="7" fillId="0" borderId="51" xfId="0" applyFont="1" applyBorder="1" applyAlignment="1">
      <alignment horizontal="left" vertical="top"/>
    </xf>
    <xf numFmtId="14" fontId="0" fillId="0" borderId="51" xfId="0" applyNumberFormat="1" applyBorder="1" applyAlignment="1">
      <alignment horizontal="left" vertical="top"/>
    </xf>
    <xf numFmtId="0" fontId="0" fillId="0" borderId="51" xfId="0" applyBorder="1" applyAlignment="1">
      <alignment horizontal="left" vertical="top" wrapText="1"/>
    </xf>
    <xf numFmtId="49" fontId="0" fillId="0" borderId="51" xfId="0" applyNumberFormat="1" applyBorder="1" applyAlignment="1">
      <alignment horizontal="left" vertical="top" wrapText="1"/>
    </xf>
    <xf numFmtId="0" fontId="0" fillId="0" borderId="51" xfId="0" applyBorder="1" applyAlignment="1">
      <alignment horizontal="left" vertical="top"/>
    </xf>
    <xf numFmtId="166" fontId="7" fillId="0" borderId="51" xfId="11" applyNumberFormat="1" applyBorder="1" applyAlignment="1">
      <alignment horizontal="left" vertical="top"/>
    </xf>
    <xf numFmtId="166" fontId="7" fillId="0" borderId="51" xfId="11" applyNumberFormat="1" applyBorder="1" applyAlignment="1">
      <alignment horizontal="left" vertical="top" wrapText="1"/>
    </xf>
    <xf numFmtId="14" fontId="7" fillId="0" borderId="51" xfId="11" applyNumberFormat="1" applyBorder="1" applyAlignment="1">
      <alignment horizontal="left" vertical="top"/>
    </xf>
    <xf numFmtId="0" fontId="25" fillId="12" borderId="68" xfId="0" applyFont="1" applyFill="1" applyBorder="1" applyAlignment="1">
      <alignment wrapText="1"/>
    </xf>
    <xf numFmtId="0" fontId="25" fillId="12" borderId="69" xfId="0" applyFont="1" applyFill="1" applyBorder="1" applyAlignment="1">
      <alignment wrapText="1"/>
    </xf>
    <xf numFmtId="0" fontId="6" fillId="7" borderId="15" xfId="0" applyFont="1" applyFill="1" applyBorder="1" applyAlignment="1">
      <alignment horizontal="left" vertical="top" wrapText="1"/>
    </xf>
    <xf numFmtId="0" fontId="6" fillId="7" borderId="9" xfId="0" applyFont="1" applyFill="1" applyBorder="1" applyAlignment="1">
      <alignment horizontal="left" vertical="top" wrapText="1"/>
    </xf>
    <xf numFmtId="0" fontId="7" fillId="0" borderId="41"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4" fillId="2" borderId="11" xfId="2" applyFont="1" applyFill="1" applyBorder="1" applyAlignment="1">
      <alignment horizontal="left" vertical="top" wrapText="1"/>
    </xf>
    <xf numFmtId="0" fontId="4" fillId="9" borderId="9" xfId="2" applyFont="1" applyFill="1" applyBorder="1" applyAlignment="1">
      <alignment horizontal="left" vertical="top" wrapText="1"/>
    </xf>
    <xf numFmtId="0" fontId="4" fillId="9" borderId="0" xfId="2" applyFont="1" applyFill="1" applyAlignment="1">
      <alignment horizontal="left" vertical="top" wrapText="1"/>
    </xf>
    <xf numFmtId="0" fontId="4" fillId="9" borderId="39" xfId="2" applyFont="1" applyFill="1" applyBorder="1" applyAlignment="1">
      <alignment horizontal="left" vertical="top" wrapText="1"/>
    </xf>
    <xf numFmtId="0" fontId="4" fillId="9" borderId="37" xfId="2" applyFont="1" applyFill="1" applyBorder="1" applyAlignment="1">
      <alignment horizontal="left" vertical="top" wrapText="1"/>
    </xf>
    <xf numFmtId="0" fontId="4" fillId="9" borderId="20" xfId="2" applyFont="1" applyFill="1" applyBorder="1" applyAlignment="1">
      <alignment horizontal="left" vertical="top" wrapText="1"/>
    </xf>
  </cellXfs>
  <cellStyles count="13">
    <cellStyle name="Good" xfId="10" builtinId="26"/>
    <cellStyle name="Hyperlink" xfId="1" builtinId="8"/>
    <cellStyle name="Normal" xfId="0" builtinId="0"/>
    <cellStyle name="Normal 2" xfId="2" xr:uid="{00000000-0005-0000-0000-000002000000}"/>
    <cellStyle name="Normal 2 2" xfId="3" xr:uid="{00000000-0005-0000-0000-000003000000}"/>
    <cellStyle name="Normal 257" xfId="4" xr:uid="{00000000-0005-0000-0000-000004000000}"/>
    <cellStyle name="Normal 257 2" xfId="12" xr:uid="{5373DCFD-E008-47F5-9D41-0F31C1001A0B}"/>
    <cellStyle name="Normal 3" xfId="5" xr:uid="{00000000-0005-0000-0000-000005000000}"/>
    <cellStyle name="Normal 3 2" xfId="9" xr:uid="{7B3146F3-7146-41F2-B0EF-AFF27C98CC42}"/>
    <cellStyle name="Normal 4" xfId="6" xr:uid="{00000000-0005-0000-0000-000006000000}"/>
    <cellStyle name="Normal 5" xfId="7" xr:uid="{00000000-0005-0000-0000-000007000000}"/>
    <cellStyle name="Normal 6" xfId="8" xr:uid="{700193E7-3B56-45FC-A951-7D1F4AD3B4EB}"/>
    <cellStyle name="Normal 6 2 2" xfId="11" xr:uid="{C34B6A35-B3DB-3B4D-9ECD-F4A6DD94628F}"/>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ndense val="0"/>
        <extend val="0"/>
        <color indexed="16"/>
      </font>
      <fill>
        <patternFill>
          <bgColor indexed="43"/>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2722</xdr:colOff>
      <xdr:row>1</xdr:row>
      <xdr:rowOff>0</xdr:rowOff>
    </xdr:from>
    <xdr:to>
      <xdr:col>3</xdr:col>
      <xdr:colOff>2722</xdr:colOff>
      <xdr:row>7</xdr:row>
      <xdr:rowOff>2769</xdr:rowOff>
    </xdr:to>
    <xdr:pic>
      <xdr:nvPicPr>
        <xdr:cNvPr id="1058" name="Picture 1" descr="The official logo of the IRS" title="IRS Logo">
          <a:extLst>
            <a:ext uri="{FF2B5EF4-FFF2-40B4-BE49-F238E27FC236}">
              <a16:creationId xmlns:a16="http://schemas.microsoft.com/office/drawing/2014/main" id="{161CC1C9-6D96-4B7F-93B6-384E5A3F907B}"/>
            </a:ext>
          </a:extLst>
        </xdr:cNvPr>
        <xdr:cNvPicPr>
          <a:picLocks noChangeAspect="1"/>
        </xdr:cNvPicPr>
      </xdr:nvPicPr>
      <xdr:blipFill>
        <a:blip xmlns:r="http://schemas.openxmlformats.org/officeDocument/2006/relationships" r:embed="rId1"/>
        <a:srcRect/>
        <a:stretch>
          <a:fillRect/>
        </a:stretch>
      </xdr:blipFill>
      <xdr:spPr bwMode="auto">
        <a:xfrm>
          <a:off x="7515225" y="76200"/>
          <a:ext cx="1038225" cy="1038225"/>
        </a:xfrm>
        <a:prstGeom prst="rect">
          <a:avLst/>
        </a:prstGeom>
        <a:noFill/>
        <a:ln>
          <a:noFill/>
        </a:ln>
      </xdr:spPr>
    </xdr:pic>
    <xdr:clientData/>
  </xdr:twoCellAnchor>
  <xdr:twoCellAnchor editAs="oneCell">
    <xdr:from>
      <xdr:col>3</xdr:col>
      <xdr:colOff>0</xdr:colOff>
      <xdr:row>0</xdr:row>
      <xdr:rowOff>149225</xdr:rowOff>
    </xdr:from>
    <xdr:to>
      <xdr:col>3</xdr:col>
      <xdr:colOff>0</xdr:colOff>
      <xdr:row>7</xdr:row>
      <xdr:rowOff>18248</xdr:rowOff>
    </xdr:to>
    <xdr:pic>
      <xdr:nvPicPr>
        <xdr:cNvPr id="3" name="Picture 2" descr="The official logo of the IRS" title="IRS Logo">
          <a:extLst>
            <a:ext uri="{FF2B5EF4-FFF2-40B4-BE49-F238E27FC236}">
              <a16:creationId xmlns:a16="http://schemas.microsoft.com/office/drawing/2014/main" id="{14B41E86-123A-4CD9-A73D-750B13377BFC}"/>
            </a:ext>
          </a:extLst>
        </xdr:cNvPr>
        <xdr:cNvPicPr/>
      </xdr:nvPicPr>
      <xdr:blipFill>
        <a:blip xmlns:r="http://schemas.openxmlformats.org/officeDocument/2006/relationships" r:embed="rId1"/>
        <a:srcRect/>
        <a:stretch>
          <a:fillRect/>
        </a:stretch>
      </xdr:blipFill>
      <xdr:spPr bwMode="auto">
        <a:xfrm>
          <a:off x="7315200" y="28575"/>
          <a:ext cx="1186815" cy="1156970"/>
        </a:xfrm>
        <a:prstGeom prst="rect">
          <a:avLst/>
        </a:prstGeom>
        <a:noFill/>
        <a:ln>
          <a:noFill/>
        </a:ln>
      </xdr:spPr>
    </xdr:pic>
    <xdr:clientData/>
  </xdr:twoCellAnchor>
  <xdr:twoCellAnchor editAs="oneCell">
    <xdr:from>
      <xdr:col>3</xdr:col>
      <xdr:colOff>0</xdr:colOff>
      <xdr:row>0</xdr:row>
      <xdr:rowOff>57150</xdr:rowOff>
    </xdr:from>
    <xdr:to>
      <xdr:col>3</xdr:col>
      <xdr:colOff>0</xdr:colOff>
      <xdr:row>7</xdr:row>
      <xdr:rowOff>18503</xdr:rowOff>
    </xdr:to>
    <xdr:pic>
      <xdr:nvPicPr>
        <xdr:cNvPr id="4" name="Picture 3" descr="The official logo of the IRS" title="IRS Logo">
          <a:extLst>
            <a:ext uri="{FF2B5EF4-FFF2-40B4-BE49-F238E27FC236}">
              <a16:creationId xmlns:a16="http://schemas.microsoft.com/office/drawing/2014/main" id="{3CC5963E-C6C4-4B97-8EAA-F87AE8941AC3}"/>
            </a:ext>
          </a:extLst>
        </xdr:cNvPr>
        <xdr:cNvPicPr/>
      </xdr:nvPicPr>
      <xdr:blipFill>
        <a:blip xmlns:r="http://schemas.openxmlformats.org/officeDocument/2006/relationships" r:embed="rId1"/>
        <a:srcRect/>
        <a:stretch>
          <a:fillRect/>
        </a:stretch>
      </xdr:blipFill>
      <xdr:spPr bwMode="auto">
        <a:xfrm>
          <a:off x="7362825" y="19050"/>
          <a:ext cx="1193053" cy="116645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388844</xdr:colOff>
      <xdr:row>7</xdr:row>
      <xdr:rowOff>118409</xdr:rowOff>
    </xdr:from>
    <xdr:to>
      <xdr:col>14</xdr:col>
      <xdr:colOff>84046</xdr:colOff>
      <xdr:row>22</xdr:row>
      <xdr:rowOff>112059</xdr:rowOff>
    </xdr:to>
    <xdr:pic>
      <xdr:nvPicPr>
        <xdr:cNvPr id="11054" name="Picture 1">
          <a:extLst>
            <a:ext uri="{FF2B5EF4-FFF2-40B4-BE49-F238E27FC236}">
              <a16:creationId xmlns:a16="http://schemas.microsoft.com/office/drawing/2014/main" id="{72DE3707-2452-41CF-999B-DFEA801F0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7741" y="1238997"/>
          <a:ext cx="3981452" cy="2384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shboard">
    <pageSetUpPr fitToPage="1"/>
  </sheetPr>
  <dimension ref="A1:J42"/>
  <sheetViews>
    <sheetView showGridLines="0" zoomScale="115" zoomScaleNormal="115" zoomScaleSheetLayoutView="100" workbookViewId="0">
      <selection activeCell="C16" sqref="C16"/>
    </sheetView>
  </sheetViews>
  <sheetFormatPr defaultColWidth="0" defaultRowHeight="12.5" zeroHeight="1" x14ac:dyDescent="0.25"/>
  <cols>
    <col min="1" max="1" width="8.54296875" customWidth="1"/>
    <col min="2" max="2" width="16.1796875" customWidth="1"/>
    <col min="3" max="3" width="105.54296875" customWidth="1"/>
    <col min="4" max="4" width="1.453125" customWidth="1"/>
    <col min="5" max="10" width="0" hidden="1" customWidth="1"/>
    <col min="11" max="16384" width="8.54296875" hidden="1"/>
  </cols>
  <sheetData>
    <row r="1" spans="1:10" s="35" customFormat="1" ht="14.9" customHeight="1" x14ac:dyDescent="0.35">
      <c r="A1" s="26" t="s">
        <v>0</v>
      </c>
      <c r="B1" s="1"/>
      <c r="C1" s="37"/>
    </row>
    <row r="2" spans="1:10" ht="15.5" x14ac:dyDescent="0.35">
      <c r="A2" s="26" t="s">
        <v>1</v>
      </c>
      <c r="B2" s="1"/>
      <c r="C2" s="37"/>
    </row>
    <row r="3" spans="1:10" ht="14.9" customHeight="1" x14ac:dyDescent="0.25">
      <c r="A3" s="30" t="s">
        <v>2</v>
      </c>
      <c r="B3" s="29"/>
      <c r="C3" s="38"/>
    </row>
    <row r="4" spans="1:10" x14ac:dyDescent="0.25">
      <c r="A4" s="33" t="s">
        <v>3</v>
      </c>
      <c r="B4" s="2"/>
      <c r="C4" s="36"/>
    </row>
    <row r="5" spans="1:10" x14ac:dyDescent="0.25">
      <c r="A5" s="33" t="s">
        <v>4</v>
      </c>
      <c r="B5" s="2"/>
      <c r="C5" s="36"/>
    </row>
    <row r="6" spans="1:10" x14ac:dyDescent="0.25">
      <c r="A6" s="33" t="s">
        <v>5</v>
      </c>
      <c r="B6" s="2"/>
      <c r="C6" s="36"/>
    </row>
    <row r="7" spans="1:10" ht="14.15" customHeight="1" x14ac:dyDescent="0.25">
      <c r="A7" s="34" t="s">
        <v>6</v>
      </c>
      <c r="B7" s="2"/>
      <c r="C7" s="36"/>
    </row>
    <row r="8" spans="1:10" ht="20.149999999999999" customHeight="1" x14ac:dyDescent="0.3">
      <c r="A8" s="224" t="s">
        <v>7</v>
      </c>
      <c r="B8" s="225"/>
      <c r="C8" s="120"/>
    </row>
    <row r="9" spans="1:10" ht="12.75" customHeight="1" x14ac:dyDescent="0.25">
      <c r="A9" s="25" t="s">
        <v>8</v>
      </c>
      <c r="B9" s="3"/>
      <c r="C9" s="39"/>
    </row>
    <row r="10" spans="1:10" x14ac:dyDescent="0.25">
      <c r="A10" s="25" t="s">
        <v>9</v>
      </c>
      <c r="B10" s="3"/>
      <c r="C10" s="39"/>
    </row>
    <row r="11" spans="1:10" x14ac:dyDescent="0.25">
      <c r="A11" s="25" t="s">
        <v>10</v>
      </c>
      <c r="B11" s="3"/>
      <c r="C11" s="39"/>
    </row>
    <row r="12" spans="1:10" x14ac:dyDescent="0.25">
      <c r="A12" s="25" t="s">
        <v>11</v>
      </c>
      <c r="B12" s="3"/>
      <c r="C12" s="39"/>
    </row>
    <row r="13" spans="1:10" ht="20.149999999999999" customHeight="1" x14ac:dyDescent="0.25">
      <c r="A13" s="28" t="s">
        <v>12</v>
      </c>
      <c r="B13" s="4"/>
      <c r="C13" s="40"/>
    </row>
    <row r="14" spans="1:10" x14ac:dyDescent="0.25">
      <c r="C14" s="41"/>
      <c r="J14" s="121"/>
    </row>
    <row r="15" spans="1:10" ht="13" x14ac:dyDescent="0.25">
      <c r="A15" s="226" t="s">
        <v>13</v>
      </c>
      <c r="B15" s="227"/>
      <c r="C15" s="122"/>
    </row>
    <row r="16" spans="1:10" ht="13" x14ac:dyDescent="0.25">
      <c r="A16" s="228" t="s">
        <v>14</v>
      </c>
      <c r="B16" s="229"/>
      <c r="C16" s="123"/>
    </row>
    <row r="17" spans="1:3" ht="13" x14ac:dyDescent="0.25">
      <c r="A17" s="228" t="s">
        <v>15</v>
      </c>
      <c r="B17" s="229"/>
      <c r="C17" s="123"/>
    </row>
    <row r="18" spans="1:3" ht="13" x14ac:dyDescent="0.25">
      <c r="A18" s="228" t="s">
        <v>16</v>
      </c>
      <c r="B18" s="230"/>
      <c r="C18" s="124"/>
    </row>
    <row r="19" spans="1:3" ht="13" x14ac:dyDescent="0.25">
      <c r="A19" s="228" t="s">
        <v>17</v>
      </c>
      <c r="B19" s="229"/>
      <c r="C19" s="125"/>
    </row>
    <row r="20" spans="1:3" ht="13" x14ac:dyDescent="0.25">
      <c r="A20" s="228" t="s">
        <v>18</v>
      </c>
      <c r="B20" s="229"/>
      <c r="C20" s="125"/>
    </row>
    <row r="21" spans="1:3" ht="13" x14ac:dyDescent="0.25">
      <c r="A21" s="228" t="s">
        <v>19</v>
      </c>
      <c r="B21" s="229"/>
      <c r="C21" s="123"/>
    </row>
    <row r="22" spans="1:3" ht="13" x14ac:dyDescent="0.25">
      <c r="A22" s="228" t="s">
        <v>20</v>
      </c>
      <c r="B22" s="229"/>
      <c r="C22" s="123"/>
    </row>
    <row r="23" spans="1:3" ht="13" x14ac:dyDescent="0.25">
      <c r="A23" s="228" t="s">
        <v>21</v>
      </c>
      <c r="B23" s="229"/>
      <c r="C23" s="123"/>
    </row>
    <row r="24" spans="1:3" s="5" customFormat="1" ht="13" x14ac:dyDescent="0.25">
      <c r="A24" s="228" t="s">
        <v>22</v>
      </c>
      <c r="B24" s="231"/>
      <c r="C24" s="123"/>
    </row>
    <row r="25" spans="1:3" x14ac:dyDescent="0.25">
      <c r="C25" s="41"/>
    </row>
    <row r="26" spans="1:3" ht="13" x14ac:dyDescent="0.25">
      <c r="A26" s="226" t="s">
        <v>23</v>
      </c>
      <c r="B26" s="227"/>
      <c r="C26" s="122"/>
    </row>
    <row r="27" spans="1:3" ht="13" x14ac:dyDescent="0.25">
      <c r="A27" s="228" t="s">
        <v>24</v>
      </c>
      <c r="B27" s="232"/>
      <c r="C27" s="123"/>
    </row>
    <row r="28" spans="1:3" ht="13" x14ac:dyDescent="0.25">
      <c r="A28" s="228" t="s">
        <v>25</v>
      </c>
      <c r="B28" s="232"/>
      <c r="C28" s="123"/>
    </row>
    <row r="29" spans="1:3" ht="12.75" customHeight="1" x14ac:dyDescent="0.25">
      <c r="A29" s="228" t="s">
        <v>26</v>
      </c>
      <c r="B29" s="232"/>
      <c r="C29" s="123"/>
    </row>
    <row r="30" spans="1:3" ht="12.75" customHeight="1" x14ac:dyDescent="0.25">
      <c r="A30" s="228" t="s">
        <v>27</v>
      </c>
      <c r="B30" s="233"/>
      <c r="C30" s="126"/>
    </row>
    <row r="31" spans="1:3" ht="13" x14ac:dyDescent="0.25">
      <c r="A31" s="228" t="s">
        <v>28</v>
      </c>
      <c r="B31" s="232"/>
      <c r="C31" s="127"/>
    </row>
    <row r="32" spans="1:3" x14ac:dyDescent="0.25">
      <c r="A32" s="234"/>
      <c r="B32" s="235"/>
      <c r="C32" s="128"/>
    </row>
    <row r="33" spans="1:3" ht="13" x14ac:dyDescent="0.25">
      <c r="A33" s="228" t="s">
        <v>24</v>
      </c>
      <c r="B33" s="236"/>
      <c r="C33" s="123"/>
    </row>
    <row r="34" spans="1:3" ht="13" x14ac:dyDescent="0.25">
      <c r="A34" s="228" t="s">
        <v>25</v>
      </c>
      <c r="B34" s="236"/>
      <c r="C34" s="123"/>
    </row>
    <row r="35" spans="1:3" ht="13" x14ac:dyDescent="0.25">
      <c r="A35" s="228" t="s">
        <v>26</v>
      </c>
      <c r="B35" s="236"/>
      <c r="C35" s="123"/>
    </row>
    <row r="36" spans="1:3" ht="13" x14ac:dyDescent="0.25">
      <c r="A36" s="228" t="s">
        <v>27</v>
      </c>
      <c r="B36" s="237"/>
      <c r="C36" s="126"/>
    </row>
    <row r="37" spans="1:3" ht="13" x14ac:dyDescent="0.25">
      <c r="A37" s="228" t="s">
        <v>28</v>
      </c>
      <c r="B37" s="236"/>
      <c r="C37" s="123"/>
    </row>
    <row r="38" spans="1:3" x14ac:dyDescent="0.25"/>
    <row r="39" spans="1:3" x14ac:dyDescent="0.25">
      <c r="A39" s="27" t="s">
        <v>29</v>
      </c>
    </row>
    <row r="40" spans="1:3" x14ac:dyDescent="0.25">
      <c r="A40" s="27" t="s">
        <v>30</v>
      </c>
    </row>
    <row r="41" spans="1:3" x14ac:dyDescent="0.25">
      <c r="A41" s="27" t="s">
        <v>31</v>
      </c>
      <c r="C41" s="6"/>
    </row>
    <row r="42" spans="1:3" x14ac:dyDescent="0.25"/>
  </sheetData>
  <sheetProtection sort="0" autoFilter="0"/>
  <phoneticPr fontId="3" type="noConversion"/>
  <printOptions horizontalCentered="1"/>
  <pageMargins left="0.25" right="0.25" top="0.5" bottom="0.5" header="0.25" footer="0.25"/>
  <pageSetup scale="97" orientation="landscape" horizontalDpi="1200" verticalDpi="1200" r:id="rId1"/>
  <headerFooter alignWithMargins="0">
    <oddHeader>&amp;CIRS Office of Safeguards SCSEM</oddHeader>
    <oddFooter>&amp;L&amp;F&amp;RPage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267E-91C5-435A-8A32-44F1D0F21367}">
  <sheetPr>
    <pageSetUpPr fitToPage="1"/>
  </sheetPr>
  <dimension ref="A1:E414"/>
  <sheetViews>
    <sheetView showGridLines="0" zoomScale="80" zoomScaleNormal="80" workbookViewId="0">
      <pane ySplit="1" topLeftCell="A3" activePane="bottomLeft" state="frozen"/>
      <selection pane="bottomLeft" activeCell="A3" sqref="A3"/>
    </sheetView>
  </sheetViews>
  <sheetFormatPr defaultColWidth="0" defaultRowHeight="12.5" zeroHeight="1" x14ac:dyDescent="0.25"/>
  <cols>
    <col min="1" max="1" width="8.54296875" customWidth="1"/>
    <col min="2" max="2" width="18.453125" customWidth="1"/>
    <col min="3" max="3" width="101.81640625" style="110" customWidth="1"/>
    <col min="4" max="4" width="22.453125" customWidth="1"/>
    <col min="5" max="5" width="3.1796875" customWidth="1"/>
    <col min="6" max="16384" width="8.54296875" hidden="1"/>
  </cols>
  <sheetData>
    <row r="1" spans="1:4" ht="13" x14ac:dyDescent="0.3">
      <c r="A1" s="268" t="s">
        <v>3523</v>
      </c>
      <c r="B1" s="269"/>
      <c r="C1" s="439"/>
      <c r="D1" s="269"/>
    </row>
    <row r="2" spans="1:4" ht="12.65" customHeight="1" x14ac:dyDescent="0.25">
      <c r="A2" s="440" t="s">
        <v>3524</v>
      </c>
      <c r="B2" s="440" t="s">
        <v>3548</v>
      </c>
      <c r="C2" s="440" t="s">
        <v>3526</v>
      </c>
      <c r="D2" s="440" t="s">
        <v>3549</v>
      </c>
    </row>
    <row r="3" spans="1:4" x14ac:dyDescent="0.25">
      <c r="A3" s="449">
        <v>7</v>
      </c>
      <c r="B3" s="449" t="s">
        <v>1045</v>
      </c>
      <c r="C3" s="450" t="s">
        <v>3550</v>
      </c>
      <c r="D3" s="451">
        <v>45590</v>
      </c>
    </row>
    <row r="4" spans="1:4" x14ac:dyDescent="0.25">
      <c r="A4" s="449">
        <v>7</v>
      </c>
      <c r="B4" s="449" t="s">
        <v>1056</v>
      </c>
      <c r="C4" s="450" t="s">
        <v>3550</v>
      </c>
      <c r="D4" s="451">
        <v>45590</v>
      </c>
    </row>
    <row r="5" spans="1:4" x14ac:dyDescent="0.25">
      <c r="A5" s="449">
        <v>7</v>
      </c>
      <c r="B5" s="449" t="s">
        <v>1068</v>
      </c>
      <c r="C5" s="450" t="s">
        <v>3550</v>
      </c>
      <c r="D5" s="451">
        <v>45590</v>
      </c>
    </row>
    <row r="6" spans="1:4" x14ac:dyDescent="0.25">
      <c r="A6" s="449">
        <v>7</v>
      </c>
      <c r="B6" s="449" t="s">
        <v>2089</v>
      </c>
      <c r="C6" s="450" t="s">
        <v>3550</v>
      </c>
      <c r="D6" s="451">
        <v>45590</v>
      </c>
    </row>
    <row r="7" spans="1:4" x14ac:dyDescent="0.25">
      <c r="A7" s="449">
        <v>7</v>
      </c>
      <c r="B7" s="449" t="s">
        <v>2102</v>
      </c>
      <c r="C7" s="450" t="s">
        <v>3550</v>
      </c>
      <c r="D7" s="451">
        <v>45590</v>
      </c>
    </row>
    <row r="8" spans="1:4" x14ac:dyDescent="0.25">
      <c r="A8" s="449">
        <v>7</v>
      </c>
      <c r="B8" s="449" t="s">
        <v>2852</v>
      </c>
      <c r="C8" s="450" t="s">
        <v>3550</v>
      </c>
      <c r="D8" s="451">
        <v>45590</v>
      </c>
    </row>
    <row r="9" spans="1:4" x14ac:dyDescent="0.25">
      <c r="A9" s="449">
        <v>7</v>
      </c>
      <c r="B9" s="449" t="s">
        <v>2806</v>
      </c>
      <c r="C9" s="450" t="s">
        <v>3550</v>
      </c>
      <c r="D9" s="451">
        <v>45590</v>
      </c>
    </row>
    <row r="10" spans="1:4" x14ac:dyDescent="0.25">
      <c r="A10" s="449">
        <v>7</v>
      </c>
      <c r="B10" s="449" t="s">
        <v>2896</v>
      </c>
      <c r="C10" s="450" t="s">
        <v>3550</v>
      </c>
      <c r="D10" s="451">
        <v>45590</v>
      </c>
    </row>
    <row r="11" spans="1:4" x14ac:dyDescent="0.25">
      <c r="A11" s="449">
        <v>7</v>
      </c>
      <c r="B11" s="449" t="s">
        <v>2907</v>
      </c>
      <c r="C11" s="450" t="s">
        <v>3550</v>
      </c>
      <c r="D11" s="451">
        <v>45590</v>
      </c>
    </row>
    <row r="12" spans="1:4" x14ac:dyDescent="0.25">
      <c r="A12" s="449">
        <v>7</v>
      </c>
      <c r="B12" s="449" t="s">
        <v>2917</v>
      </c>
      <c r="C12" s="450" t="s">
        <v>3550</v>
      </c>
      <c r="D12" s="451">
        <v>45590</v>
      </c>
    </row>
    <row r="13" spans="1:4" x14ac:dyDescent="0.25">
      <c r="A13" s="449">
        <v>7</v>
      </c>
      <c r="B13" s="449" t="s">
        <v>2928</v>
      </c>
      <c r="C13" s="450" t="s">
        <v>3550</v>
      </c>
      <c r="D13" s="451">
        <v>45590</v>
      </c>
    </row>
    <row r="14" spans="1:4" x14ac:dyDescent="0.25">
      <c r="A14" s="449">
        <v>7</v>
      </c>
      <c r="B14" s="449" t="s">
        <v>2938</v>
      </c>
      <c r="C14" s="450" t="s">
        <v>3550</v>
      </c>
      <c r="D14" s="451">
        <v>45590</v>
      </c>
    </row>
    <row r="15" spans="1:4" x14ac:dyDescent="0.25">
      <c r="A15" s="449">
        <v>7</v>
      </c>
      <c r="B15" s="449" t="s">
        <v>2949</v>
      </c>
      <c r="C15" s="450" t="s">
        <v>3550</v>
      </c>
      <c r="D15" s="451">
        <v>45590</v>
      </c>
    </row>
    <row r="16" spans="1:4" x14ac:dyDescent="0.25">
      <c r="A16" s="449">
        <v>7</v>
      </c>
      <c r="B16" s="449" t="s">
        <v>2960</v>
      </c>
      <c r="C16" s="450" t="s">
        <v>3550</v>
      </c>
      <c r="D16" s="451">
        <v>45590</v>
      </c>
    </row>
    <row r="17" spans="1:4" x14ac:dyDescent="0.25">
      <c r="A17" s="449">
        <v>7</v>
      </c>
      <c r="B17" s="449" t="s">
        <v>2971</v>
      </c>
      <c r="C17" s="450" t="s">
        <v>3550</v>
      </c>
      <c r="D17" s="451">
        <v>45590</v>
      </c>
    </row>
    <row r="18" spans="1:4" x14ac:dyDescent="0.25">
      <c r="A18" s="449">
        <v>7</v>
      </c>
      <c r="B18" s="449" t="s">
        <v>2982</v>
      </c>
      <c r="C18" s="450" t="s">
        <v>3550</v>
      </c>
      <c r="D18" s="451">
        <v>45590</v>
      </c>
    </row>
    <row r="19" spans="1:4" x14ac:dyDescent="0.25">
      <c r="A19" s="449">
        <v>7</v>
      </c>
      <c r="B19" s="449" t="s">
        <v>2077</v>
      </c>
      <c r="C19" s="450" t="s">
        <v>3550</v>
      </c>
      <c r="D19" s="451">
        <v>45590</v>
      </c>
    </row>
    <row r="20" spans="1:4" x14ac:dyDescent="0.25">
      <c r="A20" s="449">
        <v>7</v>
      </c>
      <c r="B20" s="449" t="s">
        <v>3513</v>
      </c>
      <c r="C20" s="450" t="s">
        <v>3550</v>
      </c>
      <c r="D20" s="451">
        <v>45590</v>
      </c>
    </row>
    <row r="21" spans="1:4" x14ac:dyDescent="0.25">
      <c r="A21" s="449">
        <v>7</v>
      </c>
      <c r="B21" s="449" t="s">
        <v>1598</v>
      </c>
      <c r="C21" s="450" t="s">
        <v>3550</v>
      </c>
      <c r="D21" s="451">
        <v>45590</v>
      </c>
    </row>
    <row r="22" spans="1:4" x14ac:dyDescent="0.25">
      <c r="A22" s="449">
        <v>7</v>
      </c>
      <c r="B22" s="449" t="s">
        <v>1609</v>
      </c>
      <c r="C22" s="450" t="s">
        <v>3550</v>
      </c>
      <c r="D22" s="451">
        <v>45590</v>
      </c>
    </row>
    <row r="23" spans="1:4" x14ac:dyDescent="0.25">
      <c r="A23" s="449">
        <v>7</v>
      </c>
      <c r="B23" s="449" t="s">
        <v>1621</v>
      </c>
      <c r="C23" s="450" t="s">
        <v>3550</v>
      </c>
      <c r="D23" s="451">
        <v>45590</v>
      </c>
    </row>
    <row r="24" spans="1:4" x14ac:dyDescent="0.25">
      <c r="A24" s="449">
        <v>7</v>
      </c>
      <c r="B24" s="449" t="s">
        <v>1634</v>
      </c>
      <c r="C24" s="450" t="s">
        <v>3550</v>
      </c>
      <c r="D24" s="451">
        <v>45590</v>
      </c>
    </row>
    <row r="25" spans="1:4" x14ac:dyDescent="0.25">
      <c r="A25" s="449">
        <v>7</v>
      </c>
      <c r="B25" s="449" t="s">
        <v>1647</v>
      </c>
      <c r="C25" s="450" t="s">
        <v>3550</v>
      </c>
      <c r="D25" s="451">
        <v>45590</v>
      </c>
    </row>
    <row r="26" spans="1:4" x14ac:dyDescent="0.25">
      <c r="A26" s="449">
        <v>7</v>
      </c>
      <c r="B26" s="449" t="s">
        <v>1660</v>
      </c>
      <c r="C26" s="450" t="s">
        <v>3550</v>
      </c>
      <c r="D26" s="451">
        <v>45590</v>
      </c>
    </row>
    <row r="27" spans="1:4" x14ac:dyDescent="0.25">
      <c r="A27" s="449">
        <v>7</v>
      </c>
      <c r="B27" s="449" t="s">
        <v>1671</v>
      </c>
      <c r="C27" s="450" t="s">
        <v>3550</v>
      </c>
      <c r="D27" s="451">
        <v>45590</v>
      </c>
    </row>
    <row r="28" spans="1:4" x14ac:dyDescent="0.25">
      <c r="A28" s="449">
        <v>7</v>
      </c>
      <c r="B28" s="449" t="s">
        <v>1682</v>
      </c>
      <c r="C28" s="450" t="s">
        <v>3550</v>
      </c>
      <c r="D28" s="451">
        <v>45590</v>
      </c>
    </row>
    <row r="29" spans="1:4" x14ac:dyDescent="0.25">
      <c r="A29" s="449">
        <v>7</v>
      </c>
      <c r="B29" s="449" t="s">
        <v>1695</v>
      </c>
      <c r="C29" s="450" t="s">
        <v>3550</v>
      </c>
      <c r="D29" s="451">
        <v>45590</v>
      </c>
    </row>
    <row r="30" spans="1:4" x14ac:dyDescent="0.25">
      <c r="A30" s="449">
        <v>7</v>
      </c>
      <c r="B30" s="449" t="s">
        <v>1708</v>
      </c>
      <c r="C30" s="450" t="s">
        <v>3550</v>
      </c>
      <c r="D30" s="451">
        <v>45590</v>
      </c>
    </row>
    <row r="31" spans="1:4" x14ac:dyDescent="0.25">
      <c r="A31" s="449">
        <v>7</v>
      </c>
      <c r="B31" s="449" t="s">
        <v>1721</v>
      </c>
      <c r="C31" s="450" t="s">
        <v>3550</v>
      </c>
      <c r="D31" s="451">
        <v>45590</v>
      </c>
    </row>
    <row r="32" spans="1:4" x14ac:dyDescent="0.25">
      <c r="A32" s="449">
        <v>7</v>
      </c>
      <c r="B32" s="449" t="s">
        <v>1734</v>
      </c>
      <c r="C32" s="450" t="s">
        <v>3550</v>
      </c>
      <c r="D32" s="451">
        <v>45590</v>
      </c>
    </row>
    <row r="33" spans="1:4" x14ac:dyDescent="0.25">
      <c r="A33" s="449">
        <v>7</v>
      </c>
      <c r="B33" s="449" t="s">
        <v>1745</v>
      </c>
      <c r="C33" s="450" t="s">
        <v>3550</v>
      </c>
      <c r="D33" s="451">
        <v>45590</v>
      </c>
    </row>
    <row r="34" spans="1:4" x14ac:dyDescent="0.25">
      <c r="A34" s="449">
        <v>7</v>
      </c>
      <c r="B34" s="449" t="s">
        <v>1756</v>
      </c>
      <c r="C34" s="450" t="s">
        <v>3550</v>
      </c>
      <c r="D34" s="451">
        <v>45590</v>
      </c>
    </row>
    <row r="35" spans="1:4" x14ac:dyDescent="0.25">
      <c r="A35" s="449">
        <v>7</v>
      </c>
      <c r="B35" s="449" t="s">
        <v>1767</v>
      </c>
      <c r="C35" s="450" t="s">
        <v>3550</v>
      </c>
      <c r="D35" s="451">
        <v>45590</v>
      </c>
    </row>
    <row r="36" spans="1:4" x14ac:dyDescent="0.25">
      <c r="A36" s="449">
        <v>7</v>
      </c>
      <c r="B36" s="449" t="s">
        <v>1778</v>
      </c>
      <c r="C36" s="450" t="s">
        <v>3550</v>
      </c>
      <c r="D36" s="451">
        <v>45590</v>
      </c>
    </row>
    <row r="37" spans="1:4" x14ac:dyDescent="0.25">
      <c r="A37" s="449">
        <v>7</v>
      </c>
      <c r="B37" s="449" t="s">
        <v>1790</v>
      </c>
      <c r="C37" s="450" t="s">
        <v>3550</v>
      </c>
      <c r="D37" s="451">
        <v>45590</v>
      </c>
    </row>
    <row r="38" spans="1:4" x14ac:dyDescent="0.25">
      <c r="A38" s="449">
        <v>7</v>
      </c>
      <c r="B38" s="449" t="s">
        <v>1801</v>
      </c>
      <c r="C38" s="450" t="s">
        <v>3550</v>
      </c>
      <c r="D38" s="451">
        <v>45590</v>
      </c>
    </row>
    <row r="39" spans="1:4" x14ac:dyDescent="0.25">
      <c r="A39" s="449">
        <v>7</v>
      </c>
      <c r="B39" s="449" t="s">
        <v>1812</v>
      </c>
      <c r="C39" s="450" t="s">
        <v>3550</v>
      </c>
      <c r="D39" s="451">
        <v>45590</v>
      </c>
    </row>
    <row r="40" spans="1:4" x14ac:dyDescent="0.25">
      <c r="A40" s="449">
        <v>7</v>
      </c>
      <c r="B40" s="449" t="s">
        <v>1825</v>
      </c>
      <c r="C40" s="450" t="s">
        <v>3550</v>
      </c>
      <c r="D40" s="451">
        <v>45590</v>
      </c>
    </row>
    <row r="41" spans="1:4" x14ac:dyDescent="0.25">
      <c r="A41" s="449">
        <v>7</v>
      </c>
      <c r="B41" s="449" t="s">
        <v>1838</v>
      </c>
      <c r="C41" s="450" t="s">
        <v>3550</v>
      </c>
      <c r="D41" s="451">
        <v>45590</v>
      </c>
    </row>
    <row r="42" spans="1:4" x14ac:dyDescent="0.25">
      <c r="A42" s="449">
        <v>7</v>
      </c>
      <c r="B42" s="449" t="s">
        <v>1849</v>
      </c>
      <c r="C42" s="450" t="s">
        <v>3550</v>
      </c>
      <c r="D42" s="451">
        <v>45590</v>
      </c>
    </row>
    <row r="43" spans="1:4" x14ac:dyDescent="0.25">
      <c r="A43" s="449">
        <v>7</v>
      </c>
      <c r="B43" s="449" t="s">
        <v>1860</v>
      </c>
      <c r="C43" s="450" t="s">
        <v>3550</v>
      </c>
      <c r="D43" s="451">
        <v>45590</v>
      </c>
    </row>
    <row r="44" spans="1:4" x14ac:dyDescent="0.25">
      <c r="A44" s="449">
        <v>7</v>
      </c>
      <c r="B44" s="449" t="s">
        <v>1871</v>
      </c>
      <c r="C44" s="450" t="s">
        <v>3550</v>
      </c>
      <c r="D44" s="451">
        <v>45590</v>
      </c>
    </row>
    <row r="45" spans="1:4" x14ac:dyDescent="0.25">
      <c r="A45" s="449">
        <v>7</v>
      </c>
      <c r="B45" s="449" t="s">
        <v>1882</v>
      </c>
      <c r="C45" s="450" t="s">
        <v>3550</v>
      </c>
      <c r="D45" s="451">
        <v>45590</v>
      </c>
    </row>
    <row r="46" spans="1:4" x14ac:dyDescent="0.25">
      <c r="A46" s="449">
        <v>7</v>
      </c>
      <c r="B46" s="449" t="s">
        <v>1893</v>
      </c>
      <c r="C46" s="450" t="s">
        <v>3550</v>
      </c>
      <c r="D46" s="451">
        <v>45590</v>
      </c>
    </row>
    <row r="47" spans="1:4" x14ac:dyDescent="0.25">
      <c r="A47" s="449">
        <v>7</v>
      </c>
      <c r="B47" s="449" t="s">
        <v>1903</v>
      </c>
      <c r="C47" s="450" t="s">
        <v>3550</v>
      </c>
      <c r="D47" s="451">
        <v>45590</v>
      </c>
    </row>
    <row r="48" spans="1:4" x14ac:dyDescent="0.25">
      <c r="A48" s="449">
        <v>7</v>
      </c>
      <c r="B48" s="449" t="s">
        <v>1914</v>
      </c>
      <c r="C48" s="450" t="s">
        <v>3550</v>
      </c>
      <c r="D48" s="451">
        <v>45590</v>
      </c>
    </row>
    <row r="49" spans="1:4" x14ac:dyDescent="0.25">
      <c r="A49" s="449">
        <v>7</v>
      </c>
      <c r="B49" s="449" t="s">
        <v>1935</v>
      </c>
      <c r="C49" s="450" t="s">
        <v>3550</v>
      </c>
      <c r="D49" s="451">
        <v>45590</v>
      </c>
    </row>
    <row r="50" spans="1:4" x14ac:dyDescent="0.25">
      <c r="A50" s="449">
        <v>7</v>
      </c>
      <c r="B50" s="449" t="s">
        <v>1948</v>
      </c>
      <c r="C50" s="450" t="s">
        <v>3550</v>
      </c>
      <c r="D50" s="451">
        <v>45590</v>
      </c>
    </row>
    <row r="51" spans="1:4" x14ac:dyDescent="0.25">
      <c r="A51" s="449">
        <v>7</v>
      </c>
      <c r="B51" s="449" t="s">
        <v>1959</v>
      </c>
      <c r="C51" s="450" t="s">
        <v>3550</v>
      </c>
      <c r="D51" s="451">
        <v>45590</v>
      </c>
    </row>
    <row r="52" spans="1:4" x14ac:dyDescent="0.25">
      <c r="A52" s="449">
        <v>7</v>
      </c>
      <c r="B52" s="449" t="s">
        <v>3551</v>
      </c>
      <c r="C52" s="450" t="s">
        <v>3552</v>
      </c>
      <c r="D52" s="451">
        <v>45590</v>
      </c>
    </row>
    <row r="53" spans="1:4" x14ac:dyDescent="0.25">
      <c r="A53" s="449">
        <v>7</v>
      </c>
      <c r="B53" s="449" t="s">
        <v>3553</v>
      </c>
      <c r="C53" s="450" t="s">
        <v>3552</v>
      </c>
      <c r="D53" s="451">
        <v>45590</v>
      </c>
    </row>
    <row r="54" spans="1:4" x14ac:dyDescent="0.25">
      <c r="A54" s="449">
        <v>7</v>
      </c>
      <c r="B54" s="449" t="s">
        <v>3554</v>
      </c>
      <c r="C54" s="450" t="s">
        <v>3552</v>
      </c>
      <c r="D54" s="451">
        <v>45590</v>
      </c>
    </row>
    <row r="55" spans="1:4" x14ac:dyDescent="0.25">
      <c r="A55" s="449">
        <v>7</v>
      </c>
      <c r="B55" s="449" t="s">
        <v>3555</v>
      </c>
      <c r="C55" s="450" t="s">
        <v>3552</v>
      </c>
      <c r="D55" s="451">
        <v>45590</v>
      </c>
    </row>
    <row r="56" spans="1:4" x14ac:dyDescent="0.25">
      <c r="A56" s="449">
        <v>7</v>
      </c>
      <c r="B56" s="449" t="s">
        <v>3556</v>
      </c>
      <c r="C56" s="450" t="s">
        <v>3552</v>
      </c>
      <c r="D56" s="451">
        <v>45590</v>
      </c>
    </row>
    <row r="57" spans="1:4" x14ac:dyDescent="0.25">
      <c r="A57" s="449">
        <v>7</v>
      </c>
      <c r="B57" s="449" t="s">
        <v>3557</v>
      </c>
      <c r="C57" s="450" t="s">
        <v>3552</v>
      </c>
      <c r="D57" s="451">
        <v>45590</v>
      </c>
    </row>
    <row r="58" spans="1:4" x14ac:dyDescent="0.25">
      <c r="A58" s="449">
        <v>7</v>
      </c>
      <c r="B58" s="449" t="s">
        <v>3558</v>
      </c>
      <c r="C58" s="450" t="s">
        <v>3552</v>
      </c>
      <c r="D58" s="451">
        <v>45590</v>
      </c>
    </row>
    <row r="59" spans="1:4" x14ac:dyDescent="0.25">
      <c r="A59" s="449">
        <v>7</v>
      </c>
      <c r="B59" s="449" t="s">
        <v>3559</v>
      </c>
      <c r="C59" s="450" t="s">
        <v>3552</v>
      </c>
      <c r="D59" s="451">
        <v>45590</v>
      </c>
    </row>
    <row r="60" spans="1:4" x14ac:dyDescent="0.25">
      <c r="A60" s="449">
        <v>7</v>
      </c>
      <c r="B60" s="449" t="s">
        <v>3560</v>
      </c>
      <c r="C60" s="450" t="s">
        <v>3552</v>
      </c>
      <c r="D60" s="451">
        <v>45590</v>
      </c>
    </row>
    <row r="61" spans="1:4" x14ac:dyDescent="0.25">
      <c r="A61" s="449">
        <v>7</v>
      </c>
      <c r="B61" s="449" t="s">
        <v>3561</v>
      </c>
      <c r="C61" s="450" t="s">
        <v>3552</v>
      </c>
      <c r="D61" s="451">
        <v>45590</v>
      </c>
    </row>
    <row r="62" spans="1:4" x14ac:dyDescent="0.25">
      <c r="A62" s="449">
        <v>7</v>
      </c>
      <c r="B62" s="449" t="s">
        <v>3562</v>
      </c>
      <c r="C62" s="450" t="s">
        <v>3552</v>
      </c>
      <c r="D62" s="451">
        <v>45590</v>
      </c>
    </row>
    <row r="63" spans="1:4" x14ac:dyDescent="0.25">
      <c r="A63" s="449">
        <v>7</v>
      </c>
      <c r="B63" s="449" t="s">
        <v>3563</v>
      </c>
      <c r="C63" s="450" t="s">
        <v>3552</v>
      </c>
      <c r="D63" s="451">
        <v>45590</v>
      </c>
    </row>
    <row r="64" spans="1:4" x14ac:dyDescent="0.25">
      <c r="A64" s="449">
        <v>7</v>
      </c>
      <c r="B64" s="449" t="s">
        <v>3564</v>
      </c>
      <c r="C64" s="450" t="s">
        <v>3552</v>
      </c>
      <c r="D64" s="451">
        <v>45590</v>
      </c>
    </row>
    <row r="65" spans="1:4" x14ac:dyDescent="0.25">
      <c r="A65" s="449">
        <v>7</v>
      </c>
      <c r="B65" s="449" t="s">
        <v>3565</v>
      </c>
      <c r="C65" s="450" t="s">
        <v>3552</v>
      </c>
      <c r="D65" s="451">
        <v>45590</v>
      </c>
    </row>
    <row r="66" spans="1:4" x14ac:dyDescent="0.25">
      <c r="A66" s="449">
        <v>7</v>
      </c>
      <c r="B66" s="449" t="s">
        <v>3566</v>
      </c>
      <c r="C66" s="450" t="s">
        <v>3552</v>
      </c>
      <c r="D66" s="451">
        <v>45590</v>
      </c>
    </row>
    <row r="67" spans="1:4" x14ac:dyDescent="0.25">
      <c r="A67" s="449">
        <v>7</v>
      </c>
      <c r="B67" s="449" t="s">
        <v>3567</v>
      </c>
      <c r="C67" s="450" t="s">
        <v>3552</v>
      </c>
      <c r="D67" s="451">
        <v>45590</v>
      </c>
    </row>
    <row r="68" spans="1:4" x14ac:dyDescent="0.25">
      <c r="A68" s="449">
        <v>7</v>
      </c>
      <c r="B68" s="449" t="s">
        <v>3568</v>
      </c>
      <c r="C68" s="450" t="s">
        <v>3552</v>
      </c>
      <c r="D68" s="451">
        <v>45590</v>
      </c>
    </row>
    <row r="69" spans="1:4" x14ac:dyDescent="0.25">
      <c r="A69" s="449">
        <v>7</v>
      </c>
      <c r="B69" s="449" t="s">
        <v>3569</v>
      </c>
      <c r="C69" s="450" t="s">
        <v>3552</v>
      </c>
      <c r="D69" s="451">
        <v>45590</v>
      </c>
    </row>
    <row r="70" spans="1:4" x14ac:dyDescent="0.25">
      <c r="A70" s="449">
        <v>7</v>
      </c>
      <c r="B70" s="449" t="s">
        <v>3570</v>
      </c>
      <c r="C70" s="450" t="s">
        <v>3552</v>
      </c>
      <c r="D70" s="451">
        <v>45590</v>
      </c>
    </row>
    <row r="71" spans="1:4" x14ac:dyDescent="0.25">
      <c r="A71" s="449">
        <v>7</v>
      </c>
      <c r="B71" s="449" t="s">
        <v>3571</v>
      </c>
      <c r="C71" s="450" t="s">
        <v>3552</v>
      </c>
      <c r="D71" s="451">
        <v>45590</v>
      </c>
    </row>
    <row r="72" spans="1:4" x14ac:dyDescent="0.25">
      <c r="A72" s="449">
        <v>7</v>
      </c>
      <c r="B72" s="449" t="s">
        <v>3572</v>
      </c>
      <c r="C72" s="450" t="s">
        <v>3552</v>
      </c>
      <c r="D72" s="451">
        <v>45590</v>
      </c>
    </row>
    <row r="73" spans="1:4" x14ac:dyDescent="0.25">
      <c r="A73" s="449">
        <v>7</v>
      </c>
      <c r="B73" s="449" t="s">
        <v>3573</v>
      </c>
      <c r="C73" s="450" t="s">
        <v>3552</v>
      </c>
      <c r="D73" s="451">
        <v>45590</v>
      </c>
    </row>
    <row r="74" spans="1:4" x14ac:dyDescent="0.25">
      <c r="A74" s="449">
        <v>7</v>
      </c>
      <c r="B74" s="449" t="s">
        <v>3574</v>
      </c>
      <c r="C74" s="450" t="s">
        <v>3552</v>
      </c>
      <c r="D74" s="451">
        <v>45590</v>
      </c>
    </row>
    <row r="75" spans="1:4" x14ac:dyDescent="0.25">
      <c r="A75" s="449">
        <v>7</v>
      </c>
      <c r="B75" s="449" t="s">
        <v>3575</v>
      </c>
      <c r="C75" s="450" t="s">
        <v>3552</v>
      </c>
      <c r="D75" s="451">
        <v>45590</v>
      </c>
    </row>
    <row r="76" spans="1:4" x14ac:dyDescent="0.25">
      <c r="A76" s="449">
        <v>7</v>
      </c>
      <c r="B76" s="449" t="s">
        <v>3576</v>
      </c>
      <c r="C76" s="450" t="s">
        <v>3552</v>
      </c>
      <c r="D76" s="451">
        <v>45590</v>
      </c>
    </row>
    <row r="77" spans="1:4" x14ac:dyDescent="0.25">
      <c r="A77" s="449">
        <v>7</v>
      </c>
      <c r="B77" s="449" t="s">
        <v>3577</v>
      </c>
      <c r="C77" s="450" t="s">
        <v>3552</v>
      </c>
      <c r="D77" s="451">
        <v>45590</v>
      </c>
    </row>
    <row r="78" spans="1:4" x14ac:dyDescent="0.25">
      <c r="A78" s="449">
        <v>7</v>
      </c>
      <c r="B78" s="449" t="s">
        <v>3578</v>
      </c>
      <c r="C78" s="450" t="s">
        <v>3552</v>
      </c>
      <c r="D78" s="451">
        <v>45590</v>
      </c>
    </row>
    <row r="79" spans="1:4" x14ac:dyDescent="0.25">
      <c r="A79" s="449">
        <v>7</v>
      </c>
      <c r="B79" s="449" t="s">
        <v>3579</v>
      </c>
      <c r="C79" s="450" t="s">
        <v>3552</v>
      </c>
      <c r="D79" s="451">
        <v>45590</v>
      </c>
    </row>
    <row r="80" spans="1:4" x14ac:dyDescent="0.25">
      <c r="A80" s="449">
        <v>7</v>
      </c>
      <c r="B80" s="449" t="s">
        <v>3580</v>
      </c>
      <c r="C80" s="450" t="s">
        <v>3552</v>
      </c>
      <c r="D80" s="451">
        <v>45590</v>
      </c>
    </row>
    <row r="81" spans="1:4" x14ac:dyDescent="0.25">
      <c r="A81" s="449">
        <v>7</v>
      </c>
      <c r="B81" s="449" t="s">
        <v>3581</v>
      </c>
      <c r="C81" s="450" t="s">
        <v>3552</v>
      </c>
      <c r="D81" s="451">
        <v>45590</v>
      </c>
    </row>
    <row r="82" spans="1:4" x14ac:dyDescent="0.25">
      <c r="A82" s="449">
        <v>7</v>
      </c>
      <c r="B82" s="449" t="s">
        <v>3582</v>
      </c>
      <c r="C82" s="450" t="s">
        <v>3552</v>
      </c>
      <c r="D82" s="451">
        <v>45590</v>
      </c>
    </row>
    <row r="83" spans="1:4" x14ac:dyDescent="0.25">
      <c r="A83" s="449">
        <v>7</v>
      </c>
      <c r="B83" s="449" t="s">
        <v>3583</v>
      </c>
      <c r="C83" s="450" t="s">
        <v>3552</v>
      </c>
      <c r="D83" s="451">
        <v>45590</v>
      </c>
    </row>
    <row r="84" spans="1:4" ht="25" x14ac:dyDescent="0.25">
      <c r="A84" s="449">
        <v>7</v>
      </c>
      <c r="B84" s="449" t="s">
        <v>1971</v>
      </c>
      <c r="C84" s="450" t="s">
        <v>3584</v>
      </c>
      <c r="D84" s="451">
        <v>45590</v>
      </c>
    </row>
    <row r="85" spans="1:4" ht="25" x14ac:dyDescent="0.25">
      <c r="A85" s="449">
        <v>7</v>
      </c>
      <c r="B85" s="449" t="s">
        <v>1984</v>
      </c>
      <c r="C85" s="450" t="s">
        <v>3584</v>
      </c>
      <c r="D85" s="451">
        <v>45590</v>
      </c>
    </row>
    <row r="86" spans="1:4" ht="25" x14ac:dyDescent="0.25">
      <c r="A86" s="449">
        <v>7</v>
      </c>
      <c r="B86" s="449" t="s">
        <v>1994</v>
      </c>
      <c r="C86" s="450" t="s">
        <v>3584</v>
      </c>
      <c r="D86" s="451">
        <v>45590</v>
      </c>
    </row>
    <row r="87" spans="1:4" ht="25" x14ac:dyDescent="0.25">
      <c r="A87" s="449">
        <v>7</v>
      </c>
      <c r="B87" s="449" t="s">
        <v>2006</v>
      </c>
      <c r="C87" s="450" t="s">
        <v>3584</v>
      </c>
      <c r="D87" s="451">
        <v>45590</v>
      </c>
    </row>
    <row r="88" spans="1:4" ht="25" x14ac:dyDescent="0.25">
      <c r="A88" s="449">
        <v>7</v>
      </c>
      <c r="B88" s="449" t="s">
        <v>2018</v>
      </c>
      <c r="C88" s="450" t="s">
        <v>3584</v>
      </c>
      <c r="D88" s="451">
        <v>45590</v>
      </c>
    </row>
    <row r="89" spans="1:4" ht="25" x14ac:dyDescent="0.25">
      <c r="A89" s="449">
        <v>7</v>
      </c>
      <c r="B89" s="449" t="s">
        <v>2031</v>
      </c>
      <c r="C89" s="450" t="s">
        <v>3584</v>
      </c>
      <c r="D89" s="451">
        <v>45590</v>
      </c>
    </row>
    <row r="90" spans="1:4" ht="25" x14ac:dyDescent="0.25">
      <c r="A90" s="449">
        <v>7</v>
      </c>
      <c r="B90" s="449" t="s">
        <v>2042</v>
      </c>
      <c r="C90" s="450" t="s">
        <v>3584</v>
      </c>
      <c r="D90" s="451">
        <v>45590</v>
      </c>
    </row>
    <row r="91" spans="1:4" ht="25" x14ac:dyDescent="0.25">
      <c r="A91" s="449">
        <v>7</v>
      </c>
      <c r="B91" s="449" t="s">
        <v>2053</v>
      </c>
      <c r="C91" s="450" t="s">
        <v>3584</v>
      </c>
      <c r="D91" s="451">
        <v>45590</v>
      </c>
    </row>
    <row r="92" spans="1:4" ht="25" x14ac:dyDescent="0.25">
      <c r="A92" s="449">
        <v>7</v>
      </c>
      <c r="B92" s="449" t="s">
        <v>2066</v>
      </c>
      <c r="C92" s="450" t="s">
        <v>3584</v>
      </c>
      <c r="D92" s="451">
        <v>45590</v>
      </c>
    </row>
    <row r="93" spans="1:4" ht="25" x14ac:dyDescent="0.25">
      <c r="A93" s="449">
        <v>7</v>
      </c>
      <c r="B93" s="449" t="s">
        <v>2143</v>
      </c>
      <c r="C93" s="450" t="s">
        <v>3584</v>
      </c>
      <c r="D93" s="451">
        <v>45590</v>
      </c>
    </row>
    <row r="94" spans="1:4" ht="25" x14ac:dyDescent="0.25">
      <c r="A94" s="449">
        <v>7</v>
      </c>
      <c r="B94" s="449" t="s">
        <v>2156</v>
      </c>
      <c r="C94" s="450" t="s">
        <v>3584</v>
      </c>
      <c r="D94" s="451">
        <v>45590</v>
      </c>
    </row>
    <row r="95" spans="1:4" ht="25" x14ac:dyDescent="0.25">
      <c r="A95" s="449">
        <v>7</v>
      </c>
      <c r="B95" s="449" t="s">
        <v>2167</v>
      </c>
      <c r="C95" s="450" t="s">
        <v>3584</v>
      </c>
      <c r="D95" s="451">
        <v>45590</v>
      </c>
    </row>
    <row r="96" spans="1:4" ht="25" x14ac:dyDescent="0.25">
      <c r="A96" s="449">
        <v>7</v>
      </c>
      <c r="B96" s="449" t="s">
        <v>2179</v>
      </c>
      <c r="C96" s="450" t="s">
        <v>3584</v>
      </c>
      <c r="D96" s="451">
        <v>45590</v>
      </c>
    </row>
    <row r="97" spans="1:4" ht="25" x14ac:dyDescent="0.25">
      <c r="A97" s="449">
        <v>7</v>
      </c>
      <c r="B97" s="449" t="s">
        <v>2189</v>
      </c>
      <c r="C97" s="450" t="s">
        <v>3584</v>
      </c>
      <c r="D97" s="451">
        <v>45590</v>
      </c>
    </row>
    <row r="98" spans="1:4" ht="25" x14ac:dyDescent="0.25">
      <c r="A98" s="449">
        <v>7</v>
      </c>
      <c r="B98" s="449" t="s">
        <v>2200</v>
      </c>
      <c r="C98" s="450" t="s">
        <v>3584</v>
      </c>
      <c r="D98" s="451">
        <v>45590</v>
      </c>
    </row>
    <row r="99" spans="1:4" ht="25" x14ac:dyDescent="0.25">
      <c r="A99" s="449">
        <v>7</v>
      </c>
      <c r="B99" s="449" t="s">
        <v>2212</v>
      </c>
      <c r="C99" s="450" t="s">
        <v>3584</v>
      </c>
      <c r="D99" s="451">
        <v>45590</v>
      </c>
    </row>
    <row r="100" spans="1:4" ht="25" x14ac:dyDescent="0.25">
      <c r="A100" s="449">
        <v>7</v>
      </c>
      <c r="B100" s="449" t="s">
        <v>2224</v>
      </c>
      <c r="C100" s="450" t="s">
        <v>3584</v>
      </c>
      <c r="D100" s="451">
        <v>45590</v>
      </c>
    </row>
    <row r="101" spans="1:4" ht="25" x14ac:dyDescent="0.25">
      <c r="A101" s="449">
        <v>7</v>
      </c>
      <c r="B101" s="449" t="s">
        <v>2238</v>
      </c>
      <c r="C101" s="450" t="s">
        <v>3584</v>
      </c>
      <c r="D101" s="451">
        <v>45590</v>
      </c>
    </row>
    <row r="102" spans="1:4" ht="25" x14ac:dyDescent="0.25">
      <c r="A102" s="449">
        <v>7</v>
      </c>
      <c r="B102" s="449" t="s">
        <v>2249</v>
      </c>
      <c r="C102" s="450" t="s">
        <v>3584</v>
      </c>
      <c r="D102" s="451">
        <v>45590</v>
      </c>
    </row>
    <row r="103" spans="1:4" ht="25" x14ac:dyDescent="0.25">
      <c r="A103" s="449">
        <v>7</v>
      </c>
      <c r="B103" s="449" t="s">
        <v>2260</v>
      </c>
      <c r="C103" s="450" t="s">
        <v>3584</v>
      </c>
      <c r="D103" s="451">
        <v>45590</v>
      </c>
    </row>
    <row r="104" spans="1:4" ht="25" x14ac:dyDescent="0.25">
      <c r="A104" s="449">
        <v>7</v>
      </c>
      <c r="B104" s="449" t="s">
        <v>2271</v>
      </c>
      <c r="C104" s="450" t="s">
        <v>3584</v>
      </c>
      <c r="D104" s="451">
        <v>45590</v>
      </c>
    </row>
    <row r="105" spans="1:4" ht="25" x14ac:dyDescent="0.25">
      <c r="A105" s="449">
        <v>7</v>
      </c>
      <c r="B105" s="449" t="s">
        <v>2283</v>
      </c>
      <c r="C105" s="450" t="s">
        <v>3584</v>
      </c>
      <c r="D105" s="451">
        <v>45590</v>
      </c>
    </row>
    <row r="106" spans="1:4" ht="25" x14ac:dyDescent="0.25">
      <c r="A106" s="449">
        <v>7</v>
      </c>
      <c r="B106" s="449" t="s">
        <v>2293</v>
      </c>
      <c r="C106" s="450" t="s">
        <v>3584</v>
      </c>
      <c r="D106" s="451">
        <v>45590</v>
      </c>
    </row>
    <row r="107" spans="1:4" ht="25" x14ac:dyDescent="0.25">
      <c r="A107" s="449">
        <v>7</v>
      </c>
      <c r="B107" s="449" t="s">
        <v>2303</v>
      </c>
      <c r="C107" s="450" t="s">
        <v>3584</v>
      </c>
      <c r="D107" s="451">
        <v>45590</v>
      </c>
    </row>
    <row r="108" spans="1:4" ht="25" x14ac:dyDescent="0.25">
      <c r="A108" s="449">
        <v>7</v>
      </c>
      <c r="B108" s="449" t="s">
        <v>2314</v>
      </c>
      <c r="C108" s="450" t="s">
        <v>3584</v>
      </c>
      <c r="D108" s="451">
        <v>45590</v>
      </c>
    </row>
    <row r="109" spans="1:4" ht="25" x14ac:dyDescent="0.25">
      <c r="A109" s="449">
        <v>7</v>
      </c>
      <c r="B109" s="449" t="s">
        <v>2325</v>
      </c>
      <c r="C109" s="450" t="s">
        <v>3584</v>
      </c>
      <c r="D109" s="451">
        <v>45590</v>
      </c>
    </row>
    <row r="110" spans="1:4" ht="25" x14ac:dyDescent="0.25">
      <c r="A110" s="449">
        <v>7</v>
      </c>
      <c r="B110" s="449" t="s">
        <v>2336</v>
      </c>
      <c r="C110" s="450" t="s">
        <v>3584</v>
      </c>
      <c r="D110" s="451">
        <v>45590</v>
      </c>
    </row>
    <row r="111" spans="1:4" ht="25" x14ac:dyDescent="0.25">
      <c r="A111" s="449">
        <v>7</v>
      </c>
      <c r="B111" s="449" t="s">
        <v>2349</v>
      </c>
      <c r="C111" s="450" t="s">
        <v>3584</v>
      </c>
      <c r="D111" s="451">
        <v>45590</v>
      </c>
    </row>
    <row r="112" spans="1:4" ht="25" x14ac:dyDescent="0.25">
      <c r="A112" s="449">
        <v>7</v>
      </c>
      <c r="B112" s="449" t="s">
        <v>2359</v>
      </c>
      <c r="C112" s="450" t="s">
        <v>3584</v>
      </c>
      <c r="D112" s="451">
        <v>45590</v>
      </c>
    </row>
    <row r="113" spans="1:4" ht="25" x14ac:dyDescent="0.25">
      <c r="A113" s="449">
        <v>7</v>
      </c>
      <c r="B113" s="449" t="s">
        <v>2371</v>
      </c>
      <c r="C113" s="450" t="s">
        <v>3584</v>
      </c>
      <c r="D113" s="451">
        <v>45590</v>
      </c>
    </row>
    <row r="114" spans="1:4" ht="25" x14ac:dyDescent="0.25">
      <c r="A114" s="449">
        <v>7</v>
      </c>
      <c r="B114" s="449" t="s">
        <v>2380</v>
      </c>
      <c r="C114" s="450" t="s">
        <v>3584</v>
      </c>
      <c r="D114" s="451">
        <v>45590</v>
      </c>
    </row>
    <row r="115" spans="1:4" ht="25" x14ac:dyDescent="0.25">
      <c r="A115" s="449">
        <v>7</v>
      </c>
      <c r="B115" s="449" t="s">
        <v>2392</v>
      </c>
      <c r="C115" s="450" t="s">
        <v>3584</v>
      </c>
      <c r="D115" s="451">
        <v>45590</v>
      </c>
    </row>
    <row r="116" spans="1:4" ht="25" x14ac:dyDescent="0.25">
      <c r="A116" s="449">
        <v>7</v>
      </c>
      <c r="B116" s="449" t="s">
        <v>2402</v>
      </c>
      <c r="C116" s="450" t="s">
        <v>3584</v>
      </c>
      <c r="D116" s="451">
        <v>45590</v>
      </c>
    </row>
    <row r="117" spans="1:4" ht="25" x14ac:dyDescent="0.25">
      <c r="A117" s="449">
        <v>7</v>
      </c>
      <c r="B117" s="449" t="s">
        <v>2413</v>
      </c>
      <c r="C117" s="450" t="s">
        <v>3584</v>
      </c>
      <c r="D117" s="451">
        <v>45590</v>
      </c>
    </row>
    <row r="118" spans="1:4" ht="25" x14ac:dyDescent="0.25">
      <c r="A118" s="449">
        <v>7</v>
      </c>
      <c r="B118" s="449" t="s">
        <v>2424</v>
      </c>
      <c r="C118" s="450" t="s">
        <v>3584</v>
      </c>
      <c r="D118" s="451">
        <v>45590</v>
      </c>
    </row>
    <row r="119" spans="1:4" ht="25" x14ac:dyDescent="0.25">
      <c r="A119" s="449">
        <v>7</v>
      </c>
      <c r="B119" s="449" t="s">
        <v>2434</v>
      </c>
      <c r="C119" s="450" t="s">
        <v>3584</v>
      </c>
      <c r="D119" s="451">
        <v>45590</v>
      </c>
    </row>
    <row r="120" spans="1:4" ht="25" x14ac:dyDescent="0.25">
      <c r="A120" s="449">
        <v>7</v>
      </c>
      <c r="B120" s="449" t="s">
        <v>2445</v>
      </c>
      <c r="C120" s="450" t="s">
        <v>3584</v>
      </c>
      <c r="D120" s="451">
        <v>45590</v>
      </c>
    </row>
    <row r="121" spans="1:4" ht="25" x14ac:dyDescent="0.25">
      <c r="A121" s="449">
        <v>7</v>
      </c>
      <c r="B121" s="449" t="s">
        <v>2457</v>
      </c>
      <c r="C121" s="450" t="s">
        <v>3584</v>
      </c>
      <c r="D121" s="451">
        <v>45590</v>
      </c>
    </row>
    <row r="122" spans="1:4" ht="25" x14ac:dyDescent="0.25">
      <c r="A122" s="449">
        <v>7</v>
      </c>
      <c r="B122" s="449" t="s">
        <v>2467</v>
      </c>
      <c r="C122" s="450" t="s">
        <v>3584</v>
      </c>
      <c r="D122" s="451">
        <v>45590</v>
      </c>
    </row>
    <row r="123" spans="1:4" ht="25" x14ac:dyDescent="0.25">
      <c r="A123" s="449">
        <v>7</v>
      </c>
      <c r="B123" s="449" t="s">
        <v>2477</v>
      </c>
      <c r="C123" s="450" t="s">
        <v>3584</v>
      </c>
      <c r="D123" s="451">
        <v>45590</v>
      </c>
    </row>
    <row r="124" spans="1:4" ht="25" x14ac:dyDescent="0.25">
      <c r="A124" s="449">
        <v>7</v>
      </c>
      <c r="B124" s="449" t="s">
        <v>2488</v>
      </c>
      <c r="C124" s="450" t="s">
        <v>3584</v>
      </c>
      <c r="D124" s="451">
        <v>45590</v>
      </c>
    </row>
    <row r="125" spans="1:4" ht="25" x14ac:dyDescent="0.25">
      <c r="A125" s="449">
        <v>7</v>
      </c>
      <c r="B125" s="449" t="s">
        <v>2499</v>
      </c>
      <c r="C125" s="450" t="s">
        <v>3584</v>
      </c>
      <c r="D125" s="451">
        <v>45590</v>
      </c>
    </row>
    <row r="126" spans="1:4" ht="25" x14ac:dyDescent="0.25">
      <c r="A126" s="449">
        <v>7</v>
      </c>
      <c r="B126" s="449" t="s">
        <v>2510</v>
      </c>
      <c r="C126" s="450" t="s">
        <v>3584</v>
      </c>
      <c r="D126" s="451">
        <v>45590</v>
      </c>
    </row>
    <row r="127" spans="1:4" ht="25" x14ac:dyDescent="0.25">
      <c r="A127" s="449">
        <v>7</v>
      </c>
      <c r="B127" s="449" t="s">
        <v>2521</v>
      </c>
      <c r="C127" s="450" t="s">
        <v>3584</v>
      </c>
      <c r="D127" s="451">
        <v>45590</v>
      </c>
    </row>
    <row r="128" spans="1:4" ht="25" x14ac:dyDescent="0.25">
      <c r="A128" s="449">
        <v>7</v>
      </c>
      <c r="B128" s="449" t="s">
        <v>2534</v>
      </c>
      <c r="C128" s="450" t="s">
        <v>3584</v>
      </c>
      <c r="D128" s="451">
        <v>45590</v>
      </c>
    </row>
    <row r="129" spans="1:4" ht="25" x14ac:dyDescent="0.25">
      <c r="A129" s="449">
        <v>7</v>
      </c>
      <c r="B129" s="449" t="s">
        <v>2543</v>
      </c>
      <c r="C129" s="450" t="s">
        <v>3584</v>
      </c>
      <c r="D129" s="451">
        <v>45590</v>
      </c>
    </row>
    <row r="130" spans="1:4" ht="25" x14ac:dyDescent="0.25">
      <c r="A130" s="449">
        <v>7</v>
      </c>
      <c r="B130" s="449" t="s">
        <v>2552</v>
      </c>
      <c r="C130" s="450" t="s">
        <v>3584</v>
      </c>
      <c r="D130" s="451">
        <v>45590</v>
      </c>
    </row>
    <row r="131" spans="1:4" ht="25" x14ac:dyDescent="0.25">
      <c r="A131" s="449">
        <v>7</v>
      </c>
      <c r="B131" s="449" t="s">
        <v>2562</v>
      </c>
      <c r="C131" s="450" t="s">
        <v>3584</v>
      </c>
      <c r="D131" s="451">
        <v>45590</v>
      </c>
    </row>
    <row r="132" spans="1:4" ht="25" x14ac:dyDescent="0.25">
      <c r="A132" s="449">
        <v>7</v>
      </c>
      <c r="B132" s="449" t="s">
        <v>2572</v>
      </c>
      <c r="C132" s="450" t="s">
        <v>3584</v>
      </c>
      <c r="D132" s="451">
        <v>45590</v>
      </c>
    </row>
    <row r="133" spans="1:4" ht="25" x14ac:dyDescent="0.25">
      <c r="A133" s="449">
        <v>7</v>
      </c>
      <c r="B133" s="449" t="s">
        <v>2582</v>
      </c>
      <c r="C133" s="450" t="s">
        <v>3584</v>
      </c>
      <c r="D133" s="451">
        <v>45590</v>
      </c>
    </row>
    <row r="134" spans="1:4" ht="25" x14ac:dyDescent="0.25">
      <c r="A134" s="449">
        <v>7</v>
      </c>
      <c r="B134" s="449" t="s">
        <v>2592</v>
      </c>
      <c r="C134" s="450" t="s">
        <v>3584</v>
      </c>
      <c r="D134" s="451">
        <v>45590</v>
      </c>
    </row>
    <row r="135" spans="1:4" ht="25" x14ac:dyDescent="0.25">
      <c r="A135" s="449">
        <v>7</v>
      </c>
      <c r="B135" s="449" t="s">
        <v>2603</v>
      </c>
      <c r="C135" s="450" t="s">
        <v>3584</v>
      </c>
      <c r="D135" s="451">
        <v>45590</v>
      </c>
    </row>
    <row r="136" spans="1:4" ht="25" x14ac:dyDescent="0.25">
      <c r="A136" s="449">
        <v>7</v>
      </c>
      <c r="B136" s="449" t="s">
        <v>2614</v>
      </c>
      <c r="C136" s="450" t="s">
        <v>3584</v>
      </c>
      <c r="D136" s="451">
        <v>45590</v>
      </c>
    </row>
    <row r="137" spans="1:4" ht="25" x14ac:dyDescent="0.25">
      <c r="A137" s="449">
        <v>7</v>
      </c>
      <c r="B137" s="449" t="s">
        <v>2625</v>
      </c>
      <c r="C137" s="450" t="s">
        <v>3584</v>
      </c>
      <c r="D137" s="451">
        <v>45590</v>
      </c>
    </row>
    <row r="138" spans="1:4" ht="25" x14ac:dyDescent="0.25">
      <c r="A138" s="449">
        <v>7</v>
      </c>
      <c r="B138" s="449" t="s">
        <v>2636</v>
      </c>
      <c r="C138" s="450" t="s">
        <v>3584</v>
      </c>
      <c r="D138" s="451">
        <v>45590</v>
      </c>
    </row>
    <row r="139" spans="1:4" ht="25" x14ac:dyDescent="0.25">
      <c r="A139" s="449">
        <v>7</v>
      </c>
      <c r="B139" s="449" t="s">
        <v>2647</v>
      </c>
      <c r="C139" s="450" t="s">
        <v>3584</v>
      </c>
      <c r="D139" s="451">
        <v>45590</v>
      </c>
    </row>
    <row r="140" spans="1:4" ht="25" x14ac:dyDescent="0.25">
      <c r="A140" s="449">
        <v>7</v>
      </c>
      <c r="B140" s="449" t="s">
        <v>2658</v>
      </c>
      <c r="C140" s="450" t="s">
        <v>3584</v>
      </c>
      <c r="D140" s="451">
        <v>45590</v>
      </c>
    </row>
    <row r="141" spans="1:4" ht="25" x14ac:dyDescent="0.25">
      <c r="A141" s="449">
        <v>7</v>
      </c>
      <c r="B141" s="449" t="s">
        <v>2669</v>
      </c>
      <c r="C141" s="450" t="s">
        <v>3584</v>
      </c>
      <c r="D141" s="451">
        <v>45590</v>
      </c>
    </row>
    <row r="142" spans="1:4" ht="25" x14ac:dyDescent="0.25">
      <c r="A142" s="449">
        <v>7</v>
      </c>
      <c r="B142" s="449" t="s">
        <v>2685</v>
      </c>
      <c r="C142" s="450" t="s">
        <v>3584</v>
      </c>
      <c r="D142" s="451">
        <v>45590</v>
      </c>
    </row>
    <row r="143" spans="1:4" ht="25" x14ac:dyDescent="0.25">
      <c r="A143" s="449">
        <v>7</v>
      </c>
      <c r="B143" s="449" t="s">
        <v>2694</v>
      </c>
      <c r="C143" s="450" t="s">
        <v>3584</v>
      </c>
      <c r="D143" s="451">
        <v>45590</v>
      </c>
    </row>
    <row r="144" spans="1:4" ht="25" x14ac:dyDescent="0.25">
      <c r="A144" s="449">
        <v>7</v>
      </c>
      <c r="B144" s="449" t="s">
        <v>2704</v>
      </c>
      <c r="C144" s="450" t="s">
        <v>3584</v>
      </c>
      <c r="D144" s="451">
        <v>45590</v>
      </c>
    </row>
    <row r="145" spans="1:4" ht="25" x14ac:dyDescent="0.25">
      <c r="A145" s="449">
        <v>7</v>
      </c>
      <c r="B145" s="449" t="s">
        <v>2715</v>
      </c>
      <c r="C145" s="450" t="s">
        <v>3584</v>
      </c>
      <c r="D145" s="451">
        <v>45590</v>
      </c>
    </row>
    <row r="146" spans="1:4" ht="25" x14ac:dyDescent="0.25">
      <c r="A146" s="449">
        <v>7</v>
      </c>
      <c r="B146" s="449" t="s">
        <v>2727</v>
      </c>
      <c r="C146" s="450" t="s">
        <v>3584</v>
      </c>
      <c r="D146" s="451">
        <v>45590</v>
      </c>
    </row>
    <row r="147" spans="1:4" ht="25" x14ac:dyDescent="0.25">
      <c r="A147" s="449">
        <v>7</v>
      </c>
      <c r="B147" s="449" t="s">
        <v>2739</v>
      </c>
      <c r="C147" s="450" t="s">
        <v>3584</v>
      </c>
      <c r="D147" s="451">
        <v>45590</v>
      </c>
    </row>
    <row r="148" spans="1:4" ht="25" x14ac:dyDescent="0.25">
      <c r="A148" s="449">
        <v>7</v>
      </c>
      <c r="B148" s="449" t="s">
        <v>2749</v>
      </c>
      <c r="C148" s="450" t="s">
        <v>3584</v>
      </c>
      <c r="D148" s="451">
        <v>45590</v>
      </c>
    </row>
    <row r="149" spans="1:4" ht="25" x14ac:dyDescent="0.25">
      <c r="A149" s="449">
        <v>7</v>
      </c>
      <c r="B149" s="449" t="s">
        <v>2762</v>
      </c>
      <c r="C149" s="450" t="s">
        <v>3584</v>
      </c>
      <c r="D149" s="451">
        <v>45590</v>
      </c>
    </row>
    <row r="150" spans="1:4" ht="25" x14ac:dyDescent="0.25">
      <c r="A150" s="449">
        <v>7</v>
      </c>
      <c r="B150" s="449" t="s">
        <v>2774</v>
      </c>
      <c r="C150" s="450" t="s">
        <v>3584</v>
      </c>
      <c r="D150" s="451">
        <v>45590</v>
      </c>
    </row>
    <row r="151" spans="1:4" ht="25" x14ac:dyDescent="0.25">
      <c r="A151" s="449">
        <v>7</v>
      </c>
      <c r="B151" s="449" t="s">
        <v>2785</v>
      </c>
      <c r="C151" s="450" t="s">
        <v>3584</v>
      </c>
      <c r="D151" s="451">
        <v>45590</v>
      </c>
    </row>
    <row r="152" spans="1:4" ht="25" x14ac:dyDescent="0.25">
      <c r="A152" s="449">
        <v>7</v>
      </c>
      <c r="B152" s="449" t="s">
        <v>2795</v>
      </c>
      <c r="C152" s="450" t="s">
        <v>3584</v>
      </c>
      <c r="D152" s="451">
        <v>45590</v>
      </c>
    </row>
    <row r="153" spans="1:4" ht="25" x14ac:dyDescent="0.25">
      <c r="A153" s="449">
        <v>7</v>
      </c>
      <c r="B153" s="449" t="s">
        <v>2115</v>
      </c>
      <c r="C153" s="450" t="s">
        <v>3584</v>
      </c>
      <c r="D153" s="451">
        <v>45590</v>
      </c>
    </row>
    <row r="154" spans="1:4" ht="25" x14ac:dyDescent="0.25">
      <c r="A154" s="449">
        <v>7</v>
      </c>
      <c r="B154" s="449" t="s">
        <v>2828</v>
      </c>
      <c r="C154" s="450" t="s">
        <v>3584</v>
      </c>
      <c r="D154" s="451">
        <v>45590</v>
      </c>
    </row>
    <row r="155" spans="1:4" ht="25" x14ac:dyDescent="0.25">
      <c r="A155" s="449">
        <v>7</v>
      </c>
      <c r="B155" s="449" t="s">
        <v>2839</v>
      </c>
      <c r="C155" s="450" t="s">
        <v>3584</v>
      </c>
      <c r="D155" s="451">
        <v>45590</v>
      </c>
    </row>
    <row r="156" spans="1:4" ht="25" x14ac:dyDescent="0.25">
      <c r="A156" s="449">
        <v>7</v>
      </c>
      <c r="B156" s="449" t="s">
        <v>2865</v>
      </c>
      <c r="C156" s="450" t="s">
        <v>3584</v>
      </c>
      <c r="D156" s="451">
        <v>45590</v>
      </c>
    </row>
    <row r="157" spans="1:4" ht="25" x14ac:dyDescent="0.25">
      <c r="A157" s="449">
        <v>7</v>
      </c>
      <c r="B157" s="449" t="s">
        <v>2876</v>
      </c>
      <c r="C157" s="450" t="s">
        <v>3584</v>
      </c>
      <c r="D157" s="451">
        <v>45590</v>
      </c>
    </row>
    <row r="158" spans="1:4" ht="25" x14ac:dyDescent="0.25">
      <c r="A158" s="449">
        <v>7</v>
      </c>
      <c r="B158" s="449" t="s">
        <v>2886</v>
      </c>
      <c r="C158" s="450" t="s">
        <v>3584</v>
      </c>
      <c r="D158" s="451">
        <v>45590</v>
      </c>
    </row>
    <row r="159" spans="1:4" ht="25" x14ac:dyDescent="0.25">
      <c r="A159" s="449">
        <v>7</v>
      </c>
      <c r="B159" s="449" t="s">
        <v>2128</v>
      </c>
      <c r="C159" s="450" t="s">
        <v>3584</v>
      </c>
      <c r="D159" s="451">
        <v>45590</v>
      </c>
    </row>
    <row r="160" spans="1:4" ht="25" x14ac:dyDescent="0.25">
      <c r="A160" s="449">
        <v>7</v>
      </c>
      <c r="B160" s="449" t="s">
        <v>2817</v>
      </c>
      <c r="C160" s="450" t="s">
        <v>3584</v>
      </c>
      <c r="D160" s="451">
        <v>45590</v>
      </c>
    </row>
    <row r="161" spans="1:4" ht="25" x14ac:dyDescent="0.25">
      <c r="A161" s="449">
        <v>7</v>
      </c>
      <c r="B161" s="449" t="s">
        <v>1082</v>
      </c>
      <c r="C161" s="450" t="s">
        <v>3585</v>
      </c>
      <c r="D161" s="451">
        <v>45590</v>
      </c>
    </row>
    <row r="162" spans="1:4" ht="25" x14ac:dyDescent="0.25">
      <c r="A162" s="449">
        <v>7</v>
      </c>
      <c r="B162" s="449" t="s">
        <v>1097</v>
      </c>
      <c r="C162" s="450" t="s">
        <v>3585</v>
      </c>
      <c r="D162" s="451">
        <v>45590</v>
      </c>
    </row>
    <row r="163" spans="1:4" ht="25" x14ac:dyDescent="0.25">
      <c r="A163" s="449">
        <v>7</v>
      </c>
      <c r="B163" s="449" t="s">
        <v>1109</v>
      </c>
      <c r="C163" s="450" t="s">
        <v>3585</v>
      </c>
      <c r="D163" s="451">
        <v>45590</v>
      </c>
    </row>
    <row r="164" spans="1:4" ht="25" x14ac:dyDescent="0.25">
      <c r="A164" s="449">
        <v>7</v>
      </c>
      <c r="B164" s="449" t="s">
        <v>1122</v>
      </c>
      <c r="C164" s="450" t="s">
        <v>3585</v>
      </c>
      <c r="D164" s="451">
        <v>45590</v>
      </c>
    </row>
    <row r="165" spans="1:4" ht="25" x14ac:dyDescent="0.25">
      <c r="A165" s="449">
        <v>7</v>
      </c>
      <c r="B165" s="449" t="s">
        <v>1133</v>
      </c>
      <c r="C165" s="450" t="s">
        <v>3585</v>
      </c>
      <c r="D165" s="451">
        <v>45590</v>
      </c>
    </row>
    <row r="166" spans="1:4" ht="25" x14ac:dyDescent="0.25">
      <c r="A166" s="449">
        <v>7</v>
      </c>
      <c r="B166" s="449" t="s">
        <v>1144</v>
      </c>
      <c r="C166" s="450" t="s">
        <v>3585</v>
      </c>
      <c r="D166" s="451">
        <v>45590</v>
      </c>
    </row>
    <row r="167" spans="1:4" ht="25" x14ac:dyDescent="0.25">
      <c r="A167" s="449">
        <v>7</v>
      </c>
      <c r="B167" s="449" t="s">
        <v>1156</v>
      </c>
      <c r="C167" s="450" t="s">
        <v>3585</v>
      </c>
      <c r="D167" s="451">
        <v>45590</v>
      </c>
    </row>
    <row r="168" spans="1:4" ht="25" x14ac:dyDescent="0.25">
      <c r="A168" s="449">
        <v>7</v>
      </c>
      <c r="B168" s="449" t="s">
        <v>1170</v>
      </c>
      <c r="C168" s="450" t="s">
        <v>3585</v>
      </c>
      <c r="D168" s="451">
        <v>45590</v>
      </c>
    </row>
    <row r="169" spans="1:4" ht="25" x14ac:dyDescent="0.25">
      <c r="A169" s="449">
        <v>7</v>
      </c>
      <c r="B169" s="449" t="s">
        <v>1184</v>
      </c>
      <c r="C169" s="450" t="s">
        <v>3585</v>
      </c>
      <c r="D169" s="451">
        <v>45590</v>
      </c>
    </row>
    <row r="170" spans="1:4" ht="25" x14ac:dyDescent="0.25">
      <c r="A170" s="449">
        <v>7</v>
      </c>
      <c r="B170" s="449" t="s">
        <v>1195</v>
      </c>
      <c r="C170" s="450" t="s">
        <v>3585</v>
      </c>
      <c r="D170" s="451">
        <v>45590</v>
      </c>
    </row>
    <row r="171" spans="1:4" ht="25" x14ac:dyDescent="0.25">
      <c r="A171" s="449">
        <v>7</v>
      </c>
      <c r="B171" s="449" t="s">
        <v>1207</v>
      </c>
      <c r="C171" s="450" t="s">
        <v>3585</v>
      </c>
      <c r="D171" s="451">
        <v>45590</v>
      </c>
    </row>
    <row r="172" spans="1:4" ht="25" x14ac:dyDescent="0.25">
      <c r="A172" s="449">
        <v>7</v>
      </c>
      <c r="B172" s="449" t="s">
        <v>1221</v>
      </c>
      <c r="C172" s="450" t="s">
        <v>3585</v>
      </c>
      <c r="D172" s="451">
        <v>45590</v>
      </c>
    </row>
    <row r="173" spans="1:4" ht="25" x14ac:dyDescent="0.25">
      <c r="A173" s="449">
        <v>7</v>
      </c>
      <c r="B173" s="449" t="s">
        <v>1232</v>
      </c>
      <c r="C173" s="450" t="s">
        <v>3585</v>
      </c>
      <c r="D173" s="451">
        <v>45590</v>
      </c>
    </row>
    <row r="174" spans="1:4" ht="25" x14ac:dyDescent="0.25">
      <c r="A174" s="449">
        <v>7</v>
      </c>
      <c r="B174" s="449" t="s">
        <v>1246</v>
      </c>
      <c r="C174" s="450" t="s">
        <v>3585</v>
      </c>
      <c r="D174" s="451">
        <v>45590</v>
      </c>
    </row>
    <row r="175" spans="1:4" ht="25" x14ac:dyDescent="0.25">
      <c r="A175" s="449">
        <v>7</v>
      </c>
      <c r="B175" s="449" t="s">
        <v>1257</v>
      </c>
      <c r="C175" s="450" t="s">
        <v>3585</v>
      </c>
      <c r="D175" s="451">
        <v>45590</v>
      </c>
    </row>
    <row r="176" spans="1:4" ht="25" x14ac:dyDescent="0.25">
      <c r="A176" s="449">
        <v>7</v>
      </c>
      <c r="B176" s="449" t="s">
        <v>1268</v>
      </c>
      <c r="C176" s="450" t="s">
        <v>3585</v>
      </c>
      <c r="D176" s="451">
        <v>45590</v>
      </c>
    </row>
    <row r="177" spans="1:4" ht="25" x14ac:dyDescent="0.25">
      <c r="A177" s="449">
        <v>7</v>
      </c>
      <c r="B177" s="449" t="s">
        <v>1279</v>
      </c>
      <c r="C177" s="450" t="s">
        <v>3585</v>
      </c>
      <c r="D177" s="451">
        <v>45590</v>
      </c>
    </row>
    <row r="178" spans="1:4" ht="25" x14ac:dyDescent="0.25">
      <c r="A178" s="449">
        <v>7</v>
      </c>
      <c r="B178" s="449" t="s">
        <v>1293</v>
      </c>
      <c r="C178" s="450" t="s">
        <v>3585</v>
      </c>
      <c r="D178" s="451">
        <v>45590</v>
      </c>
    </row>
    <row r="179" spans="1:4" ht="25" x14ac:dyDescent="0.25">
      <c r="A179" s="449">
        <v>7</v>
      </c>
      <c r="B179" s="449" t="s">
        <v>1305</v>
      </c>
      <c r="C179" s="450" t="s">
        <v>3585</v>
      </c>
      <c r="D179" s="451">
        <v>45590</v>
      </c>
    </row>
    <row r="180" spans="1:4" ht="25" x14ac:dyDescent="0.25">
      <c r="A180" s="449">
        <v>7</v>
      </c>
      <c r="B180" s="449" t="s">
        <v>1316</v>
      </c>
      <c r="C180" s="450" t="s">
        <v>3585</v>
      </c>
      <c r="D180" s="451">
        <v>45590</v>
      </c>
    </row>
    <row r="181" spans="1:4" ht="25" x14ac:dyDescent="0.25">
      <c r="A181" s="449">
        <v>7</v>
      </c>
      <c r="B181" s="449" t="s">
        <v>1327</v>
      </c>
      <c r="C181" s="450" t="s">
        <v>3585</v>
      </c>
      <c r="D181" s="451">
        <v>45590</v>
      </c>
    </row>
    <row r="182" spans="1:4" ht="25" x14ac:dyDescent="0.25">
      <c r="A182" s="449">
        <v>7</v>
      </c>
      <c r="B182" s="449" t="s">
        <v>1341</v>
      </c>
      <c r="C182" s="450" t="s">
        <v>3585</v>
      </c>
      <c r="D182" s="451">
        <v>45590</v>
      </c>
    </row>
    <row r="183" spans="1:4" ht="25" x14ac:dyDescent="0.25">
      <c r="A183" s="449">
        <v>7</v>
      </c>
      <c r="B183" s="449" t="s">
        <v>1353</v>
      </c>
      <c r="C183" s="450" t="s">
        <v>3585</v>
      </c>
      <c r="D183" s="451">
        <v>45590</v>
      </c>
    </row>
    <row r="184" spans="1:4" ht="25" x14ac:dyDescent="0.25">
      <c r="A184" s="449">
        <v>7</v>
      </c>
      <c r="B184" s="449" t="s">
        <v>1368</v>
      </c>
      <c r="C184" s="450" t="s">
        <v>3585</v>
      </c>
      <c r="D184" s="451">
        <v>45590</v>
      </c>
    </row>
    <row r="185" spans="1:4" ht="25" x14ac:dyDescent="0.25">
      <c r="A185" s="449">
        <v>7</v>
      </c>
      <c r="B185" s="449" t="s">
        <v>1379</v>
      </c>
      <c r="C185" s="450" t="s">
        <v>3585</v>
      </c>
      <c r="D185" s="451">
        <v>45590</v>
      </c>
    </row>
    <row r="186" spans="1:4" ht="25" x14ac:dyDescent="0.25">
      <c r="A186" s="449">
        <v>7</v>
      </c>
      <c r="B186" s="449" t="s">
        <v>1393</v>
      </c>
      <c r="C186" s="450" t="s">
        <v>3585</v>
      </c>
      <c r="D186" s="451">
        <v>45590</v>
      </c>
    </row>
    <row r="187" spans="1:4" ht="25" x14ac:dyDescent="0.25">
      <c r="A187" s="449">
        <v>7</v>
      </c>
      <c r="B187" s="449" t="s">
        <v>1406</v>
      </c>
      <c r="C187" s="450" t="s">
        <v>3585</v>
      </c>
      <c r="D187" s="451">
        <v>45590</v>
      </c>
    </row>
    <row r="188" spans="1:4" ht="25" x14ac:dyDescent="0.25">
      <c r="A188" s="449">
        <v>7</v>
      </c>
      <c r="B188" s="449" t="s">
        <v>1417</v>
      </c>
      <c r="C188" s="450" t="s">
        <v>3585</v>
      </c>
      <c r="D188" s="451">
        <v>45590</v>
      </c>
    </row>
    <row r="189" spans="1:4" ht="25" x14ac:dyDescent="0.25">
      <c r="A189" s="449">
        <v>7</v>
      </c>
      <c r="B189" s="449" t="s">
        <v>1431</v>
      </c>
      <c r="C189" s="450" t="s">
        <v>3585</v>
      </c>
      <c r="D189" s="451">
        <v>45590</v>
      </c>
    </row>
    <row r="190" spans="1:4" ht="25" x14ac:dyDescent="0.25">
      <c r="A190" s="449">
        <v>7</v>
      </c>
      <c r="B190" s="449" t="s">
        <v>1442</v>
      </c>
      <c r="C190" s="450" t="s">
        <v>3585</v>
      </c>
      <c r="D190" s="451">
        <v>45590</v>
      </c>
    </row>
    <row r="191" spans="1:4" ht="25" x14ac:dyDescent="0.25">
      <c r="A191" s="449">
        <v>7</v>
      </c>
      <c r="B191" s="449" t="s">
        <v>1453</v>
      </c>
      <c r="C191" s="450" t="s">
        <v>3585</v>
      </c>
      <c r="D191" s="451">
        <v>45590</v>
      </c>
    </row>
    <row r="192" spans="1:4" ht="25" x14ac:dyDescent="0.25">
      <c r="A192" s="449">
        <v>7</v>
      </c>
      <c r="B192" s="449" t="s">
        <v>1464</v>
      </c>
      <c r="C192" s="450" t="s">
        <v>3585</v>
      </c>
      <c r="D192" s="451">
        <v>45590</v>
      </c>
    </row>
    <row r="193" spans="1:4" ht="25" x14ac:dyDescent="0.25">
      <c r="A193" s="449">
        <v>7</v>
      </c>
      <c r="B193" s="449" t="s">
        <v>1475</v>
      </c>
      <c r="C193" s="450" t="s">
        <v>3585</v>
      </c>
      <c r="D193" s="451">
        <v>45590</v>
      </c>
    </row>
    <row r="194" spans="1:4" ht="25" x14ac:dyDescent="0.25">
      <c r="A194" s="449">
        <v>7</v>
      </c>
      <c r="B194" s="449" t="s">
        <v>1488</v>
      </c>
      <c r="C194" s="450" t="s">
        <v>3585</v>
      </c>
      <c r="D194" s="451">
        <v>45590</v>
      </c>
    </row>
    <row r="195" spans="1:4" ht="25" x14ac:dyDescent="0.25">
      <c r="A195" s="449">
        <v>7</v>
      </c>
      <c r="B195" s="449" t="s">
        <v>1500</v>
      </c>
      <c r="C195" s="450" t="s">
        <v>3585</v>
      </c>
      <c r="D195" s="451">
        <v>45590</v>
      </c>
    </row>
    <row r="196" spans="1:4" ht="25" x14ac:dyDescent="0.25">
      <c r="A196" s="449">
        <v>7</v>
      </c>
      <c r="B196" s="449" t="s">
        <v>1512</v>
      </c>
      <c r="C196" s="450" t="s">
        <v>3585</v>
      </c>
      <c r="D196" s="451">
        <v>45590</v>
      </c>
    </row>
    <row r="197" spans="1:4" ht="25" x14ac:dyDescent="0.25">
      <c r="A197" s="449">
        <v>7</v>
      </c>
      <c r="B197" s="449" t="s">
        <v>1525</v>
      </c>
      <c r="C197" s="450" t="s">
        <v>3585</v>
      </c>
      <c r="D197" s="451">
        <v>45590</v>
      </c>
    </row>
    <row r="198" spans="1:4" ht="25" x14ac:dyDescent="0.25">
      <c r="A198" s="449">
        <v>7</v>
      </c>
      <c r="B198" s="449" t="s">
        <v>1536</v>
      </c>
      <c r="C198" s="450" t="s">
        <v>3585</v>
      </c>
      <c r="D198" s="451">
        <v>45590</v>
      </c>
    </row>
    <row r="199" spans="1:4" ht="25" x14ac:dyDescent="0.25">
      <c r="A199" s="449">
        <v>7</v>
      </c>
      <c r="B199" s="449" t="s">
        <v>1548</v>
      </c>
      <c r="C199" s="450" t="s">
        <v>3585</v>
      </c>
      <c r="D199" s="451">
        <v>45590</v>
      </c>
    </row>
    <row r="200" spans="1:4" ht="25" x14ac:dyDescent="0.25">
      <c r="A200" s="449">
        <v>7</v>
      </c>
      <c r="B200" s="449" t="s">
        <v>1558</v>
      </c>
      <c r="C200" s="450" t="s">
        <v>3585</v>
      </c>
      <c r="D200" s="451">
        <v>45590</v>
      </c>
    </row>
    <row r="201" spans="1:4" ht="25" x14ac:dyDescent="0.25">
      <c r="A201" s="449">
        <v>7</v>
      </c>
      <c r="B201" s="449" t="s">
        <v>1567</v>
      </c>
      <c r="C201" s="450" t="s">
        <v>3585</v>
      </c>
      <c r="D201" s="451">
        <v>45590</v>
      </c>
    </row>
    <row r="202" spans="1:4" ht="25" x14ac:dyDescent="0.25">
      <c r="A202" s="449">
        <v>7</v>
      </c>
      <c r="B202" s="449" t="s">
        <v>1577</v>
      </c>
      <c r="C202" s="450" t="s">
        <v>3585</v>
      </c>
      <c r="D202" s="451">
        <v>45590</v>
      </c>
    </row>
    <row r="203" spans="1:4" ht="25" x14ac:dyDescent="0.25">
      <c r="A203" s="449">
        <v>7</v>
      </c>
      <c r="B203" s="449" t="s">
        <v>1587</v>
      </c>
      <c r="C203" s="450" t="s">
        <v>3585</v>
      </c>
      <c r="D203" s="451">
        <v>45590</v>
      </c>
    </row>
    <row r="204" spans="1:4" x14ac:dyDescent="0.25">
      <c r="A204" s="449">
        <v>7</v>
      </c>
      <c r="B204" s="449" t="s">
        <v>636</v>
      </c>
      <c r="C204" s="450" t="s">
        <v>3586</v>
      </c>
      <c r="D204" s="451">
        <v>45590</v>
      </c>
    </row>
    <row r="205" spans="1:4" x14ac:dyDescent="0.25">
      <c r="A205" s="449">
        <v>7</v>
      </c>
      <c r="B205" s="449" t="s">
        <v>675</v>
      </c>
      <c r="C205" s="450" t="s">
        <v>3586</v>
      </c>
      <c r="D205" s="451">
        <v>45590</v>
      </c>
    </row>
    <row r="206" spans="1:4" x14ac:dyDescent="0.25">
      <c r="A206" s="449">
        <v>7</v>
      </c>
      <c r="B206" s="449" t="s">
        <v>688</v>
      </c>
      <c r="C206" s="450" t="s">
        <v>3586</v>
      </c>
      <c r="D206" s="451">
        <v>45590</v>
      </c>
    </row>
    <row r="207" spans="1:4" x14ac:dyDescent="0.25">
      <c r="A207" s="449">
        <v>7</v>
      </c>
      <c r="B207" s="449" t="s">
        <v>700</v>
      </c>
      <c r="C207" s="450" t="s">
        <v>3586</v>
      </c>
      <c r="D207" s="451">
        <v>45590</v>
      </c>
    </row>
    <row r="208" spans="1:4" x14ac:dyDescent="0.25">
      <c r="A208" s="449">
        <v>7</v>
      </c>
      <c r="B208" s="449" t="s">
        <v>782</v>
      </c>
      <c r="C208" s="450" t="s">
        <v>3586</v>
      </c>
      <c r="D208" s="451">
        <v>45590</v>
      </c>
    </row>
    <row r="209" spans="1:4" x14ac:dyDescent="0.25">
      <c r="A209" s="449">
        <v>7</v>
      </c>
      <c r="B209" s="449" t="s">
        <v>795</v>
      </c>
      <c r="C209" s="450" t="s">
        <v>3586</v>
      </c>
      <c r="D209" s="451">
        <v>45590</v>
      </c>
    </row>
    <row r="210" spans="1:4" x14ac:dyDescent="0.25">
      <c r="A210" s="449">
        <v>7</v>
      </c>
      <c r="B210" s="449" t="s">
        <v>821</v>
      </c>
      <c r="C210" s="450" t="s">
        <v>3586</v>
      </c>
      <c r="D210" s="451">
        <v>45590</v>
      </c>
    </row>
    <row r="211" spans="1:4" x14ac:dyDescent="0.25">
      <c r="A211" s="449">
        <v>7</v>
      </c>
      <c r="B211" s="449" t="s">
        <v>833</v>
      </c>
      <c r="C211" s="450" t="s">
        <v>3586</v>
      </c>
      <c r="D211" s="451">
        <v>45590</v>
      </c>
    </row>
    <row r="212" spans="1:4" x14ac:dyDescent="0.25">
      <c r="A212" s="449">
        <v>7</v>
      </c>
      <c r="B212" s="449" t="s">
        <v>845</v>
      </c>
      <c r="C212" s="450" t="s">
        <v>3586</v>
      </c>
      <c r="D212" s="451">
        <v>45590</v>
      </c>
    </row>
    <row r="213" spans="1:4" x14ac:dyDescent="0.25">
      <c r="A213" s="449">
        <v>7</v>
      </c>
      <c r="B213" s="449" t="s">
        <v>859</v>
      </c>
      <c r="C213" s="450" t="s">
        <v>3586</v>
      </c>
      <c r="D213" s="451">
        <v>45590</v>
      </c>
    </row>
    <row r="214" spans="1:4" x14ac:dyDescent="0.25">
      <c r="A214" s="449">
        <v>7</v>
      </c>
      <c r="B214" s="449" t="s">
        <v>1024</v>
      </c>
      <c r="C214" s="450" t="s">
        <v>3586</v>
      </c>
      <c r="D214" s="451">
        <v>45590</v>
      </c>
    </row>
    <row r="215" spans="1:4" x14ac:dyDescent="0.25">
      <c r="A215" s="449">
        <v>7</v>
      </c>
      <c r="B215" s="449" t="s">
        <v>1035</v>
      </c>
      <c r="C215" s="450" t="s">
        <v>3586</v>
      </c>
      <c r="D215" s="451">
        <v>45590</v>
      </c>
    </row>
    <row r="216" spans="1:4" x14ac:dyDescent="0.25">
      <c r="A216" s="449">
        <v>7</v>
      </c>
      <c r="B216" s="449" t="s">
        <v>1068</v>
      </c>
      <c r="C216" s="450" t="s">
        <v>3586</v>
      </c>
      <c r="D216" s="451">
        <v>45590</v>
      </c>
    </row>
    <row r="217" spans="1:4" x14ac:dyDescent="0.25">
      <c r="A217" s="449">
        <v>7</v>
      </c>
      <c r="B217" s="449" t="s">
        <v>597</v>
      </c>
      <c r="C217" s="450" t="s">
        <v>3587</v>
      </c>
      <c r="D217" s="451">
        <v>45590</v>
      </c>
    </row>
    <row r="218" spans="1:4" x14ac:dyDescent="0.25">
      <c r="A218" s="449">
        <v>7</v>
      </c>
      <c r="B218" s="449" t="s">
        <v>612</v>
      </c>
      <c r="C218" s="450" t="s">
        <v>3587</v>
      </c>
      <c r="D218" s="451">
        <v>45590</v>
      </c>
    </row>
    <row r="219" spans="1:4" x14ac:dyDescent="0.25">
      <c r="A219" s="449">
        <v>7</v>
      </c>
      <c r="B219" s="449" t="s">
        <v>624</v>
      </c>
      <c r="C219" s="450" t="s">
        <v>3587</v>
      </c>
      <c r="D219" s="451">
        <v>45590</v>
      </c>
    </row>
    <row r="220" spans="1:4" x14ac:dyDescent="0.25">
      <c r="A220" s="449">
        <v>7</v>
      </c>
      <c r="B220" s="449" t="s">
        <v>636</v>
      </c>
      <c r="C220" s="450" t="s">
        <v>3587</v>
      </c>
      <c r="D220" s="451">
        <v>45590</v>
      </c>
    </row>
    <row r="221" spans="1:4" x14ac:dyDescent="0.25">
      <c r="A221" s="449">
        <v>7</v>
      </c>
      <c r="B221" s="449" t="s">
        <v>649</v>
      </c>
      <c r="C221" s="450" t="s">
        <v>3587</v>
      </c>
      <c r="D221" s="451">
        <v>45590</v>
      </c>
    </row>
    <row r="222" spans="1:4" x14ac:dyDescent="0.25">
      <c r="A222" s="449">
        <v>7</v>
      </c>
      <c r="B222" s="449" t="s">
        <v>662</v>
      </c>
      <c r="C222" s="450" t="s">
        <v>3587</v>
      </c>
      <c r="D222" s="451">
        <v>45590</v>
      </c>
    </row>
    <row r="223" spans="1:4" x14ac:dyDescent="0.25">
      <c r="A223" s="449">
        <v>7</v>
      </c>
      <c r="B223" s="449" t="s">
        <v>675</v>
      </c>
      <c r="C223" s="450" t="s">
        <v>3587</v>
      </c>
      <c r="D223" s="451">
        <v>45590</v>
      </c>
    </row>
    <row r="224" spans="1:4" x14ac:dyDescent="0.25">
      <c r="A224" s="449">
        <v>7</v>
      </c>
      <c r="B224" s="449" t="s">
        <v>688</v>
      </c>
      <c r="C224" s="450" t="s">
        <v>3587</v>
      </c>
      <c r="D224" s="451">
        <v>45590</v>
      </c>
    </row>
    <row r="225" spans="1:4" x14ac:dyDescent="0.25">
      <c r="A225" s="449">
        <v>7</v>
      </c>
      <c r="B225" s="449" t="s">
        <v>700</v>
      </c>
      <c r="C225" s="450" t="s">
        <v>3587</v>
      </c>
      <c r="D225" s="451">
        <v>45590</v>
      </c>
    </row>
    <row r="226" spans="1:4" x14ac:dyDescent="0.25">
      <c r="A226" s="449">
        <v>7</v>
      </c>
      <c r="B226" s="449" t="s">
        <v>712</v>
      </c>
      <c r="C226" s="450" t="s">
        <v>3587</v>
      </c>
      <c r="D226" s="451">
        <v>45590</v>
      </c>
    </row>
    <row r="227" spans="1:4" x14ac:dyDescent="0.25">
      <c r="A227" s="449">
        <v>7</v>
      </c>
      <c r="B227" s="449" t="s">
        <v>723</v>
      </c>
      <c r="C227" s="450" t="s">
        <v>3587</v>
      </c>
      <c r="D227" s="451">
        <v>45590</v>
      </c>
    </row>
    <row r="228" spans="1:4" x14ac:dyDescent="0.25">
      <c r="A228" s="449">
        <v>7</v>
      </c>
      <c r="B228" s="449" t="s">
        <v>736</v>
      </c>
      <c r="C228" s="450" t="s">
        <v>3587</v>
      </c>
      <c r="D228" s="451">
        <v>45590</v>
      </c>
    </row>
    <row r="229" spans="1:4" x14ac:dyDescent="0.25">
      <c r="A229" s="449">
        <v>7</v>
      </c>
      <c r="B229" s="449" t="s">
        <v>747</v>
      </c>
      <c r="C229" s="450" t="s">
        <v>3587</v>
      </c>
      <c r="D229" s="451">
        <v>45590</v>
      </c>
    </row>
    <row r="230" spans="1:4" x14ac:dyDescent="0.25">
      <c r="A230" s="449">
        <v>7</v>
      </c>
      <c r="B230" s="449" t="s">
        <v>760</v>
      </c>
      <c r="C230" s="450" t="s">
        <v>3587</v>
      </c>
      <c r="D230" s="451">
        <v>45590</v>
      </c>
    </row>
    <row r="231" spans="1:4" x14ac:dyDescent="0.25">
      <c r="A231" s="449">
        <v>7</v>
      </c>
      <c r="B231" s="449" t="s">
        <v>771</v>
      </c>
      <c r="C231" s="450" t="s">
        <v>3587</v>
      </c>
      <c r="D231" s="451">
        <v>45590</v>
      </c>
    </row>
    <row r="232" spans="1:4" x14ac:dyDescent="0.25">
      <c r="A232" s="449">
        <v>7</v>
      </c>
      <c r="B232" s="449" t="s">
        <v>782</v>
      </c>
      <c r="C232" s="450" t="s">
        <v>3587</v>
      </c>
      <c r="D232" s="451">
        <v>45590</v>
      </c>
    </row>
    <row r="233" spans="1:4" x14ac:dyDescent="0.25">
      <c r="A233" s="449">
        <v>7</v>
      </c>
      <c r="B233" s="449" t="s">
        <v>795</v>
      </c>
      <c r="C233" s="450" t="s">
        <v>3587</v>
      </c>
      <c r="D233" s="451">
        <v>45590</v>
      </c>
    </row>
    <row r="234" spans="1:4" x14ac:dyDescent="0.25">
      <c r="A234" s="449">
        <v>7</v>
      </c>
      <c r="B234" s="449" t="s">
        <v>810</v>
      </c>
      <c r="C234" s="450" t="s">
        <v>3587</v>
      </c>
      <c r="D234" s="451">
        <v>45590</v>
      </c>
    </row>
    <row r="235" spans="1:4" x14ac:dyDescent="0.25">
      <c r="A235" s="449">
        <v>7</v>
      </c>
      <c r="B235" s="449" t="s">
        <v>821</v>
      </c>
      <c r="C235" s="450" t="s">
        <v>3587</v>
      </c>
      <c r="D235" s="451">
        <v>45590</v>
      </c>
    </row>
    <row r="236" spans="1:4" x14ac:dyDescent="0.25">
      <c r="A236" s="449">
        <v>7</v>
      </c>
      <c r="B236" s="449" t="s">
        <v>833</v>
      </c>
      <c r="C236" s="450" t="s">
        <v>3587</v>
      </c>
      <c r="D236" s="451">
        <v>45590</v>
      </c>
    </row>
    <row r="237" spans="1:4" x14ac:dyDescent="0.25">
      <c r="A237" s="449">
        <v>7</v>
      </c>
      <c r="B237" s="449" t="s">
        <v>845</v>
      </c>
      <c r="C237" s="450" t="s">
        <v>3587</v>
      </c>
      <c r="D237" s="451">
        <v>45590</v>
      </c>
    </row>
    <row r="238" spans="1:4" x14ac:dyDescent="0.25">
      <c r="A238" s="449">
        <v>7</v>
      </c>
      <c r="B238" s="449" t="s">
        <v>859</v>
      </c>
      <c r="C238" s="450" t="s">
        <v>3587</v>
      </c>
      <c r="D238" s="451">
        <v>45590</v>
      </c>
    </row>
    <row r="239" spans="1:4" x14ac:dyDescent="0.25">
      <c r="A239" s="449">
        <v>7</v>
      </c>
      <c r="B239" s="449" t="s">
        <v>870</v>
      </c>
      <c r="C239" s="450" t="s">
        <v>3587</v>
      </c>
      <c r="D239" s="451">
        <v>45590</v>
      </c>
    </row>
    <row r="240" spans="1:4" x14ac:dyDescent="0.25">
      <c r="A240" s="449">
        <v>7</v>
      </c>
      <c r="B240" s="449" t="s">
        <v>882</v>
      </c>
      <c r="C240" s="450" t="s">
        <v>3587</v>
      </c>
      <c r="D240" s="451">
        <v>45590</v>
      </c>
    </row>
    <row r="241" spans="1:4" x14ac:dyDescent="0.25">
      <c r="A241" s="449">
        <v>7</v>
      </c>
      <c r="B241" s="449" t="s">
        <v>897</v>
      </c>
      <c r="C241" s="450" t="s">
        <v>3587</v>
      </c>
      <c r="D241" s="451">
        <v>45590</v>
      </c>
    </row>
    <row r="242" spans="1:4" x14ac:dyDescent="0.25">
      <c r="A242" s="449">
        <v>7</v>
      </c>
      <c r="B242" s="449" t="s">
        <v>910</v>
      </c>
      <c r="C242" s="450" t="s">
        <v>3587</v>
      </c>
      <c r="D242" s="451">
        <v>45590</v>
      </c>
    </row>
    <row r="243" spans="1:4" x14ac:dyDescent="0.25">
      <c r="A243" s="449">
        <v>7</v>
      </c>
      <c r="B243" s="449" t="s">
        <v>922</v>
      </c>
      <c r="C243" s="450" t="s">
        <v>3587</v>
      </c>
      <c r="D243" s="451">
        <v>45590</v>
      </c>
    </row>
    <row r="244" spans="1:4" x14ac:dyDescent="0.25">
      <c r="A244" s="449">
        <v>7</v>
      </c>
      <c r="B244" s="449" t="s">
        <v>933</v>
      </c>
      <c r="C244" s="450" t="s">
        <v>3587</v>
      </c>
      <c r="D244" s="451">
        <v>45590</v>
      </c>
    </row>
    <row r="245" spans="1:4" x14ac:dyDescent="0.25">
      <c r="A245" s="449">
        <v>7</v>
      </c>
      <c r="B245" s="449" t="s">
        <v>944</v>
      </c>
      <c r="C245" s="450" t="s">
        <v>3587</v>
      </c>
      <c r="D245" s="451">
        <v>45590</v>
      </c>
    </row>
    <row r="246" spans="1:4" x14ac:dyDescent="0.25">
      <c r="A246" s="449">
        <v>7</v>
      </c>
      <c r="B246" s="449" t="s">
        <v>955</v>
      </c>
      <c r="C246" s="450" t="s">
        <v>3587</v>
      </c>
      <c r="D246" s="451">
        <v>45590</v>
      </c>
    </row>
    <row r="247" spans="1:4" x14ac:dyDescent="0.25">
      <c r="A247" s="449">
        <v>7</v>
      </c>
      <c r="B247" s="449" t="s">
        <v>966</v>
      </c>
      <c r="C247" s="450" t="s">
        <v>3587</v>
      </c>
      <c r="D247" s="451">
        <v>45590</v>
      </c>
    </row>
    <row r="248" spans="1:4" x14ac:dyDescent="0.25">
      <c r="A248" s="449">
        <v>7</v>
      </c>
      <c r="B248" s="449" t="s">
        <v>977</v>
      </c>
      <c r="C248" s="450" t="s">
        <v>3587</v>
      </c>
      <c r="D248" s="451">
        <v>45590</v>
      </c>
    </row>
    <row r="249" spans="1:4" x14ac:dyDescent="0.25">
      <c r="A249" s="449">
        <v>7</v>
      </c>
      <c r="B249" s="449" t="s">
        <v>988</v>
      </c>
      <c r="C249" s="450" t="s">
        <v>3587</v>
      </c>
      <c r="D249" s="451">
        <v>45590</v>
      </c>
    </row>
    <row r="250" spans="1:4" x14ac:dyDescent="0.25">
      <c r="A250" s="449">
        <v>7</v>
      </c>
      <c r="B250" s="449" t="s">
        <v>999</v>
      </c>
      <c r="C250" s="450" t="s">
        <v>3587</v>
      </c>
      <c r="D250" s="451">
        <v>45590</v>
      </c>
    </row>
    <row r="251" spans="1:4" x14ac:dyDescent="0.25">
      <c r="A251" s="449">
        <v>7</v>
      </c>
      <c r="B251" s="449" t="s">
        <v>1010</v>
      </c>
      <c r="C251" s="450" t="s">
        <v>3587</v>
      </c>
      <c r="D251" s="451">
        <v>45590</v>
      </c>
    </row>
    <row r="252" spans="1:4" x14ac:dyDescent="0.25">
      <c r="A252" s="449">
        <v>7</v>
      </c>
      <c r="B252" s="449" t="s">
        <v>1024</v>
      </c>
      <c r="C252" s="450" t="s">
        <v>3587</v>
      </c>
      <c r="D252" s="451">
        <v>45590</v>
      </c>
    </row>
    <row r="253" spans="1:4" x14ac:dyDescent="0.25">
      <c r="A253" s="449">
        <v>7</v>
      </c>
      <c r="B253" s="449" t="s">
        <v>1035</v>
      </c>
      <c r="C253" s="450" t="s">
        <v>3587</v>
      </c>
      <c r="D253" s="451">
        <v>45590</v>
      </c>
    </row>
    <row r="254" spans="1:4" x14ac:dyDescent="0.25">
      <c r="A254" s="449">
        <v>7</v>
      </c>
      <c r="B254" s="449" t="s">
        <v>1971</v>
      </c>
      <c r="C254" s="450" t="s">
        <v>3587</v>
      </c>
      <c r="D254" s="451">
        <v>45590</v>
      </c>
    </row>
    <row r="255" spans="1:4" x14ac:dyDescent="0.25">
      <c r="A255" s="449">
        <v>7</v>
      </c>
      <c r="B255" s="449" t="s">
        <v>1984</v>
      </c>
      <c r="C255" s="450" t="s">
        <v>3587</v>
      </c>
      <c r="D255" s="451">
        <v>45590</v>
      </c>
    </row>
    <row r="256" spans="1:4" x14ac:dyDescent="0.25">
      <c r="A256" s="449">
        <v>7</v>
      </c>
      <c r="B256" s="449" t="s">
        <v>1994</v>
      </c>
      <c r="C256" s="450" t="s">
        <v>3587</v>
      </c>
      <c r="D256" s="451">
        <v>45590</v>
      </c>
    </row>
    <row r="257" spans="1:4" x14ac:dyDescent="0.25">
      <c r="A257" s="449">
        <v>7</v>
      </c>
      <c r="B257" s="449" t="s">
        <v>2006</v>
      </c>
      <c r="C257" s="450" t="s">
        <v>3587</v>
      </c>
      <c r="D257" s="451">
        <v>45590</v>
      </c>
    </row>
    <row r="258" spans="1:4" x14ac:dyDescent="0.25">
      <c r="A258" s="449">
        <v>7</v>
      </c>
      <c r="B258" s="449" t="s">
        <v>2018</v>
      </c>
      <c r="C258" s="450" t="s">
        <v>3587</v>
      </c>
      <c r="D258" s="451">
        <v>45590</v>
      </c>
    </row>
    <row r="259" spans="1:4" x14ac:dyDescent="0.25">
      <c r="A259" s="449">
        <v>7</v>
      </c>
      <c r="B259" s="449" t="s">
        <v>2031</v>
      </c>
      <c r="C259" s="450" t="s">
        <v>3587</v>
      </c>
      <c r="D259" s="451">
        <v>45590</v>
      </c>
    </row>
    <row r="260" spans="1:4" x14ac:dyDescent="0.25">
      <c r="A260" s="449">
        <v>7</v>
      </c>
      <c r="B260" s="449" t="s">
        <v>2042</v>
      </c>
      <c r="C260" s="450" t="s">
        <v>3587</v>
      </c>
      <c r="D260" s="451">
        <v>45590</v>
      </c>
    </row>
    <row r="261" spans="1:4" x14ac:dyDescent="0.25">
      <c r="A261" s="449">
        <v>7</v>
      </c>
      <c r="B261" s="449" t="s">
        <v>2053</v>
      </c>
      <c r="C261" s="450" t="s">
        <v>3587</v>
      </c>
      <c r="D261" s="451">
        <v>45590</v>
      </c>
    </row>
    <row r="262" spans="1:4" x14ac:dyDescent="0.25">
      <c r="A262" s="449">
        <v>7</v>
      </c>
      <c r="B262" s="449" t="s">
        <v>2066</v>
      </c>
      <c r="C262" s="450" t="s">
        <v>3587</v>
      </c>
      <c r="D262" s="451">
        <v>45590</v>
      </c>
    </row>
    <row r="263" spans="1:4" x14ac:dyDescent="0.25">
      <c r="A263" s="449">
        <v>7</v>
      </c>
      <c r="B263" s="449" t="s">
        <v>2143</v>
      </c>
      <c r="C263" s="450" t="s">
        <v>3587</v>
      </c>
      <c r="D263" s="451">
        <v>45590</v>
      </c>
    </row>
    <row r="264" spans="1:4" x14ac:dyDescent="0.25">
      <c r="A264" s="449">
        <v>7</v>
      </c>
      <c r="B264" s="449" t="s">
        <v>2156</v>
      </c>
      <c r="C264" s="450" t="s">
        <v>3587</v>
      </c>
      <c r="D264" s="451">
        <v>45590</v>
      </c>
    </row>
    <row r="265" spans="1:4" x14ac:dyDescent="0.25">
      <c r="A265" s="449">
        <v>7</v>
      </c>
      <c r="B265" s="449" t="s">
        <v>2167</v>
      </c>
      <c r="C265" s="450" t="s">
        <v>3587</v>
      </c>
      <c r="D265" s="451">
        <v>45590</v>
      </c>
    </row>
    <row r="266" spans="1:4" x14ac:dyDescent="0.25">
      <c r="A266" s="449">
        <v>7</v>
      </c>
      <c r="B266" s="449" t="s">
        <v>2179</v>
      </c>
      <c r="C266" s="450" t="s">
        <v>3587</v>
      </c>
      <c r="D266" s="451">
        <v>45590</v>
      </c>
    </row>
    <row r="267" spans="1:4" x14ac:dyDescent="0.25">
      <c r="A267" s="449">
        <v>7</v>
      </c>
      <c r="B267" s="449" t="s">
        <v>2189</v>
      </c>
      <c r="C267" s="450" t="s">
        <v>3587</v>
      </c>
      <c r="D267" s="451">
        <v>45590</v>
      </c>
    </row>
    <row r="268" spans="1:4" x14ac:dyDescent="0.25">
      <c r="A268" s="449">
        <v>7</v>
      </c>
      <c r="B268" s="449" t="s">
        <v>2200</v>
      </c>
      <c r="C268" s="450" t="s">
        <v>3587</v>
      </c>
      <c r="D268" s="451">
        <v>45590</v>
      </c>
    </row>
    <row r="269" spans="1:4" x14ac:dyDescent="0.25">
      <c r="A269" s="449">
        <v>7</v>
      </c>
      <c r="B269" s="449" t="s">
        <v>2212</v>
      </c>
      <c r="C269" s="450" t="s">
        <v>3587</v>
      </c>
      <c r="D269" s="451">
        <v>45590</v>
      </c>
    </row>
    <row r="270" spans="1:4" x14ac:dyDescent="0.25">
      <c r="A270" s="449">
        <v>7</v>
      </c>
      <c r="B270" s="449" t="s">
        <v>2224</v>
      </c>
      <c r="C270" s="450" t="s">
        <v>3587</v>
      </c>
      <c r="D270" s="451">
        <v>45590</v>
      </c>
    </row>
    <row r="271" spans="1:4" x14ac:dyDescent="0.25">
      <c r="A271" s="449">
        <v>7</v>
      </c>
      <c r="B271" s="449" t="s">
        <v>2238</v>
      </c>
      <c r="C271" s="450" t="s">
        <v>3587</v>
      </c>
      <c r="D271" s="451">
        <v>45590</v>
      </c>
    </row>
    <row r="272" spans="1:4" x14ac:dyDescent="0.25">
      <c r="A272" s="449">
        <v>7</v>
      </c>
      <c r="B272" s="449" t="s">
        <v>2249</v>
      </c>
      <c r="C272" s="450" t="s">
        <v>3587</v>
      </c>
      <c r="D272" s="451">
        <v>45590</v>
      </c>
    </row>
    <row r="273" spans="1:4" x14ac:dyDescent="0.25">
      <c r="A273" s="449">
        <v>7</v>
      </c>
      <c r="B273" s="449" t="s">
        <v>2260</v>
      </c>
      <c r="C273" s="450" t="s">
        <v>3587</v>
      </c>
      <c r="D273" s="451">
        <v>45590</v>
      </c>
    </row>
    <row r="274" spans="1:4" x14ac:dyDescent="0.25">
      <c r="A274" s="449">
        <v>7</v>
      </c>
      <c r="B274" s="449" t="s">
        <v>2271</v>
      </c>
      <c r="C274" s="450" t="s">
        <v>3587</v>
      </c>
      <c r="D274" s="451">
        <v>45590</v>
      </c>
    </row>
    <row r="275" spans="1:4" x14ac:dyDescent="0.25">
      <c r="A275" s="449">
        <v>7</v>
      </c>
      <c r="B275" s="449" t="s">
        <v>2283</v>
      </c>
      <c r="C275" s="450" t="s">
        <v>3587</v>
      </c>
      <c r="D275" s="451">
        <v>45590</v>
      </c>
    </row>
    <row r="276" spans="1:4" x14ac:dyDescent="0.25">
      <c r="A276" s="449">
        <v>7</v>
      </c>
      <c r="B276" s="449" t="s">
        <v>2293</v>
      </c>
      <c r="C276" s="450" t="s">
        <v>3587</v>
      </c>
      <c r="D276" s="451">
        <v>45590</v>
      </c>
    </row>
    <row r="277" spans="1:4" x14ac:dyDescent="0.25">
      <c r="A277" s="449">
        <v>7</v>
      </c>
      <c r="B277" s="449" t="s">
        <v>2303</v>
      </c>
      <c r="C277" s="450" t="s">
        <v>3587</v>
      </c>
      <c r="D277" s="451">
        <v>45590</v>
      </c>
    </row>
    <row r="278" spans="1:4" x14ac:dyDescent="0.25">
      <c r="A278" s="449">
        <v>7</v>
      </c>
      <c r="B278" s="449" t="s">
        <v>2314</v>
      </c>
      <c r="C278" s="450" t="s">
        <v>3587</v>
      </c>
      <c r="D278" s="451">
        <v>45590</v>
      </c>
    </row>
    <row r="279" spans="1:4" x14ac:dyDescent="0.25">
      <c r="A279" s="449">
        <v>7</v>
      </c>
      <c r="B279" s="449" t="s">
        <v>2325</v>
      </c>
      <c r="C279" s="450" t="s">
        <v>3587</v>
      </c>
      <c r="D279" s="451">
        <v>45590</v>
      </c>
    </row>
    <row r="280" spans="1:4" x14ac:dyDescent="0.25">
      <c r="A280" s="449">
        <v>7</v>
      </c>
      <c r="B280" s="449" t="s">
        <v>2336</v>
      </c>
      <c r="C280" s="450" t="s">
        <v>3587</v>
      </c>
      <c r="D280" s="451">
        <v>45590</v>
      </c>
    </row>
    <row r="281" spans="1:4" x14ac:dyDescent="0.25">
      <c r="A281" s="449">
        <v>7</v>
      </c>
      <c r="B281" s="449" t="s">
        <v>2349</v>
      </c>
      <c r="C281" s="450" t="s">
        <v>3587</v>
      </c>
      <c r="D281" s="451">
        <v>45590</v>
      </c>
    </row>
    <row r="282" spans="1:4" x14ac:dyDescent="0.25">
      <c r="A282" s="449">
        <v>7</v>
      </c>
      <c r="B282" s="449" t="s">
        <v>2359</v>
      </c>
      <c r="C282" s="450" t="s">
        <v>3587</v>
      </c>
      <c r="D282" s="451">
        <v>45590</v>
      </c>
    </row>
    <row r="283" spans="1:4" x14ac:dyDescent="0.25">
      <c r="A283" s="449">
        <v>7</v>
      </c>
      <c r="B283" s="449" t="s">
        <v>2371</v>
      </c>
      <c r="C283" s="450" t="s">
        <v>3587</v>
      </c>
      <c r="D283" s="451">
        <v>45590</v>
      </c>
    </row>
    <row r="284" spans="1:4" x14ac:dyDescent="0.25">
      <c r="A284" s="449">
        <v>7</v>
      </c>
      <c r="B284" s="449" t="s">
        <v>2380</v>
      </c>
      <c r="C284" s="450" t="s">
        <v>3587</v>
      </c>
      <c r="D284" s="451">
        <v>45590</v>
      </c>
    </row>
    <row r="285" spans="1:4" x14ac:dyDescent="0.25">
      <c r="A285" s="449">
        <v>7</v>
      </c>
      <c r="B285" s="449" t="s">
        <v>2392</v>
      </c>
      <c r="C285" s="450" t="s">
        <v>3587</v>
      </c>
      <c r="D285" s="451">
        <v>45590</v>
      </c>
    </row>
    <row r="286" spans="1:4" x14ac:dyDescent="0.25">
      <c r="A286" s="449">
        <v>7</v>
      </c>
      <c r="B286" s="449" t="s">
        <v>2402</v>
      </c>
      <c r="C286" s="450" t="s">
        <v>3587</v>
      </c>
      <c r="D286" s="451">
        <v>45590</v>
      </c>
    </row>
    <row r="287" spans="1:4" x14ac:dyDescent="0.25">
      <c r="A287" s="449">
        <v>7</v>
      </c>
      <c r="B287" s="449" t="s">
        <v>2413</v>
      </c>
      <c r="C287" s="450" t="s">
        <v>3587</v>
      </c>
      <c r="D287" s="451">
        <v>45590</v>
      </c>
    </row>
    <row r="288" spans="1:4" x14ac:dyDescent="0.25">
      <c r="A288" s="449">
        <v>7</v>
      </c>
      <c r="B288" s="449" t="s">
        <v>2424</v>
      </c>
      <c r="C288" s="450" t="s">
        <v>3587</v>
      </c>
      <c r="D288" s="451">
        <v>45590</v>
      </c>
    </row>
    <row r="289" spans="1:4" x14ac:dyDescent="0.25">
      <c r="A289" s="449">
        <v>7</v>
      </c>
      <c r="B289" s="449" t="s">
        <v>2434</v>
      </c>
      <c r="C289" s="450" t="s">
        <v>3587</v>
      </c>
      <c r="D289" s="451">
        <v>45590</v>
      </c>
    </row>
    <row r="290" spans="1:4" x14ac:dyDescent="0.25">
      <c r="A290" s="449">
        <v>7</v>
      </c>
      <c r="B290" s="449" t="s">
        <v>2445</v>
      </c>
      <c r="C290" s="450" t="s">
        <v>3587</v>
      </c>
      <c r="D290" s="451">
        <v>45590</v>
      </c>
    </row>
    <row r="291" spans="1:4" x14ac:dyDescent="0.25">
      <c r="A291" s="449">
        <v>7</v>
      </c>
      <c r="B291" s="449" t="s">
        <v>2457</v>
      </c>
      <c r="C291" s="450" t="s">
        <v>3587</v>
      </c>
      <c r="D291" s="451">
        <v>45590</v>
      </c>
    </row>
    <row r="292" spans="1:4" x14ac:dyDescent="0.25">
      <c r="A292" s="449">
        <v>7</v>
      </c>
      <c r="B292" s="449" t="s">
        <v>2467</v>
      </c>
      <c r="C292" s="450" t="s">
        <v>3587</v>
      </c>
      <c r="D292" s="451">
        <v>45590</v>
      </c>
    </row>
    <row r="293" spans="1:4" x14ac:dyDescent="0.25">
      <c r="A293" s="449">
        <v>7</v>
      </c>
      <c r="B293" s="449" t="s">
        <v>2477</v>
      </c>
      <c r="C293" s="450" t="s">
        <v>3587</v>
      </c>
      <c r="D293" s="451">
        <v>45590</v>
      </c>
    </row>
    <row r="294" spans="1:4" x14ac:dyDescent="0.25">
      <c r="A294" s="449">
        <v>7</v>
      </c>
      <c r="B294" s="449" t="s">
        <v>2488</v>
      </c>
      <c r="C294" s="450" t="s">
        <v>3587</v>
      </c>
      <c r="D294" s="451">
        <v>45590</v>
      </c>
    </row>
    <row r="295" spans="1:4" x14ac:dyDescent="0.25">
      <c r="A295" s="449">
        <v>7</v>
      </c>
      <c r="B295" s="449" t="s">
        <v>2499</v>
      </c>
      <c r="C295" s="450" t="s">
        <v>3587</v>
      </c>
      <c r="D295" s="451">
        <v>45590</v>
      </c>
    </row>
    <row r="296" spans="1:4" x14ac:dyDescent="0.25">
      <c r="A296" s="449">
        <v>7</v>
      </c>
      <c r="B296" s="449" t="s">
        <v>2510</v>
      </c>
      <c r="C296" s="450" t="s">
        <v>3587</v>
      </c>
      <c r="D296" s="451">
        <v>45590</v>
      </c>
    </row>
    <row r="297" spans="1:4" x14ac:dyDescent="0.25">
      <c r="A297" s="449">
        <v>7</v>
      </c>
      <c r="B297" s="449" t="s">
        <v>2521</v>
      </c>
      <c r="C297" s="450" t="s">
        <v>3587</v>
      </c>
      <c r="D297" s="451">
        <v>45590</v>
      </c>
    </row>
    <row r="298" spans="1:4" x14ac:dyDescent="0.25">
      <c r="A298" s="449">
        <v>7</v>
      </c>
      <c r="B298" s="449" t="s">
        <v>2534</v>
      </c>
      <c r="C298" s="450" t="s">
        <v>3587</v>
      </c>
      <c r="D298" s="451">
        <v>45590</v>
      </c>
    </row>
    <row r="299" spans="1:4" x14ac:dyDescent="0.25">
      <c r="A299" s="449">
        <v>7</v>
      </c>
      <c r="B299" s="449" t="s">
        <v>2543</v>
      </c>
      <c r="C299" s="450" t="s">
        <v>3587</v>
      </c>
      <c r="D299" s="451">
        <v>45590</v>
      </c>
    </row>
    <row r="300" spans="1:4" x14ac:dyDescent="0.25">
      <c r="A300" s="449">
        <v>7</v>
      </c>
      <c r="B300" s="449" t="s">
        <v>2552</v>
      </c>
      <c r="C300" s="450" t="s">
        <v>3587</v>
      </c>
      <c r="D300" s="451">
        <v>45590</v>
      </c>
    </row>
    <row r="301" spans="1:4" x14ac:dyDescent="0.25">
      <c r="A301" s="449">
        <v>7</v>
      </c>
      <c r="B301" s="449" t="s">
        <v>2562</v>
      </c>
      <c r="C301" s="450" t="s">
        <v>3587</v>
      </c>
      <c r="D301" s="451">
        <v>45590</v>
      </c>
    </row>
    <row r="302" spans="1:4" x14ac:dyDescent="0.25">
      <c r="A302" s="449">
        <v>7</v>
      </c>
      <c r="B302" s="449" t="s">
        <v>2572</v>
      </c>
      <c r="C302" s="450" t="s">
        <v>3587</v>
      </c>
      <c r="D302" s="451">
        <v>45590</v>
      </c>
    </row>
    <row r="303" spans="1:4" x14ac:dyDescent="0.25">
      <c r="A303" s="449">
        <v>7</v>
      </c>
      <c r="B303" s="449" t="s">
        <v>2582</v>
      </c>
      <c r="C303" s="450" t="s">
        <v>3587</v>
      </c>
      <c r="D303" s="451">
        <v>45590</v>
      </c>
    </row>
    <row r="304" spans="1:4" x14ac:dyDescent="0.25">
      <c r="A304" s="449">
        <v>7</v>
      </c>
      <c r="B304" s="449" t="s">
        <v>2592</v>
      </c>
      <c r="C304" s="450" t="s">
        <v>3587</v>
      </c>
      <c r="D304" s="451">
        <v>45590</v>
      </c>
    </row>
    <row r="305" spans="1:4" x14ac:dyDescent="0.25">
      <c r="A305" s="449">
        <v>7</v>
      </c>
      <c r="B305" s="449" t="s">
        <v>2603</v>
      </c>
      <c r="C305" s="450" t="s">
        <v>3587</v>
      </c>
      <c r="D305" s="451">
        <v>45590</v>
      </c>
    </row>
    <row r="306" spans="1:4" x14ac:dyDescent="0.25">
      <c r="A306" s="449">
        <v>7</v>
      </c>
      <c r="B306" s="449" t="s">
        <v>2614</v>
      </c>
      <c r="C306" s="450" t="s">
        <v>3587</v>
      </c>
      <c r="D306" s="451">
        <v>45590</v>
      </c>
    </row>
    <row r="307" spans="1:4" x14ac:dyDescent="0.25">
      <c r="A307" s="449">
        <v>7</v>
      </c>
      <c r="B307" s="449" t="s">
        <v>2625</v>
      </c>
      <c r="C307" s="450" t="s">
        <v>3587</v>
      </c>
      <c r="D307" s="451">
        <v>45590</v>
      </c>
    </row>
    <row r="308" spans="1:4" x14ac:dyDescent="0.25">
      <c r="A308" s="449">
        <v>7</v>
      </c>
      <c r="B308" s="449" t="s">
        <v>2636</v>
      </c>
      <c r="C308" s="450" t="s">
        <v>3587</v>
      </c>
      <c r="D308" s="451">
        <v>45590</v>
      </c>
    </row>
    <row r="309" spans="1:4" x14ac:dyDescent="0.25">
      <c r="A309" s="449">
        <v>7</v>
      </c>
      <c r="B309" s="449" t="s">
        <v>2647</v>
      </c>
      <c r="C309" s="450" t="s">
        <v>3587</v>
      </c>
      <c r="D309" s="451">
        <v>45590</v>
      </c>
    </row>
    <row r="310" spans="1:4" x14ac:dyDescent="0.25">
      <c r="A310" s="449">
        <v>7</v>
      </c>
      <c r="B310" s="449" t="s">
        <v>2658</v>
      </c>
      <c r="C310" s="450" t="s">
        <v>3587</v>
      </c>
      <c r="D310" s="451">
        <v>45590</v>
      </c>
    </row>
    <row r="311" spans="1:4" x14ac:dyDescent="0.25">
      <c r="A311" s="449">
        <v>7</v>
      </c>
      <c r="B311" s="449" t="s">
        <v>2669</v>
      </c>
      <c r="C311" s="450" t="s">
        <v>3587</v>
      </c>
      <c r="D311" s="451">
        <v>45590</v>
      </c>
    </row>
    <row r="312" spans="1:4" x14ac:dyDescent="0.25">
      <c r="A312" s="449">
        <v>7</v>
      </c>
      <c r="B312" s="449" t="s">
        <v>2685</v>
      </c>
      <c r="C312" s="450" t="s">
        <v>3587</v>
      </c>
      <c r="D312" s="451">
        <v>45590</v>
      </c>
    </row>
    <row r="313" spans="1:4" x14ac:dyDescent="0.25">
      <c r="A313" s="449">
        <v>7</v>
      </c>
      <c r="B313" s="449" t="s">
        <v>2694</v>
      </c>
      <c r="C313" s="450" t="s">
        <v>3587</v>
      </c>
      <c r="D313" s="451">
        <v>45590</v>
      </c>
    </row>
    <row r="314" spans="1:4" x14ac:dyDescent="0.25">
      <c r="A314" s="449">
        <v>7</v>
      </c>
      <c r="B314" s="449" t="s">
        <v>2704</v>
      </c>
      <c r="C314" s="450" t="s">
        <v>3587</v>
      </c>
      <c r="D314" s="451">
        <v>45590</v>
      </c>
    </row>
    <row r="315" spans="1:4" x14ac:dyDescent="0.25">
      <c r="A315" s="449">
        <v>7</v>
      </c>
      <c r="B315" s="449" t="s">
        <v>2715</v>
      </c>
      <c r="C315" s="450" t="s">
        <v>3587</v>
      </c>
      <c r="D315" s="451">
        <v>45590</v>
      </c>
    </row>
    <row r="316" spans="1:4" x14ac:dyDescent="0.25">
      <c r="A316" s="449">
        <v>7</v>
      </c>
      <c r="B316" s="449" t="s">
        <v>2727</v>
      </c>
      <c r="C316" s="450" t="s">
        <v>3587</v>
      </c>
      <c r="D316" s="451">
        <v>45590</v>
      </c>
    </row>
    <row r="317" spans="1:4" x14ac:dyDescent="0.25">
      <c r="A317" s="449">
        <v>7</v>
      </c>
      <c r="B317" s="449" t="s">
        <v>2739</v>
      </c>
      <c r="C317" s="450" t="s">
        <v>3587</v>
      </c>
      <c r="D317" s="451">
        <v>45590</v>
      </c>
    </row>
    <row r="318" spans="1:4" x14ac:dyDescent="0.25">
      <c r="A318" s="449">
        <v>7</v>
      </c>
      <c r="B318" s="449" t="s">
        <v>2749</v>
      </c>
      <c r="C318" s="450" t="s">
        <v>3587</v>
      </c>
      <c r="D318" s="451">
        <v>45590</v>
      </c>
    </row>
    <row r="319" spans="1:4" x14ac:dyDescent="0.25">
      <c r="A319" s="449">
        <v>7</v>
      </c>
      <c r="B319" s="449" t="s">
        <v>2762</v>
      </c>
      <c r="C319" s="450" t="s">
        <v>3587</v>
      </c>
      <c r="D319" s="451">
        <v>45590</v>
      </c>
    </row>
    <row r="320" spans="1:4" x14ac:dyDescent="0.25">
      <c r="A320" s="449">
        <v>7</v>
      </c>
      <c r="B320" s="449" t="s">
        <v>2774</v>
      </c>
      <c r="C320" s="450" t="s">
        <v>3587</v>
      </c>
      <c r="D320" s="451">
        <v>45590</v>
      </c>
    </row>
    <row r="321" spans="1:4" x14ac:dyDescent="0.25">
      <c r="A321" s="449">
        <v>7</v>
      </c>
      <c r="B321" s="449" t="s">
        <v>2785</v>
      </c>
      <c r="C321" s="450" t="s">
        <v>3587</v>
      </c>
      <c r="D321" s="451">
        <v>45590</v>
      </c>
    </row>
    <row r="322" spans="1:4" x14ac:dyDescent="0.25">
      <c r="A322" s="449">
        <v>7</v>
      </c>
      <c r="B322" s="449" t="s">
        <v>2795</v>
      </c>
      <c r="C322" s="450" t="s">
        <v>3587</v>
      </c>
      <c r="D322" s="451">
        <v>45590</v>
      </c>
    </row>
    <row r="323" spans="1:4" x14ac:dyDescent="0.25">
      <c r="A323" s="449">
        <v>7</v>
      </c>
      <c r="B323" s="449" t="s">
        <v>2115</v>
      </c>
      <c r="C323" s="450" t="s">
        <v>3587</v>
      </c>
      <c r="D323" s="451">
        <v>45590</v>
      </c>
    </row>
    <row r="324" spans="1:4" x14ac:dyDescent="0.25">
      <c r="A324" s="449">
        <v>7</v>
      </c>
      <c r="B324" s="449" t="s">
        <v>2828</v>
      </c>
      <c r="C324" s="450" t="s">
        <v>3587</v>
      </c>
      <c r="D324" s="451">
        <v>45590</v>
      </c>
    </row>
    <row r="325" spans="1:4" x14ac:dyDescent="0.25">
      <c r="A325" s="449">
        <v>7</v>
      </c>
      <c r="B325" s="449" t="s">
        <v>2839</v>
      </c>
      <c r="C325" s="450" t="s">
        <v>3587</v>
      </c>
      <c r="D325" s="451">
        <v>45590</v>
      </c>
    </row>
    <row r="326" spans="1:4" x14ac:dyDescent="0.25">
      <c r="A326" s="449">
        <v>7</v>
      </c>
      <c r="B326" s="449" t="s">
        <v>2865</v>
      </c>
      <c r="C326" s="450" t="s">
        <v>3587</v>
      </c>
      <c r="D326" s="451">
        <v>45590</v>
      </c>
    </row>
    <row r="327" spans="1:4" x14ac:dyDescent="0.25">
      <c r="A327" s="449">
        <v>7</v>
      </c>
      <c r="B327" s="449" t="s">
        <v>2876</v>
      </c>
      <c r="C327" s="450" t="s">
        <v>3587</v>
      </c>
      <c r="D327" s="451">
        <v>45590</v>
      </c>
    </row>
    <row r="328" spans="1:4" x14ac:dyDescent="0.25">
      <c r="A328" s="449">
        <v>7</v>
      </c>
      <c r="B328" s="449" t="s">
        <v>2886</v>
      </c>
      <c r="C328" s="450" t="s">
        <v>3587</v>
      </c>
      <c r="D328" s="451">
        <v>45590</v>
      </c>
    </row>
    <row r="329" spans="1:4" x14ac:dyDescent="0.25">
      <c r="A329" s="449">
        <v>7</v>
      </c>
      <c r="B329" s="449" t="s">
        <v>2128</v>
      </c>
      <c r="C329" s="450" t="s">
        <v>3587</v>
      </c>
      <c r="D329" s="451">
        <v>45590</v>
      </c>
    </row>
    <row r="330" spans="1:4" x14ac:dyDescent="0.25">
      <c r="A330" s="449">
        <v>7</v>
      </c>
      <c r="B330" s="449" t="s">
        <v>2817</v>
      </c>
      <c r="C330" s="450" t="s">
        <v>3587</v>
      </c>
      <c r="D330" s="451">
        <v>45590</v>
      </c>
    </row>
    <row r="331" spans="1:4" x14ac:dyDescent="0.25">
      <c r="A331" s="449">
        <v>7</v>
      </c>
      <c r="B331" s="449" t="s">
        <v>3005</v>
      </c>
      <c r="C331" s="450" t="s">
        <v>3587</v>
      </c>
      <c r="D331" s="451">
        <v>45590</v>
      </c>
    </row>
    <row r="332" spans="1:4" x14ac:dyDescent="0.25">
      <c r="A332" s="449">
        <v>7</v>
      </c>
      <c r="B332" s="449" t="s">
        <v>3025</v>
      </c>
      <c r="C332" s="450" t="s">
        <v>3587</v>
      </c>
      <c r="D332" s="451">
        <v>45590</v>
      </c>
    </row>
    <row r="333" spans="1:4" x14ac:dyDescent="0.25">
      <c r="A333" s="449">
        <v>7</v>
      </c>
      <c r="B333" s="449" t="s">
        <v>3058</v>
      </c>
      <c r="C333" s="450" t="s">
        <v>3587</v>
      </c>
      <c r="D333" s="451">
        <v>45590</v>
      </c>
    </row>
    <row r="334" spans="1:4" x14ac:dyDescent="0.25">
      <c r="A334" s="449">
        <v>7</v>
      </c>
      <c r="B334" s="449" t="s">
        <v>3068</v>
      </c>
      <c r="C334" s="450" t="s">
        <v>3587</v>
      </c>
      <c r="D334" s="451">
        <v>45590</v>
      </c>
    </row>
    <row r="335" spans="1:4" x14ac:dyDescent="0.25">
      <c r="A335" s="449">
        <v>7</v>
      </c>
      <c r="B335" s="449" t="s">
        <v>3079</v>
      </c>
      <c r="C335" s="450" t="s">
        <v>3587</v>
      </c>
      <c r="D335" s="451">
        <v>45590</v>
      </c>
    </row>
    <row r="336" spans="1:4" x14ac:dyDescent="0.25">
      <c r="A336" s="449">
        <v>7</v>
      </c>
      <c r="B336" s="449" t="s">
        <v>3088</v>
      </c>
      <c r="C336" s="450" t="s">
        <v>3587</v>
      </c>
      <c r="D336" s="451">
        <v>45590</v>
      </c>
    </row>
    <row r="337" spans="1:4" x14ac:dyDescent="0.25">
      <c r="A337" s="449">
        <v>7</v>
      </c>
      <c r="B337" s="449" t="s">
        <v>3098</v>
      </c>
      <c r="C337" s="450" t="s">
        <v>3587</v>
      </c>
      <c r="D337" s="451">
        <v>45590</v>
      </c>
    </row>
    <row r="338" spans="1:4" x14ac:dyDescent="0.25">
      <c r="A338" s="449">
        <v>7</v>
      </c>
      <c r="B338" s="449" t="s">
        <v>3110</v>
      </c>
      <c r="C338" s="450" t="s">
        <v>3587</v>
      </c>
      <c r="D338" s="451">
        <v>45590</v>
      </c>
    </row>
    <row r="339" spans="1:4" x14ac:dyDescent="0.25">
      <c r="A339" s="449">
        <v>7</v>
      </c>
      <c r="B339" s="449" t="s">
        <v>3120</v>
      </c>
      <c r="C339" s="450" t="s">
        <v>3587</v>
      </c>
      <c r="D339" s="451">
        <v>45590</v>
      </c>
    </row>
    <row r="340" spans="1:4" x14ac:dyDescent="0.25">
      <c r="A340" s="449">
        <v>7</v>
      </c>
      <c r="B340" s="449" t="s">
        <v>3130</v>
      </c>
      <c r="C340" s="450" t="s">
        <v>3587</v>
      </c>
      <c r="D340" s="451">
        <v>45590</v>
      </c>
    </row>
    <row r="341" spans="1:4" x14ac:dyDescent="0.25">
      <c r="A341" s="449">
        <v>7</v>
      </c>
      <c r="B341" s="449" t="s">
        <v>3140</v>
      </c>
      <c r="C341" s="450" t="s">
        <v>3587</v>
      </c>
      <c r="D341" s="451">
        <v>45590</v>
      </c>
    </row>
    <row r="342" spans="1:4" x14ac:dyDescent="0.25">
      <c r="A342" s="449">
        <v>7</v>
      </c>
      <c r="B342" s="449" t="s">
        <v>3150</v>
      </c>
      <c r="C342" s="450" t="s">
        <v>3587</v>
      </c>
      <c r="D342" s="451">
        <v>45590</v>
      </c>
    </row>
    <row r="343" spans="1:4" x14ac:dyDescent="0.25">
      <c r="A343" s="449">
        <v>7</v>
      </c>
      <c r="B343" s="449" t="s">
        <v>3163</v>
      </c>
      <c r="C343" s="450" t="s">
        <v>3587</v>
      </c>
      <c r="D343" s="451">
        <v>45590</v>
      </c>
    </row>
    <row r="344" spans="1:4" x14ac:dyDescent="0.25">
      <c r="A344" s="449">
        <v>7</v>
      </c>
      <c r="B344" s="449" t="s">
        <v>3174</v>
      </c>
      <c r="C344" s="450" t="s">
        <v>3587</v>
      </c>
      <c r="D344" s="451">
        <v>45590</v>
      </c>
    </row>
    <row r="345" spans="1:4" x14ac:dyDescent="0.25">
      <c r="A345" s="449">
        <v>7</v>
      </c>
      <c r="B345" s="449" t="s">
        <v>3186</v>
      </c>
      <c r="C345" s="450" t="s">
        <v>3587</v>
      </c>
      <c r="D345" s="451">
        <v>45590</v>
      </c>
    </row>
    <row r="346" spans="1:4" x14ac:dyDescent="0.25">
      <c r="A346" s="449">
        <v>7</v>
      </c>
      <c r="B346" s="449" t="s">
        <v>3196</v>
      </c>
      <c r="C346" s="450" t="s">
        <v>3587</v>
      </c>
      <c r="D346" s="451">
        <v>45590</v>
      </c>
    </row>
    <row r="347" spans="1:4" x14ac:dyDescent="0.25">
      <c r="A347" s="449">
        <v>7</v>
      </c>
      <c r="B347" s="449" t="s">
        <v>3240</v>
      </c>
      <c r="C347" s="450" t="s">
        <v>3587</v>
      </c>
      <c r="D347" s="451">
        <v>45590</v>
      </c>
    </row>
    <row r="348" spans="1:4" x14ac:dyDescent="0.25">
      <c r="A348" s="449">
        <v>7</v>
      </c>
      <c r="B348" s="449" t="s">
        <v>3250</v>
      </c>
      <c r="C348" s="450" t="s">
        <v>3587</v>
      </c>
      <c r="D348" s="451">
        <v>45590</v>
      </c>
    </row>
    <row r="349" spans="1:4" x14ac:dyDescent="0.25">
      <c r="A349" s="449">
        <v>7</v>
      </c>
      <c r="B349" s="449" t="s">
        <v>3262</v>
      </c>
      <c r="C349" s="450" t="s">
        <v>3587</v>
      </c>
      <c r="D349" s="451">
        <v>45590</v>
      </c>
    </row>
    <row r="350" spans="1:4" x14ac:dyDescent="0.25">
      <c r="A350" s="449">
        <v>7</v>
      </c>
      <c r="B350" s="449" t="s">
        <v>3274</v>
      </c>
      <c r="C350" s="450" t="s">
        <v>3587</v>
      </c>
      <c r="D350" s="451">
        <v>45590</v>
      </c>
    </row>
    <row r="351" spans="1:4" x14ac:dyDescent="0.25">
      <c r="A351" s="449">
        <v>7</v>
      </c>
      <c r="B351" s="449" t="s">
        <v>3296</v>
      </c>
      <c r="C351" s="450" t="s">
        <v>3587</v>
      </c>
      <c r="D351" s="451">
        <v>45590</v>
      </c>
    </row>
    <row r="352" spans="1:4" x14ac:dyDescent="0.25">
      <c r="A352" s="449">
        <v>7</v>
      </c>
      <c r="B352" s="449" t="s">
        <v>3317</v>
      </c>
      <c r="C352" s="450" t="s">
        <v>3587</v>
      </c>
      <c r="D352" s="451">
        <v>45590</v>
      </c>
    </row>
    <row r="353" spans="1:4" x14ac:dyDescent="0.25">
      <c r="A353" s="449">
        <v>7</v>
      </c>
      <c r="B353" s="449" t="s">
        <v>3332</v>
      </c>
      <c r="C353" s="450" t="s">
        <v>3587</v>
      </c>
      <c r="D353" s="451">
        <v>45590</v>
      </c>
    </row>
    <row r="354" spans="1:4" x14ac:dyDescent="0.25">
      <c r="A354" s="449">
        <v>7</v>
      </c>
      <c r="B354" s="449" t="s">
        <v>3342</v>
      </c>
      <c r="C354" s="450" t="s">
        <v>3587</v>
      </c>
      <c r="D354" s="451">
        <v>45590</v>
      </c>
    </row>
    <row r="355" spans="1:4" x14ac:dyDescent="0.25">
      <c r="A355" s="449">
        <v>7</v>
      </c>
      <c r="B355" s="449" t="s">
        <v>3352</v>
      </c>
      <c r="C355" s="450" t="s">
        <v>3587</v>
      </c>
      <c r="D355" s="451">
        <v>45590</v>
      </c>
    </row>
    <row r="356" spans="1:4" x14ac:dyDescent="0.25">
      <c r="A356" s="449">
        <v>7</v>
      </c>
      <c r="B356" s="449" t="s">
        <v>3363</v>
      </c>
      <c r="C356" s="450" t="s">
        <v>3587</v>
      </c>
      <c r="D356" s="451">
        <v>45590</v>
      </c>
    </row>
    <row r="357" spans="1:4" x14ac:dyDescent="0.25">
      <c r="A357" s="449">
        <v>7</v>
      </c>
      <c r="B357" s="449" t="s">
        <v>3373</v>
      </c>
      <c r="C357" s="450" t="s">
        <v>3587</v>
      </c>
      <c r="D357" s="451">
        <v>45590</v>
      </c>
    </row>
    <row r="358" spans="1:4" x14ac:dyDescent="0.25">
      <c r="A358" s="449">
        <v>7</v>
      </c>
      <c r="B358" s="449" t="s">
        <v>3383</v>
      </c>
      <c r="C358" s="450" t="s">
        <v>3587</v>
      </c>
      <c r="D358" s="451">
        <v>45590</v>
      </c>
    </row>
    <row r="359" spans="1:4" x14ac:dyDescent="0.25">
      <c r="A359" s="449">
        <v>7</v>
      </c>
      <c r="B359" s="449" t="s">
        <v>3393</v>
      </c>
      <c r="C359" s="450" t="s">
        <v>3587</v>
      </c>
      <c r="D359" s="451">
        <v>45590</v>
      </c>
    </row>
    <row r="360" spans="1:4" x14ac:dyDescent="0.25">
      <c r="A360" s="449">
        <v>7</v>
      </c>
      <c r="B360" s="449" t="s">
        <v>3403</v>
      </c>
      <c r="C360" s="450" t="s">
        <v>3587</v>
      </c>
      <c r="D360" s="451">
        <v>45590</v>
      </c>
    </row>
    <row r="361" spans="1:4" x14ac:dyDescent="0.25">
      <c r="A361" s="449">
        <v>7</v>
      </c>
      <c r="B361" s="449" t="s">
        <v>3413</v>
      </c>
      <c r="C361" s="450" t="s">
        <v>3587</v>
      </c>
      <c r="D361" s="451">
        <v>45590</v>
      </c>
    </row>
    <row r="362" spans="1:4" x14ac:dyDescent="0.25">
      <c r="A362" s="449">
        <v>7</v>
      </c>
      <c r="B362" s="449" t="s">
        <v>3423</v>
      </c>
      <c r="C362" s="450" t="s">
        <v>3587</v>
      </c>
      <c r="D362" s="451">
        <v>45590</v>
      </c>
    </row>
    <row r="363" spans="1:4" x14ac:dyDescent="0.25">
      <c r="A363" s="449">
        <v>7</v>
      </c>
      <c r="B363" s="449" t="s">
        <v>3435</v>
      </c>
      <c r="C363" s="450" t="s">
        <v>3587</v>
      </c>
      <c r="D363" s="451">
        <v>45590</v>
      </c>
    </row>
    <row r="364" spans="1:4" x14ac:dyDescent="0.25">
      <c r="A364" s="449">
        <v>7</v>
      </c>
      <c r="B364" s="449" t="s">
        <v>3446</v>
      </c>
      <c r="C364" s="450" t="s">
        <v>3587</v>
      </c>
      <c r="D364" s="451">
        <v>45590</v>
      </c>
    </row>
    <row r="365" spans="1:4" x14ac:dyDescent="0.25">
      <c r="A365" s="449">
        <v>7</v>
      </c>
      <c r="B365" s="449" t="s">
        <v>3459</v>
      </c>
      <c r="C365" s="450" t="s">
        <v>3587</v>
      </c>
      <c r="D365" s="451">
        <v>45590</v>
      </c>
    </row>
    <row r="366" spans="1:4" x14ac:dyDescent="0.25">
      <c r="A366" s="449">
        <v>7</v>
      </c>
      <c r="B366" s="449" t="s">
        <v>3470</v>
      </c>
      <c r="C366" s="450" t="s">
        <v>3587</v>
      </c>
      <c r="D366" s="451">
        <v>45590</v>
      </c>
    </row>
    <row r="367" spans="1:4" x14ac:dyDescent="0.25">
      <c r="A367" s="449">
        <v>7</v>
      </c>
      <c r="B367" s="449" t="s">
        <v>3481</v>
      </c>
      <c r="C367" s="450" t="s">
        <v>3587</v>
      </c>
      <c r="D367" s="451">
        <v>45590</v>
      </c>
    </row>
    <row r="368" spans="1:4" x14ac:dyDescent="0.25">
      <c r="A368" s="449">
        <v>7</v>
      </c>
      <c r="B368" s="449" t="s">
        <v>3492</v>
      </c>
      <c r="C368" s="450" t="s">
        <v>3587</v>
      </c>
      <c r="D368" s="451">
        <v>45590</v>
      </c>
    </row>
    <row r="369" spans="1:4" x14ac:dyDescent="0.25">
      <c r="A369" s="449">
        <v>7</v>
      </c>
      <c r="B369" s="449" t="s">
        <v>3513</v>
      </c>
      <c r="C369" s="450" t="s">
        <v>3587</v>
      </c>
      <c r="D369" s="451">
        <v>45590</v>
      </c>
    </row>
    <row r="370" spans="1:4" x14ac:dyDescent="0.25">
      <c r="A370" s="449">
        <v>7</v>
      </c>
      <c r="B370" s="449" t="s">
        <v>1082</v>
      </c>
      <c r="C370" s="450" t="s">
        <v>3587</v>
      </c>
      <c r="D370" s="451">
        <v>45590</v>
      </c>
    </row>
    <row r="371" spans="1:4" x14ac:dyDescent="0.25">
      <c r="A371" s="449">
        <v>7</v>
      </c>
      <c r="B371" s="449" t="s">
        <v>1097</v>
      </c>
      <c r="C371" s="450" t="s">
        <v>3587</v>
      </c>
      <c r="D371" s="451">
        <v>45590</v>
      </c>
    </row>
    <row r="372" spans="1:4" x14ac:dyDescent="0.25">
      <c r="A372" s="449">
        <v>7</v>
      </c>
      <c r="B372" s="449" t="s">
        <v>1109</v>
      </c>
      <c r="C372" s="450" t="s">
        <v>3587</v>
      </c>
      <c r="D372" s="451">
        <v>45590</v>
      </c>
    </row>
    <row r="373" spans="1:4" x14ac:dyDescent="0.25">
      <c r="A373" s="449">
        <v>7</v>
      </c>
      <c r="B373" s="449" t="s">
        <v>1122</v>
      </c>
      <c r="C373" s="450" t="s">
        <v>3587</v>
      </c>
      <c r="D373" s="451">
        <v>45590</v>
      </c>
    </row>
    <row r="374" spans="1:4" x14ac:dyDescent="0.25">
      <c r="A374" s="449">
        <v>7</v>
      </c>
      <c r="B374" s="449" t="s">
        <v>1133</v>
      </c>
      <c r="C374" s="450" t="s">
        <v>3587</v>
      </c>
      <c r="D374" s="451">
        <v>45590</v>
      </c>
    </row>
    <row r="375" spans="1:4" x14ac:dyDescent="0.25">
      <c r="A375" s="449">
        <v>7</v>
      </c>
      <c r="B375" s="449" t="s">
        <v>1144</v>
      </c>
      <c r="C375" s="450" t="s">
        <v>3587</v>
      </c>
      <c r="D375" s="451">
        <v>45590</v>
      </c>
    </row>
    <row r="376" spans="1:4" x14ac:dyDescent="0.25">
      <c r="A376" s="449">
        <v>7</v>
      </c>
      <c r="B376" s="449" t="s">
        <v>1156</v>
      </c>
      <c r="C376" s="450" t="s">
        <v>3587</v>
      </c>
      <c r="D376" s="451">
        <v>45590</v>
      </c>
    </row>
    <row r="377" spans="1:4" x14ac:dyDescent="0.25">
      <c r="A377" s="449">
        <v>7</v>
      </c>
      <c r="B377" s="449" t="s">
        <v>1170</v>
      </c>
      <c r="C377" s="450" t="s">
        <v>3587</v>
      </c>
      <c r="D377" s="451">
        <v>45590</v>
      </c>
    </row>
    <row r="378" spans="1:4" x14ac:dyDescent="0.25">
      <c r="A378" s="449">
        <v>7</v>
      </c>
      <c r="B378" s="449" t="s">
        <v>1184</v>
      </c>
      <c r="C378" s="450" t="s">
        <v>3587</v>
      </c>
      <c r="D378" s="451">
        <v>45590</v>
      </c>
    </row>
    <row r="379" spans="1:4" x14ac:dyDescent="0.25">
      <c r="A379" s="449">
        <v>7</v>
      </c>
      <c r="B379" s="449" t="s">
        <v>1195</v>
      </c>
      <c r="C379" s="450" t="s">
        <v>3587</v>
      </c>
      <c r="D379" s="451">
        <v>45590</v>
      </c>
    </row>
    <row r="380" spans="1:4" x14ac:dyDescent="0.25">
      <c r="A380" s="449">
        <v>7</v>
      </c>
      <c r="B380" s="449" t="s">
        <v>1207</v>
      </c>
      <c r="C380" s="450" t="s">
        <v>3587</v>
      </c>
      <c r="D380" s="451">
        <v>45590</v>
      </c>
    </row>
    <row r="381" spans="1:4" x14ac:dyDescent="0.25">
      <c r="A381" s="449">
        <v>7</v>
      </c>
      <c r="B381" s="449" t="s">
        <v>1221</v>
      </c>
      <c r="C381" s="450" t="s">
        <v>3587</v>
      </c>
      <c r="D381" s="451">
        <v>45590</v>
      </c>
    </row>
    <row r="382" spans="1:4" x14ac:dyDescent="0.25">
      <c r="A382" s="449">
        <v>7</v>
      </c>
      <c r="B382" s="449" t="s">
        <v>1232</v>
      </c>
      <c r="C382" s="450" t="s">
        <v>3587</v>
      </c>
      <c r="D382" s="451">
        <v>45590</v>
      </c>
    </row>
    <row r="383" spans="1:4" x14ac:dyDescent="0.25">
      <c r="A383" s="449">
        <v>7</v>
      </c>
      <c r="B383" s="449" t="s">
        <v>1246</v>
      </c>
      <c r="C383" s="450" t="s">
        <v>3587</v>
      </c>
      <c r="D383" s="451">
        <v>45590</v>
      </c>
    </row>
    <row r="384" spans="1:4" x14ac:dyDescent="0.25">
      <c r="A384" s="449">
        <v>7</v>
      </c>
      <c r="B384" s="449" t="s">
        <v>1257</v>
      </c>
      <c r="C384" s="450" t="s">
        <v>3587</v>
      </c>
      <c r="D384" s="451">
        <v>45590</v>
      </c>
    </row>
    <row r="385" spans="1:4" x14ac:dyDescent="0.25">
      <c r="A385" s="449">
        <v>7</v>
      </c>
      <c r="B385" s="449" t="s">
        <v>1268</v>
      </c>
      <c r="C385" s="450" t="s">
        <v>3587</v>
      </c>
      <c r="D385" s="451">
        <v>45590</v>
      </c>
    </row>
    <row r="386" spans="1:4" x14ac:dyDescent="0.25">
      <c r="A386" s="449">
        <v>7</v>
      </c>
      <c r="B386" s="449" t="s">
        <v>1279</v>
      </c>
      <c r="C386" s="450" t="s">
        <v>3587</v>
      </c>
      <c r="D386" s="451">
        <v>45590</v>
      </c>
    </row>
    <row r="387" spans="1:4" x14ac:dyDescent="0.25">
      <c r="A387" s="449">
        <v>7</v>
      </c>
      <c r="B387" s="449" t="s">
        <v>1293</v>
      </c>
      <c r="C387" s="450" t="s">
        <v>3587</v>
      </c>
      <c r="D387" s="451">
        <v>45590</v>
      </c>
    </row>
    <row r="388" spans="1:4" x14ac:dyDescent="0.25">
      <c r="A388" s="449">
        <v>7</v>
      </c>
      <c r="B388" s="449" t="s">
        <v>1305</v>
      </c>
      <c r="C388" s="450" t="s">
        <v>3587</v>
      </c>
      <c r="D388" s="451">
        <v>45590</v>
      </c>
    </row>
    <row r="389" spans="1:4" x14ac:dyDescent="0.25">
      <c r="A389" s="449">
        <v>7</v>
      </c>
      <c r="B389" s="449" t="s">
        <v>1316</v>
      </c>
      <c r="C389" s="450" t="s">
        <v>3587</v>
      </c>
      <c r="D389" s="451">
        <v>45590</v>
      </c>
    </row>
    <row r="390" spans="1:4" x14ac:dyDescent="0.25">
      <c r="A390" s="449">
        <v>7</v>
      </c>
      <c r="B390" s="449" t="s">
        <v>1327</v>
      </c>
      <c r="C390" s="450" t="s">
        <v>3587</v>
      </c>
      <c r="D390" s="451">
        <v>45590</v>
      </c>
    </row>
    <row r="391" spans="1:4" x14ac:dyDescent="0.25">
      <c r="A391" s="449">
        <v>7</v>
      </c>
      <c r="B391" s="449" t="s">
        <v>1341</v>
      </c>
      <c r="C391" s="450" t="s">
        <v>3587</v>
      </c>
      <c r="D391" s="451">
        <v>45590</v>
      </c>
    </row>
    <row r="392" spans="1:4" x14ac:dyDescent="0.25">
      <c r="A392" s="449">
        <v>7</v>
      </c>
      <c r="B392" s="449" t="s">
        <v>1353</v>
      </c>
      <c r="C392" s="450" t="s">
        <v>3587</v>
      </c>
      <c r="D392" s="451">
        <v>45590</v>
      </c>
    </row>
    <row r="393" spans="1:4" x14ac:dyDescent="0.25">
      <c r="A393" s="449">
        <v>7</v>
      </c>
      <c r="B393" s="449" t="s">
        <v>1368</v>
      </c>
      <c r="C393" s="450" t="s">
        <v>3587</v>
      </c>
      <c r="D393" s="451">
        <v>45590</v>
      </c>
    </row>
    <row r="394" spans="1:4" x14ac:dyDescent="0.25">
      <c r="A394" s="449">
        <v>7</v>
      </c>
      <c r="B394" s="449" t="s">
        <v>1379</v>
      </c>
      <c r="C394" s="450" t="s">
        <v>3587</v>
      </c>
      <c r="D394" s="451">
        <v>45590</v>
      </c>
    </row>
    <row r="395" spans="1:4" x14ac:dyDescent="0.25">
      <c r="A395" s="449">
        <v>7</v>
      </c>
      <c r="B395" s="449" t="s">
        <v>1393</v>
      </c>
      <c r="C395" s="450" t="s">
        <v>3587</v>
      </c>
      <c r="D395" s="451">
        <v>45590</v>
      </c>
    </row>
    <row r="396" spans="1:4" x14ac:dyDescent="0.25">
      <c r="A396" s="449">
        <v>7</v>
      </c>
      <c r="B396" s="449" t="s">
        <v>1406</v>
      </c>
      <c r="C396" s="450" t="s">
        <v>3587</v>
      </c>
      <c r="D396" s="451">
        <v>45590</v>
      </c>
    </row>
    <row r="397" spans="1:4" x14ac:dyDescent="0.25">
      <c r="A397" s="449">
        <v>7</v>
      </c>
      <c r="B397" s="449" t="s">
        <v>1417</v>
      </c>
      <c r="C397" s="450" t="s">
        <v>3587</v>
      </c>
      <c r="D397" s="451">
        <v>45590</v>
      </c>
    </row>
    <row r="398" spans="1:4" x14ac:dyDescent="0.25">
      <c r="A398" s="449">
        <v>7</v>
      </c>
      <c r="B398" s="449" t="s">
        <v>1431</v>
      </c>
      <c r="C398" s="450" t="s">
        <v>3587</v>
      </c>
      <c r="D398" s="451">
        <v>45590</v>
      </c>
    </row>
    <row r="399" spans="1:4" x14ac:dyDescent="0.25">
      <c r="A399" s="449">
        <v>7</v>
      </c>
      <c r="B399" s="449" t="s">
        <v>1442</v>
      </c>
      <c r="C399" s="450" t="s">
        <v>3587</v>
      </c>
      <c r="D399" s="451">
        <v>45590</v>
      </c>
    </row>
    <row r="400" spans="1:4" x14ac:dyDescent="0.25">
      <c r="A400" s="449">
        <v>7</v>
      </c>
      <c r="B400" s="449" t="s">
        <v>1453</v>
      </c>
      <c r="C400" s="450" t="s">
        <v>3587</v>
      </c>
      <c r="D400" s="451">
        <v>45590</v>
      </c>
    </row>
    <row r="401" spans="1:4" x14ac:dyDescent="0.25">
      <c r="A401" s="449">
        <v>7</v>
      </c>
      <c r="B401" s="449" t="s">
        <v>1464</v>
      </c>
      <c r="C401" s="450" t="s">
        <v>3587</v>
      </c>
      <c r="D401" s="451">
        <v>45590</v>
      </c>
    </row>
    <row r="402" spans="1:4" x14ac:dyDescent="0.25">
      <c r="A402" s="449">
        <v>7</v>
      </c>
      <c r="B402" s="449" t="s">
        <v>1475</v>
      </c>
      <c r="C402" s="450" t="s">
        <v>3587</v>
      </c>
      <c r="D402" s="451">
        <v>45590</v>
      </c>
    </row>
    <row r="403" spans="1:4" x14ac:dyDescent="0.25">
      <c r="A403" s="449">
        <v>7</v>
      </c>
      <c r="B403" s="449" t="s">
        <v>1488</v>
      </c>
      <c r="C403" s="450" t="s">
        <v>3587</v>
      </c>
      <c r="D403" s="451">
        <v>45590</v>
      </c>
    </row>
    <row r="404" spans="1:4" x14ac:dyDescent="0.25">
      <c r="A404" s="449">
        <v>7</v>
      </c>
      <c r="B404" s="449" t="s">
        <v>1500</v>
      </c>
      <c r="C404" s="450" t="s">
        <v>3587</v>
      </c>
      <c r="D404" s="451">
        <v>45590</v>
      </c>
    </row>
    <row r="405" spans="1:4" x14ac:dyDescent="0.25">
      <c r="A405" s="449">
        <v>7</v>
      </c>
      <c r="B405" s="449" t="s">
        <v>1512</v>
      </c>
      <c r="C405" s="450" t="s">
        <v>3587</v>
      </c>
      <c r="D405" s="451">
        <v>45590</v>
      </c>
    </row>
    <row r="406" spans="1:4" x14ac:dyDescent="0.25">
      <c r="A406" s="449">
        <v>7</v>
      </c>
      <c r="B406" s="449" t="s">
        <v>1525</v>
      </c>
      <c r="C406" s="450" t="s">
        <v>3587</v>
      </c>
      <c r="D406" s="451">
        <v>45590</v>
      </c>
    </row>
    <row r="407" spans="1:4" x14ac:dyDescent="0.25">
      <c r="A407" s="449">
        <v>7</v>
      </c>
      <c r="B407" s="449" t="s">
        <v>1536</v>
      </c>
      <c r="C407" s="450" t="s">
        <v>3587</v>
      </c>
      <c r="D407" s="451">
        <v>45590</v>
      </c>
    </row>
    <row r="408" spans="1:4" x14ac:dyDescent="0.25">
      <c r="A408" s="449">
        <v>7</v>
      </c>
      <c r="B408" s="449" t="s">
        <v>1548</v>
      </c>
      <c r="C408" s="450" t="s">
        <v>3587</v>
      </c>
      <c r="D408" s="451">
        <v>45590</v>
      </c>
    </row>
    <row r="409" spans="1:4" x14ac:dyDescent="0.25">
      <c r="A409" s="449">
        <v>7</v>
      </c>
      <c r="B409" s="449" t="s">
        <v>1558</v>
      </c>
      <c r="C409" s="450" t="s">
        <v>3587</v>
      </c>
      <c r="D409" s="451">
        <v>45590</v>
      </c>
    </row>
    <row r="410" spans="1:4" x14ac:dyDescent="0.25">
      <c r="A410" s="449">
        <v>7</v>
      </c>
      <c r="B410" s="449" t="s">
        <v>1567</v>
      </c>
      <c r="C410" s="450" t="s">
        <v>3587</v>
      </c>
      <c r="D410" s="451">
        <v>45590</v>
      </c>
    </row>
    <row r="411" spans="1:4" x14ac:dyDescent="0.25">
      <c r="A411" s="449">
        <v>7</v>
      </c>
      <c r="B411" s="449" t="s">
        <v>1577</v>
      </c>
      <c r="C411" s="450" t="s">
        <v>3587</v>
      </c>
      <c r="D411" s="451">
        <v>45590</v>
      </c>
    </row>
    <row r="412" spans="1:4" x14ac:dyDescent="0.25">
      <c r="A412" s="449">
        <v>7</v>
      </c>
      <c r="B412" s="449" t="s">
        <v>1587</v>
      </c>
      <c r="C412" s="450" t="s">
        <v>3587</v>
      </c>
      <c r="D412" s="451">
        <v>45590</v>
      </c>
    </row>
    <row r="413" spans="1:4" x14ac:dyDescent="0.25">
      <c r="A413" s="449">
        <v>7</v>
      </c>
      <c r="B413" s="449" t="s">
        <v>3588</v>
      </c>
      <c r="C413" s="450" t="s">
        <v>3589</v>
      </c>
      <c r="D413" s="451">
        <v>45590</v>
      </c>
    </row>
    <row r="414" spans="1:4" x14ac:dyDescent="0.25"/>
  </sheetData>
  <sheetProtection sort="0" autoFilter="0"/>
  <autoFilter ref="A2:D2" xr:uid="{9423267E-91C5-435A-8A32-44F1D0F21367}"/>
  <conditionalFormatting sqref="B179:B185">
    <cfRule type="duplicateValues" dxfId="17" priority="18"/>
  </conditionalFormatting>
  <conditionalFormatting sqref="B186:B193">
    <cfRule type="duplicateValues" dxfId="16" priority="17"/>
  </conditionalFormatting>
  <conditionalFormatting sqref="B194">
    <cfRule type="duplicateValues" dxfId="15" priority="16"/>
  </conditionalFormatting>
  <conditionalFormatting sqref="B195:B204">
    <cfRule type="duplicateValues" dxfId="14" priority="15"/>
  </conditionalFormatting>
  <conditionalFormatting sqref="B205:B211">
    <cfRule type="duplicateValues" dxfId="13" priority="14"/>
  </conditionalFormatting>
  <conditionalFormatting sqref="B212:B224">
    <cfRule type="duplicateValues" dxfId="12" priority="13"/>
  </conditionalFormatting>
  <conditionalFormatting sqref="B225:B255">
    <cfRule type="duplicateValues" dxfId="11" priority="12"/>
  </conditionalFormatting>
  <conditionalFormatting sqref="B256:B262">
    <cfRule type="duplicateValues" dxfId="10" priority="11"/>
  </conditionalFormatting>
  <conditionalFormatting sqref="B263:B270">
    <cfRule type="duplicateValues" dxfId="9" priority="10"/>
  </conditionalFormatting>
  <conditionalFormatting sqref="B271">
    <cfRule type="duplicateValues" dxfId="8" priority="9"/>
  </conditionalFormatting>
  <conditionalFormatting sqref="B272:B281">
    <cfRule type="duplicateValues" dxfId="7" priority="8"/>
  </conditionalFormatting>
  <conditionalFormatting sqref="B282:B288">
    <cfRule type="duplicateValues" dxfId="6" priority="7"/>
  </conditionalFormatting>
  <conditionalFormatting sqref="B289:B301">
    <cfRule type="duplicateValues" dxfId="5" priority="6"/>
  </conditionalFormatting>
  <conditionalFormatting sqref="B302:B332">
    <cfRule type="duplicateValues" dxfId="4" priority="5"/>
  </conditionalFormatting>
  <conditionalFormatting sqref="B376:B393">
    <cfRule type="duplicateValues" dxfId="3" priority="4"/>
  </conditionalFormatting>
  <conditionalFormatting sqref="B394:B399">
    <cfRule type="duplicateValues" dxfId="2" priority="3"/>
  </conditionalFormatting>
  <conditionalFormatting sqref="B400">
    <cfRule type="duplicateValues" dxfId="1" priority="2"/>
  </conditionalFormatting>
  <conditionalFormatting sqref="B401:B413">
    <cfRule type="duplicateValues" dxfId="0" priority="1"/>
  </conditionalFormatting>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549"/>
  <sheetViews>
    <sheetView zoomScale="80" zoomScaleNormal="80" workbookViewId="0">
      <selection activeCell="A2" sqref="A2:B2"/>
    </sheetView>
  </sheetViews>
  <sheetFormatPr defaultColWidth="0" defaultRowHeight="12.5" zeroHeight="1" x14ac:dyDescent="0.25"/>
  <cols>
    <col min="1" max="1" width="10.453125" customWidth="1"/>
    <col min="2" max="2" width="69.453125" customWidth="1"/>
    <col min="3" max="3" width="10.1796875" customWidth="1"/>
    <col min="4" max="4" width="4.453125" customWidth="1"/>
    <col min="5" max="16384" width="8.54296875" hidden="1"/>
  </cols>
  <sheetData>
    <row r="1" spans="1:4" ht="14.5" x14ac:dyDescent="0.35">
      <c r="A1" s="452" t="s">
        <v>592</v>
      </c>
      <c r="B1" s="453" t="s">
        <v>589</v>
      </c>
      <c r="C1" s="453" t="s">
        <v>58</v>
      </c>
      <c r="D1" s="117"/>
    </row>
    <row r="2" spans="1:4" ht="15.5" x14ac:dyDescent="0.35">
      <c r="A2" s="118" t="s">
        <v>204</v>
      </c>
      <c r="B2" s="119" t="s">
        <v>3590</v>
      </c>
      <c r="C2" s="119">
        <v>6</v>
      </c>
    </row>
    <row r="3" spans="1:4" ht="15.5" x14ac:dyDescent="0.35">
      <c r="A3" s="118" t="s">
        <v>460</v>
      </c>
      <c r="B3" s="119" t="s">
        <v>3591</v>
      </c>
      <c r="C3" s="119">
        <v>4</v>
      </c>
    </row>
    <row r="4" spans="1:4" ht="15.5" x14ac:dyDescent="0.35">
      <c r="A4" s="118" t="s">
        <v>3592</v>
      </c>
      <c r="B4" s="119" t="s">
        <v>3593</v>
      </c>
      <c r="C4" s="119">
        <v>1</v>
      </c>
    </row>
    <row r="5" spans="1:4" ht="15.5" x14ac:dyDescent="0.35">
      <c r="A5" s="118" t="s">
        <v>3594</v>
      </c>
      <c r="B5" s="119" t="s">
        <v>3595</v>
      </c>
      <c r="C5" s="119">
        <v>2</v>
      </c>
    </row>
    <row r="6" spans="1:4" ht="15.5" x14ac:dyDescent="0.35">
      <c r="A6" s="118" t="s">
        <v>3596</v>
      </c>
      <c r="B6" s="119" t="s">
        <v>3597</v>
      </c>
      <c r="C6" s="119">
        <v>2</v>
      </c>
    </row>
    <row r="7" spans="1:4" ht="15.5" x14ac:dyDescent="0.35">
      <c r="A7" s="118" t="s">
        <v>3598</v>
      </c>
      <c r="B7" s="119" t="s">
        <v>3599</v>
      </c>
      <c r="C7" s="119">
        <v>4</v>
      </c>
    </row>
    <row r="8" spans="1:4" ht="15.5" x14ac:dyDescent="0.35">
      <c r="A8" s="118" t="s">
        <v>3600</v>
      </c>
      <c r="B8" s="119" t="s">
        <v>3601</v>
      </c>
      <c r="C8" s="119">
        <v>2</v>
      </c>
    </row>
    <row r="9" spans="1:4" ht="15.5" x14ac:dyDescent="0.35">
      <c r="A9" s="118" t="s">
        <v>1977</v>
      </c>
      <c r="B9" s="119" t="s">
        <v>3602</v>
      </c>
      <c r="C9" s="119">
        <v>5</v>
      </c>
    </row>
    <row r="10" spans="1:4" ht="15.5" x14ac:dyDescent="0.35">
      <c r="A10" s="118" t="s">
        <v>395</v>
      </c>
      <c r="B10" s="119" t="s">
        <v>3603</v>
      </c>
      <c r="C10" s="119">
        <v>5</v>
      </c>
    </row>
    <row r="11" spans="1:4" ht="15.5" x14ac:dyDescent="0.35">
      <c r="A11" s="118" t="s">
        <v>379</v>
      </c>
      <c r="B11" s="119" t="s">
        <v>3604</v>
      </c>
      <c r="C11" s="119">
        <v>5</v>
      </c>
    </row>
    <row r="12" spans="1:4" ht="15.5" x14ac:dyDescent="0.35">
      <c r="A12" s="118" t="s">
        <v>1238</v>
      </c>
      <c r="B12" s="119" t="s">
        <v>3605</v>
      </c>
      <c r="C12" s="119">
        <v>2</v>
      </c>
    </row>
    <row r="13" spans="1:4" ht="15.5" x14ac:dyDescent="0.35">
      <c r="A13" s="118" t="s">
        <v>427</v>
      </c>
      <c r="B13" s="119" t="s">
        <v>3606</v>
      </c>
      <c r="C13" s="119">
        <v>5</v>
      </c>
    </row>
    <row r="14" spans="1:4" ht="15.5" x14ac:dyDescent="0.35">
      <c r="A14" s="118" t="s">
        <v>417</v>
      </c>
      <c r="B14" s="119" t="s">
        <v>3607</v>
      </c>
      <c r="C14" s="119">
        <v>4</v>
      </c>
    </row>
    <row r="15" spans="1:4" ht="15.5" x14ac:dyDescent="0.35">
      <c r="A15" s="118" t="s">
        <v>3608</v>
      </c>
      <c r="B15" s="119" t="s">
        <v>3609</v>
      </c>
      <c r="C15" s="119">
        <v>4</v>
      </c>
    </row>
    <row r="16" spans="1:4" ht="15.5" x14ac:dyDescent="0.35">
      <c r="A16" s="118" t="s">
        <v>3610</v>
      </c>
      <c r="B16" s="119" t="s">
        <v>3611</v>
      </c>
      <c r="C16" s="119">
        <v>1</v>
      </c>
    </row>
    <row r="17" spans="1:3" ht="15.5" x14ac:dyDescent="0.35">
      <c r="A17" s="118" t="s">
        <v>438</v>
      </c>
      <c r="B17" s="119" t="s">
        <v>3612</v>
      </c>
      <c r="C17" s="119">
        <v>5</v>
      </c>
    </row>
    <row r="18" spans="1:3" ht="15.5" x14ac:dyDescent="0.35">
      <c r="A18" s="118" t="s">
        <v>3613</v>
      </c>
      <c r="B18" s="119" t="s">
        <v>3614</v>
      </c>
      <c r="C18" s="119">
        <v>8</v>
      </c>
    </row>
    <row r="19" spans="1:3" ht="15.5" x14ac:dyDescent="0.35">
      <c r="A19" s="118" t="s">
        <v>3615</v>
      </c>
      <c r="B19" s="119" t="s">
        <v>3616</v>
      </c>
      <c r="C19" s="119">
        <v>1</v>
      </c>
    </row>
    <row r="20" spans="1:3" ht="15.5" x14ac:dyDescent="0.35">
      <c r="A20" s="118" t="s">
        <v>3617</v>
      </c>
      <c r="B20" s="119" t="s">
        <v>3618</v>
      </c>
      <c r="C20" s="119">
        <v>8</v>
      </c>
    </row>
    <row r="21" spans="1:3" ht="15.5" x14ac:dyDescent="0.35">
      <c r="A21" s="118" t="s">
        <v>3619</v>
      </c>
      <c r="B21" s="119" t="s">
        <v>3620</v>
      </c>
      <c r="C21" s="119">
        <v>6</v>
      </c>
    </row>
    <row r="22" spans="1:3" ht="15.5" x14ac:dyDescent="0.35">
      <c r="A22" s="118" t="s">
        <v>3621</v>
      </c>
      <c r="B22" s="119" t="s">
        <v>3622</v>
      </c>
      <c r="C22" s="119">
        <v>7</v>
      </c>
    </row>
    <row r="23" spans="1:3" ht="15.5" x14ac:dyDescent="0.35">
      <c r="A23" s="118" t="s">
        <v>3623</v>
      </c>
      <c r="B23" s="119" t="s">
        <v>3624</v>
      </c>
      <c r="C23" s="119">
        <v>7</v>
      </c>
    </row>
    <row r="24" spans="1:3" ht="15.5" x14ac:dyDescent="0.35">
      <c r="A24" s="118" t="s">
        <v>3625</v>
      </c>
      <c r="B24" s="119" t="s">
        <v>3626</v>
      </c>
      <c r="C24" s="119">
        <v>7</v>
      </c>
    </row>
    <row r="25" spans="1:3" ht="15.5" x14ac:dyDescent="0.35">
      <c r="A25" s="118" t="s">
        <v>3627</v>
      </c>
      <c r="B25" s="119" t="s">
        <v>3628</v>
      </c>
      <c r="C25" s="119">
        <v>5</v>
      </c>
    </row>
    <row r="26" spans="1:3" ht="15.5" x14ac:dyDescent="0.35">
      <c r="A26" s="118" t="s">
        <v>3629</v>
      </c>
      <c r="B26" s="119" t="s">
        <v>3630</v>
      </c>
      <c r="C26" s="119">
        <v>5</v>
      </c>
    </row>
    <row r="27" spans="1:3" ht="15.5" x14ac:dyDescent="0.35">
      <c r="A27" s="118" t="s">
        <v>3631</v>
      </c>
      <c r="B27" s="119" t="s">
        <v>3632</v>
      </c>
      <c r="C27" s="119">
        <v>5</v>
      </c>
    </row>
    <row r="28" spans="1:3" ht="15.5" x14ac:dyDescent="0.35">
      <c r="A28" s="118" t="s">
        <v>3633</v>
      </c>
      <c r="B28" s="119" t="s">
        <v>3634</v>
      </c>
      <c r="C28" s="119">
        <v>6</v>
      </c>
    </row>
    <row r="29" spans="1:3" ht="15.5" x14ac:dyDescent="0.35">
      <c r="A29" s="118" t="s">
        <v>3224</v>
      </c>
      <c r="B29" s="119" t="s">
        <v>3635</v>
      </c>
      <c r="C29" s="119">
        <v>6</v>
      </c>
    </row>
    <row r="30" spans="1:3" ht="15.5" x14ac:dyDescent="0.35">
      <c r="A30" s="118" t="s">
        <v>3636</v>
      </c>
      <c r="B30" s="119" t="s">
        <v>3637</v>
      </c>
      <c r="C30" s="119">
        <v>4</v>
      </c>
    </row>
    <row r="31" spans="1:3" ht="15.5" x14ac:dyDescent="0.35">
      <c r="A31" s="118" t="s">
        <v>3638</v>
      </c>
      <c r="B31" s="119" t="s">
        <v>3639</v>
      </c>
      <c r="C31" s="119">
        <v>7</v>
      </c>
    </row>
    <row r="32" spans="1:3" ht="15.5" x14ac:dyDescent="0.35">
      <c r="A32" s="118" t="s">
        <v>3640</v>
      </c>
      <c r="B32" s="119" t="s">
        <v>3641</v>
      </c>
      <c r="C32" s="119">
        <v>5</v>
      </c>
    </row>
    <row r="33" spans="1:3" ht="15.5" x14ac:dyDescent="0.35">
      <c r="A33" s="118" t="s">
        <v>3642</v>
      </c>
      <c r="B33" s="119" t="s">
        <v>3643</v>
      </c>
      <c r="C33" s="119">
        <v>5</v>
      </c>
    </row>
    <row r="34" spans="1:3" ht="15.5" x14ac:dyDescent="0.35">
      <c r="A34" s="118" t="s">
        <v>3644</v>
      </c>
      <c r="B34" s="119" t="s">
        <v>3645</v>
      </c>
      <c r="C34" s="119">
        <v>8</v>
      </c>
    </row>
    <row r="35" spans="1:3" ht="15.5" x14ac:dyDescent="0.35">
      <c r="A35" s="118" t="s">
        <v>3646</v>
      </c>
      <c r="B35" s="119" t="s">
        <v>3647</v>
      </c>
      <c r="C35" s="119">
        <v>1</v>
      </c>
    </row>
    <row r="36" spans="1:3" ht="15.5" x14ac:dyDescent="0.35">
      <c r="A36" s="118" t="s">
        <v>3648</v>
      </c>
      <c r="B36" s="119" t="s">
        <v>3649</v>
      </c>
      <c r="C36" s="119">
        <v>5</v>
      </c>
    </row>
    <row r="37" spans="1:3" ht="15.5" x14ac:dyDescent="0.35">
      <c r="A37" s="118" t="s">
        <v>3650</v>
      </c>
      <c r="B37" s="119" t="s">
        <v>3651</v>
      </c>
      <c r="C37" s="119">
        <v>8</v>
      </c>
    </row>
    <row r="38" spans="1:3" ht="15.5" x14ac:dyDescent="0.35">
      <c r="A38" s="118" t="s">
        <v>3652</v>
      </c>
      <c r="B38" s="119" t="s">
        <v>3653</v>
      </c>
      <c r="C38" s="119">
        <v>5</v>
      </c>
    </row>
    <row r="39" spans="1:3" ht="15.5" x14ac:dyDescent="0.35">
      <c r="A39" s="118" t="s">
        <v>3654</v>
      </c>
      <c r="B39" s="119" t="s">
        <v>3655</v>
      </c>
      <c r="C39" s="119">
        <v>5</v>
      </c>
    </row>
    <row r="40" spans="1:3" ht="15.5" x14ac:dyDescent="0.35">
      <c r="A40" s="118" t="s">
        <v>3656</v>
      </c>
      <c r="B40" s="119" t="s">
        <v>3657</v>
      </c>
      <c r="C40" s="119">
        <v>2</v>
      </c>
    </row>
    <row r="41" spans="1:3" ht="15.5" x14ac:dyDescent="0.35">
      <c r="A41" s="118" t="s">
        <v>3658</v>
      </c>
      <c r="B41" s="119" t="s">
        <v>3659</v>
      </c>
      <c r="C41" s="119">
        <v>4</v>
      </c>
    </row>
    <row r="42" spans="1:3" ht="15.5" x14ac:dyDescent="0.35">
      <c r="A42" s="118" t="s">
        <v>1016</v>
      </c>
      <c r="B42" s="119" t="s">
        <v>3660</v>
      </c>
      <c r="C42" s="119">
        <v>5</v>
      </c>
    </row>
    <row r="43" spans="1:3" ht="15.5" x14ac:dyDescent="0.35">
      <c r="A43" s="118" t="s">
        <v>729</v>
      </c>
      <c r="B43" s="119" t="s">
        <v>3661</v>
      </c>
      <c r="C43" s="119">
        <v>5</v>
      </c>
    </row>
    <row r="44" spans="1:3" ht="15.5" x14ac:dyDescent="0.35">
      <c r="A44" s="118" t="s">
        <v>3662</v>
      </c>
      <c r="B44" s="119" t="s">
        <v>3663</v>
      </c>
      <c r="C44" s="119">
        <v>6</v>
      </c>
    </row>
    <row r="45" spans="1:3" ht="15.5" x14ac:dyDescent="0.35">
      <c r="A45" s="118" t="s">
        <v>3452</v>
      </c>
      <c r="B45" s="119" t="s">
        <v>3664</v>
      </c>
      <c r="C45" s="119">
        <v>5</v>
      </c>
    </row>
    <row r="46" spans="1:3" ht="15.5" x14ac:dyDescent="0.35">
      <c r="A46" s="118" t="s">
        <v>3665</v>
      </c>
      <c r="B46" s="119" t="s">
        <v>3666</v>
      </c>
      <c r="C46" s="119">
        <v>4</v>
      </c>
    </row>
    <row r="47" spans="1:3" ht="15.5" x14ac:dyDescent="0.35">
      <c r="A47" s="118" t="s">
        <v>3667</v>
      </c>
      <c r="B47" s="119" t="s">
        <v>3668</v>
      </c>
      <c r="C47" s="119">
        <v>5</v>
      </c>
    </row>
    <row r="48" spans="1:3" ht="15.5" x14ac:dyDescent="0.35">
      <c r="A48" s="118" t="s">
        <v>3669</v>
      </c>
      <c r="B48" s="119" t="s">
        <v>3670</v>
      </c>
      <c r="C48" s="119">
        <v>6</v>
      </c>
    </row>
    <row r="49" spans="1:3" ht="15.5" x14ac:dyDescent="0.35">
      <c r="A49" s="118" t="s">
        <v>3671</v>
      </c>
      <c r="B49" s="119" t="s">
        <v>3672</v>
      </c>
      <c r="C49" s="119">
        <v>7</v>
      </c>
    </row>
    <row r="50" spans="1:3" ht="15.5" x14ac:dyDescent="0.35">
      <c r="A50" s="118" t="s">
        <v>3673</v>
      </c>
      <c r="B50" s="119" t="s">
        <v>3674</v>
      </c>
      <c r="C50" s="119">
        <v>3</v>
      </c>
    </row>
    <row r="51" spans="1:3" ht="15.5" x14ac:dyDescent="0.35">
      <c r="A51" s="118" t="s">
        <v>3675</v>
      </c>
      <c r="B51" s="119" t="s">
        <v>3676</v>
      </c>
      <c r="C51" s="119">
        <v>6</v>
      </c>
    </row>
    <row r="52" spans="1:3" ht="15.5" x14ac:dyDescent="0.35">
      <c r="A52" s="118" t="s">
        <v>3677</v>
      </c>
      <c r="B52" s="119" t="s">
        <v>3678</v>
      </c>
      <c r="C52" s="119">
        <v>4</v>
      </c>
    </row>
    <row r="53" spans="1:3" ht="15.5" x14ac:dyDescent="0.35">
      <c r="A53" s="118" t="s">
        <v>3679</v>
      </c>
      <c r="B53" s="119" t="s">
        <v>3680</v>
      </c>
      <c r="C53" s="119">
        <v>5</v>
      </c>
    </row>
    <row r="54" spans="1:3" ht="15.5" x14ac:dyDescent="0.35">
      <c r="A54" s="118" t="s">
        <v>3681</v>
      </c>
      <c r="B54" s="119" t="s">
        <v>3682</v>
      </c>
      <c r="C54" s="119">
        <v>2</v>
      </c>
    </row>
    <row r="55" spans="1:3" ht="15.5" x14ac:dyDescent="0.35">
      <c r="A55" s="118" t="s">
        <v>3683</v>
      </c>
      <c r="B55" s="119" t="s">
        <v>3684</v>
      </c>
      <c r="C55" s="119">
        <v>2</v>
      </c>
    </row>
    <row r="56" spans="1:3" ht="15.5" x14ac:dyDescent="0.35">
      <c r="A56" s="118" t="s">
        <v>234</v>
      </c>
      <c r="B56" s="119" t="s">
        <v>3685</v>
      </c>
      <c r="C56" s="119">
        <v>5</v>
      </c>
    </row>
    <row r="57" spans="1:3" ht="15.5" x14ac:dyDescent="0.35">
      <c r="A57" s="118" t="s">
        <v>406</v>
      </c>
      <c r="B57" s="119" t="s">
        <v>3686</v>
      </c>
      <c r="C57" s="119">
        <v>5</v>
      </c>
    </row>
    <row r="58" spans="1:3" ht="31" x14ac:dyDescent="0.35">
      <c r="A58" s="118" t="s">
        <v>3687</v>
      </c>
      <c r="B58" s="119" t="s">
        <v>3688</v>
      </c>
      <c r="C58" s="119">
        <v>5</v>
      </c>
    </row>
    <row r="59" spans="1:3" ht="15.5" x14ac:dyDescent="0.35">
      <c r="A59" s="118" t="s">
        <v>3689</v>
      </c>
      <c r="B59" s="119" t="s">
        <v>3690</v>
      </c>
      <c r="C59" s="119">
        <v>5</v>
      </c>
    </row>
    <row r="60" spans="1:3" ht="15.5" x14ac:dyDescent="0.35">
      <c r="A60" s="118" t="s">
        <v>3691</v>
      </c>
      <c r="B60" s="119" t="s">
        <v>3692</v>
      </c>
      <c r="C60" s="119">
        <v>3</v>
      </c>
    </row>
    <row r="61" spans="1:3" ht="15.5" x14ac:dyDescent="0.35">
      <c r="A61" s="118" t="s">
        <v>2149</v>
      </c>
      <c r="B61" s="119" t="s">
        <v>3693</v>
      </c>
      <c r="C61" s="119">
        <v>6</v>
      </c>
    </row>
    <row r="62" spans="1:3" ht="15.5" x14ac:dyDescent="0.35">
      <c r="A62" s="118" t="s">
        <v>371</v>
      </c>
      <c r="B62" s="119" t="s">
        <v>3694</v>
      </c>
      <c r="C62" s="119">
        <v>3</v>
      </c>
    </row>
    <row r="63" spans="1:3" ht="15.5" x14ac:dyDescent="0.35">
      <c r="A63" s="118" t="s">
        <v>3695</v>
      </c>
      <c r="B63" s="119" t="s">
        <v>3696</v>
      </c>
      <c r="C63" s="119">
        <v>4</v>
      </c>
    </row>
    <row r="64" spans="1:3" ht="31" x14ac:dyDescent="0.35">
      <c r="A64" s="118" t="s">
        <v>3697</v>
      </c>
      <c r="B64" s="119" t="s">
        <v>3698</v>
      </c>
      <c r="C64" s="119">
        <v>3</v>
      </c>
    </row>
    <row r="65" spans="1:3" ht="15.5" x14ac:dyDescent="0.35">
      <c r="A65" s="118" t="s">
        <v>630</v>
      </c>
      <c r="B65" s="119" t="s">
        <v>3699</v>
      </c>
      <c r="C65" s="119">
        <v>3</v>
      </c>
    </row>
    <row r="66" spans="1:3" ht="31" x14ac:dyDescent="0.35">
      <c r="A66" s="118" t="s">
        <v>2000</v>
      </c>
      <c r="B66" s="119" t="s">
        <v>3700</v>
      </c>
      <c r="C66" s="119">
        <v>6</v>
      </c>
    </row>
    <row r="67" spans="1:3" ht="15.5" x14ac:dyDescent="0.35">
      <c r="A67" s="118" t="s">
        <v>2987</v>
      </c>
      <c r="B67" s="119" t="s">
        <v>3701</v>
      </c>
      <c r="C67" s="119">
        <v>6</v>
      </c>
    </row>
    <row r="68" spans="1:3" ht="31" x14ac:dyDescent="0.35">
      <c r="A68" s="118" t="s">
        <v>2206</v>
      </c>
      <c r="B68" s="119" t="s">
        <v>2207</v>
      </c>
      <c r="C68" s="119">
        <v>5</v>
      </c>
    </row>
    <row r="69" spans="1:3" ht="15.5" x14ac:dyDescent="0.35">
      <c r="A69" s="118" t="s">
        <v>3702</v>
      </c>
      <c r="B69" s="119" t="s">
        <v>3703</v>
      </c>
      <c r="C69" s="119">
        <v>3</v>
      </c>
    </row>
    <row r="70" spans="1:3" ht="15.5" x14ac:dyDescent="0.35">
      <c r="A70" s="118" t="s">
        <v>3704</v>
      </c>
      <c r="B70" s="119" t="s">
        <v>3605</v>
      </c>
      <c r="C70" s="119">
        <v>2</v>
      </c>
    </row>
    <row r="71" spans="1:3" ht="15.5" x14ac:dyDescent="0.35">
      <c r="A71" s="118" t="s">
        <v>3705</v>
      </c>
      <c r="B71" s="119" t="s">
        <v>3706</v>
      </c>
      <c r="C71" s="119">
        <v>3</v>
      </c>
    </row>
    <row r="72" spans="1:3" ht="15.5" x14ac:dyDescent="0.35">
      <c r="A72" s="118" t="s">
        <v>3707</v>
      </c>
      <c r="B72" s="119" t="s">
        <v>3708</v>
      </c>
      <c r="C72" s="119">
        <v>3</v>
      </c>
    </row>
    <row r="73" spans="1:3" ht="15.5" x14ac:dyDescent="0.35">
      <c r="A73" s="118" t="s">
        <v>3709</v>
      </c>
      <c r="B73" s="119" t="s">
        <v>3710</v>
      </c>
      <c r="C73" s="119">
        <v>3</v>
      </c>
    </row>
    <row r="74" spans="1:3" ht="15.5" x14ac:dyDescent="0.35">
      <c r="A74" s="118" t="s">
        <v>1089</v>
      </c>
      <c r="B74" s="119" t="s">
        <v>3711</v>
      </c>
      <c r="C74" s="119">
        <v>5</v>
      </c>
    </row>
    <row r="75" spans="1:3" ht="15.5" x14ac:dyDescent="0.35">
      <c r="A75" s="118" t="s">
        <v>3712</v>
      </c>
      <c r="B75" s="119" t="s">
        <v>3713</v>
      </c>
      <c r="C75" s="119">
        <v>3</v>
      </c>
    </row>
    <row r="76" spans="1:3" ht="15.5" x14ac:dyDescent="0.35">
      <c r="A76" s="118" t="s">
        <v>3714</v>
      </c>
      <c r="B76" s="119" t="s">
        <v>3715</v>
      </c>
      <c r="C76" s="119">
        <v>6</v>
      </c>
    </row>
    <row r="77" spans="1:3" ht="15.5" x14ac:dyDescent="0.35">
      <c r="A77" s="118" t="s">
        <v>2845</v>
      </c>
      <c r="B77" s="119" t="s">
        <v>2846</v>
      </c>
      <c r="C77" s="119">
        <v>5</v>
      </c>
    </row>
    <row r="78" spans="1:3" ht="15.5" x14ac:dyDescent="0.35">
      <c r="A78" s="118" t="s">
        <v>1285</v>
      </c>
      <c r="B78" s="119" t="s">
        <v>3716</v>
      </c>
      <c r="C78" s="119">
        <v>4</v>
      </c>
    </row>
    <row r="79" spans="1:3" ht="15.5" x14ac:dyDescent="0.35">
      <c r="A79" s="118" t="s">
        <v>3717</v>
      </c>
      <c r="B79" s="119" t="s">
        <v>3718</v>
      </c>
      <c r="C79" s="119">
        <v>4</v>
      </c>
    </row>
    <row r="80" spans="1:3" ht="15.5" x14ac:dyDescent="0.35">
      <c r="A80" s="118" t="s">
        <v>3719</v>
      </c>
      <c r="B80" s="119" t="s">
        <v>3720</v>
      </c>
      <c r="C80" s="119">
        <v>4</v>
      </c>
    </row>
    <row r="81" spans="1:3" ht="15.5" x14ac:dyDescent="0.35">
      <c r="A81" s="118" t="s">
        <v>3721</v>
      </c>
      <c r="B81" s="119" t="s">
        <v>3722</v>
      </c>
      <c r="C81" s="119">
        <v>7</v>
      </c>
    </row>
    <row r="82" spans="1:3" ht="15.5" x14ac:dyDescent="0.35">
      <c r="A82" s="118" t="s">
        <v>889</v>
      </c>
      <c r="B82" s="119" t="s">
        <v>2366</v>
      </c>
      <c r="C82" s="119">
        <v>6</v>
      </c>
    </row>
    <row r="83" spans="1:3" ht="15.5" x14ac:dyDescent="0.35">
      <c r="A83" s="118" t="s">
        <v>3723</v>
      </c>
      <c r="B83" s="119" t="s">
        <v>3724</v>
      </c>
      <c r="C83" s="119">
        <v>5</v>
      </c>
    </row>
    <row r="84" spans="1:3" ht="15.5" x14ac:dyDescent="0.35">
      <c r="A84" s="118" t="s">
        <v>3725</v>
      </c>
      <c r="B84" s="119" t="s">
        <v>3726</v>
      </c>
      <c r="C84" s="119">
        <v>3</v>
      </c>
    </row>
    <row r="85" spans="1:3" ht="15.5" x14ac:dyDescent="0.35">
      <c r="A85" s="118" t="s">
        <v>3727</v>
      </c>
      <c r="B85" s="119" t="s">
        <v>3728</v>
      </c>
      <c r="C85" s="119">
        <v>5</v>
      </c>
    </row>
    <row r="86" spans="1:3" ht="15.5" x14ac:dyDescent="0.35">
      <c r="A86" s="118" t="s">
        <v>387</v>
      </c>
      <c r="B86" s="119" t="s">
        <v>3729</v>
      </c>
      <c r="C86" s="119">
        <v>4</v>
      </c>
    </row>
    <row r="87" spans="1:3" ht="15.5" x14ac:dyDescent="0.35">
      <c r="A87" s="118" t="s">
        <v>529</v>
      </c>
      <c r="B87" s="119" t="s">
        <v>3730</v>
      </c>
      <c r="C87" s="119">
        <v>2</v>
      </c>
    </row>
    <row r="88" spans="1:3" ht="15.5" x14ac:dyDescent="0.35">
      <c r="A88" s="118" t="s">
        <v>3731</v>
      </c>
      <c r="B88" s="119" t="s">
        <v>3732</v>
      </c>
      <c r="C88" s="119">
        <v>4</v>
      </c>
    </row>
    <row r="89" spans="1:3" ht="15.5" x14ac:dyDescent="0.35">
      <c r="A89" s="118" t="s">
        <v>500</v>
      </c>
      <c r="B89" s="119" t="s">
        <v>3733</v>
      </c>
      <c r="C89" s="119">
        <v>4</v>
      </c>
    </row>
    <row r="90" spans="1:3" ht="15.5" x14ac:dyDescent="0.35">
      <c r="A90" s="118" t="s">
        <v>558</v>
      </c>
      <c r="B90" s="119" t="s">
        <v>3734</v>
      </c>
      <c r="C90" s="119">
        <v>4</v>
      </c>
    </row>
    <row r="91" spans="1:3" ht="15.5" x14ac:dyDescent="0.35">
      <c r="A91" s="118" t="s">
        <v>3735</v>
      </c>
      <c r="B91" s="119" t="s">
        <v>3605</v>
      </c>
      <c r="C91" s="119">
        <v>2</v>
      </c>
    </row>
    <row r="92" spans="1:3" ht="15.5" x14ac:dyDescent="0.35">
      <c r="A92" s="118" t="s">
        <v>3736</v>
      </c>
      <c r="B92" s="119" t="s">
        <v>3737</v>
      </c>
      <c r="C92" s="119">
        <v>3</v>
      </c>
    </row>
    <row r="93" spans="1:3" ht="15.5" x14ac:dyDescent="0.35">
      <c r="A93" s="118" t="s">
        <v>3738</v>
      </c>
      <c r="B93" s="119" t="s">
        <v>3739</v>
      </c>
      <c r="C93" s="119">
        <v>6</v>
      </c>
    </row>
    <row r="94" spans="1:3" ht="15.5" x14ac:dyDescent="0.35">
      <c r="A94" s="118" t="s">
        <v>3740</v>
      </c>
      <c r="B94" s="119" t="s">
        <v>3741</v>
      </c>
      <c r="C94" s="119">
        <v>3</v>
      </c>
    </row>
    <row r="95" spans="1:3" ht="15.5" x14ac:dyDescent="0.35">
      <c r="A95" s="118" t="s">
        <v>3742</v>
      </c>
      <c r="B95" s="119" t="s">
        <v>3743</v>
      </c>
      <c r="C95" s="119">
        <v>6</v>
      </c>
    </row>
    <row r="96" spans="1:3" ht="15.5" x14ac:dyDescent="0.35">
      <c r="A96" s="118" t="s">
        <v>3744</v>
      </c>
      <c r="B96" s="119" t="s">
        <v>3745</v>
      </c>
      <c r="C96" s="119">
        <v>5</v>
      </c>
    </row>
    <row r="97" spans="1:3" ht="15.5" x14ac:dyDescent="0.35">
      <c r="A97" s="118" t="s">
        <v>3746</v>
      </c>
      <c r="B97" s="119" t="s">
        <v>3747</v>
      </c>
      <c r="C97" s="119">
        <v>5</v>
      </c>
    </row>
    <row r="98" spans="1:3" ht="15.5" x14ac:dyDescent="0.35">
      <c r="A98" s="118" t="s">
        <v>903</v>
      </c>
      <c r="B98" s="119" t="s">
        <v>3748</v>
      </c>
      <c r="C98" s="119">
        <v>5</v>
      </c>
    </row>
    <row r="99" spans="1:3" ht="15.5" x14ac:dyDescent="0.35">
      <c r="A99" s="118" t="s">
        <v>1518</v>
      </c>
      <c r="B99" s="119" t="s">
        <v>3749</v>
      </c>
      <c r="C99" s="119">
        <v>3</v>
      </c>
    </row>
    <row r="100" spans="1:3" ht="15.5" x14ac:dyDescent="0.35">
      <c r="A100" s="118" t="s">
        <v>3750</v>
      </c>
      <c r="B100" s="119" t="s">
        <v>3751</v>
      </c>
      <c r="C100" s="119">
        <v>5</v>
      </c>
    </row>
    <row r="101" spans="1:3" ht="15.5" x14ac:dyDescent="0.35">
      <c r="A101" s="118" t="s">
        <v>3752</v>
      </c>
      <c r="B101" s="119" t="s">
        <v>3753</v>
      </c>
      <c r="C101" s="119">
        <v>2</v>
      </c>
    </row>
    <row r="102" spans="1:3" ht="15.5" x14ac:dyDescent="0.35">
      <c r="A102" s="118" t="s">
        <v>3754</v>
      </c>
      <c r="B102" s="119" t="s">
        <v>3755</v>
      </c>
      <c r="C102" s="119">
        <v>5</v>
      </c>
    </row>
    <row r="103" spans="1:3" ht="15.5" x14ac:dyDescent="0.35">
      <c r="A103" s="118" t="s">
        <v>519</v>
      </c>
      <c r="B103" s="119" t="s">
        <v>3756</v>
      </c>
      <c r="C103" s="119">
        <v>4</v>
      </c>
    </row>
    <row r="104" spans="1:3" ht="15.5" x14ac:dyDescent="0.35">
      <c r="A104" s="118" t="s">
        <v>3104</v>
      </c>
      <c r="B104" s="119" t="s">
        <v>3757</v>
      </c>
      <c r="C104" s="119">
        <v>2</v>
      </c>
    </row>
    <row r="105" spans="1:3" ht="15.5" x14ac:dyDescent="0.35">
      <c r="A105" s="118" t="s">
        <v>3758</v>
      </c>
      <c r="B105" s="119" t="s">
        <v>3759</v>
      </c>
      <c r="C105" s="119">
        <v>2</v>
      </c>
    </row>
    <row r="106" spans="1:3" ht="15.5" x14ac:dyDescent="0.35">
      <c r="A106" s="118" t="s">
        <v>3760</v>
      </c>
      <c r="B106" s="119" t="s">
        <v>3761</v>
      </c>
      <c r="C106" s="119">
        <v>4</v>
      </c>
    </row>
    <row r="107" spans="1:3" ht="31" x14ac:dyDescent="0.35">
      <c r="A107" s="118" t="s">
        <v>3762</v>
      </c>
      <c r="B107" s="119" t="s">
        <v>3763</v>
      </c>
      <c r="C107" s="119">
        <v>5</v>
      </c>
    </row>
    <row r="108" spans="1:3" ht="15.5" x14ac:dyDescent="0.35">
      <c r="A108" s="118" t="s">
        <v>3764</v>
      </c>
      <c r="B108" s="119" t="s">
        <v>3765</v>
      </c>
      <c r="C108" s="119">
        <v>4</v>
      </c>
    </row>
    <row r="109" spans="1:3" ht="15.5" x14ac:dyDescent="0.35">
      <c r="A109" s="118" t="s">
        <v>3766</v>
      </c>
      <c r="B109" s="119" t="s">
        <v>3767</v>
      </c>
      <c r="C109" s="119">
        <v>4</v>
      </c>
    </row>
    <row r="110" spans="1:3" ht="15.5" x14ac:dyDescent="0.35">
      <c r="A110" s="118" t="s">
        <v>3768</v>
      </c>
      <c r="B110" s="119" t="s">
        <v>3605</v>
      </c>
      <c r="C110" s="119">
        <v>2</v>
      </c>
    </row>
    <row r="111" spans="1:3" ht="15.5" x14ac:dyDescent="0.35">
      <c r="A111" s="118" t="s">
        <v>3769</v>
      </c>
      <c r="B111" s="119" t="s">
        <v>3770</v>
      </c>
      <c r="C111" s="119">
        <v>4</v>
      </c>
    </row>
    <row r="112" spans="1:3" ht="15.5" x14ac:dyDescent="0.35">
      <c r="A112" s="118" t="s">
        <v>3771</v>
      </c>
      <c r="B112" s="119" t="s">
        <v>3772</v>
      </c>
      <c r="C112" s="119">
        <v>5</v>
      </c>
    </row>
    <row r="113" spans="1:3" ht="15.5" x14ac:dyDescent="0.35">
      <c r="A113" s="118" t="s">
        <v>278</v>
      </c>
      <c r="B113" s="119" t="s">
        <v>3773</v>
      </c>
      <c r="C113" s="119">
        <v>2</v>
      </c>
    </row>
    <row r="114" spans="1:3" ht="15.5" x14ac:dyDescent="0.35">
      <c r="A114" s="118" t="s">
        <v>3774</v>
      </c>
      <c r="B114" s="119" t="s">
        <v>3775</v>
      </c>
      <c r="C114" s="119">
        <v>5</v>
      </c>
    </row>
    <row r="115" spans="1:3" ht="15.5" x14ac:dyDescent="0.35">
      <c r="A115" s="118" t="s">
        <v>3776</v>
      </c>
      <c r="B115" s="119" t="s">
        <v>3777</v>
      </c>
      <c r="C115" s="119">
        <v>6</v>
      </c>
    </row>
    <row r="116" spans="1:3" ht="15.5" x14ac:dyDescent="0.35">
      <c r="A116" s="118" t="s">
        <v>3778</v>
      </c>
      <c r="B116" s="119" t="s">
        <v>3779</v>
      </c>
      <c r="C116" s="119">
        <v>4</v>
      </c>
    </row>
    <row r="117" spans="1:3" ht="15.5" x14ac:dyDescent="0.35">
      <c r="A117" s="118" t="s">
        <v>3780</v>
      </c>
      <c r="B117" s="119" t="s">
        <v>3781</v>
      </c>
      <c r="C117" s="119">
        <v>5</v>
      </c>
    </row>
    <row r="118" spans="1:3" ht="15.5" x14ac:dyDescent="0.35">
      <c r="A118" s="118" t="s">
        <v>3782</v>
      </c>
      <c r="B118" s="119" t="s">
        <v>3783</v>
      </c>
      <c r="C118" s="119">
        <v>4</v>
      </c>
    </row>
    <row r="119" spans="1:3" ht="15.5" x14ac:dyDescent="0.35">
      <c r="A119" s="118" t="s">
        <v>3784</v>
      </c>
      <c r="B119" s="119" t="s">
        <v>3785</v>
      </c>
      <c r="C119" s="119">
        <v>2</v>
      </c>
    </row>
    <row r="120" spans="1:3" ht="15.5" x14ac:dyDescent="0.35">
      <c r="A120" s="118" t="s">
        <v>3786</v>
      </c>
      <c r="B120" s="119" t="s">
        <v>3787</v>
      </c>
      <c r="C120" s="119">
        <v>2</v>
      </c>
    </row>
    <row r="121" spans="1:3" ht="15.5" x14ac:dyDescent="0.35">
      <c r="A121" s="118" t="s">
        <v>3788</v>
      </c>
      <c r="B121" s="119" t="s">
        <v>3789</v>
      </c>
      <c r="C121" s="119">
        <v>3</v>
      </c>
    </row>
    <row r="122" spans="1:3" ht="15.5" x14ac:dyDescent="0.35">
      <c r="A122" s="118" t="s">
        <v>3790</v>
      </c>
      <c r="B122" s="119" t="s">
        <v>3791</v>
      </c>
      <c r="C122" s="119">
        <v>3</v>
      </c>
    </row>
    <row r="123" spans="1:3" ht="15.5" x14ac:dyDescent="0.35">
      <c r="A123" s="118" t="s">
        <v>3792</v>
      </c>
      <c r="B123" s="119" t="s">
        <v>3793</v>
      </c>
      <c r="C123" s="119">
        <v>5</v>
      </c>
    </row>
    <row r="124" spans="1:3" ht="15.5" x14ac:dyDescent="0.35">
      <c r="A124" s="118" t="s">
        <v>3794</v>
      </c>
      <c r="B124" s="119" t="s">
        <v>3795</v>
      </c>
      <c r="C124" s="119">
        <v>4</v>
      </c>
    </row>
    <row r="125" spans="1:3" ht="15.5" x14ac:dyDescent="0.35">
      <c r="A125" s="118" t="s">
        <v>3796</v>
      </c>
      <c r="B125" s="119" t="s">
        <v>3797</v>
      </c>
      <c r="C125" s="119">
        <v>6</v>
      </c>
    </row>
    <row r="126" spans="1:3" ht="15.5" x14ac:dyDescent="0.35">
      <c r="A126" s="118" t="s">
        <v>3798</v>
      </c>
      <c r="B126" s="119" t="s">
        <v>3799</v>
      </c>
      <c r="C126" s="119">
        <v>6</v>
      </c>
    </row>
    <row r="127" spans="1:3" ht="15.5" x14ac:dyDescent="0.35">
      <c r="A127" s="118" t="s">
        <v>3800</v>
      </c>
      <c r="B127" s="119" t="s">
        <v>3801</v>
      </c>
      <c r="C127" s="119">
        <v>6</v>
      </c>
    </row>
    <row r="128" spans="1:3" ht="31" x14ac:dyDescent="0.35">
      <c r="A128" s="118" t="s">
        <v>3802</v>
      </c>
      <c r="B128" s="119" t="s">
        <v>3803</v>
      </c>
      <c r="C128" s="119">
        <v>5</v>
      </c>
    </row>
    <row r="129" spans="1:3" ht="15.5" x14ac:dyDescent="0.35">
      <c r="A129" s="118" t="s">
        <v>3804</v>
      </c>
      <c r="B129" s="119" t="s">
        <v>3805</v>
      </c>
      <c r="C129" s="119">
        <v>5</v>
      </c>
    </row>
    <row r="130" spans="1:3" ht="15.5" x14ac:dyDescent="0.35">
      <c r="A130" s="118" t="s">
        <v>3806</v>
      </c>
      <c r="B130" s="119" t="s">
        <v>3807</v>
      </c>
      <c r="C130" s="119">
        <v>3</v>
      </c>
    </row>
    <row r="131" spans="1:3" ht="15.5" x14ac:dyDescent="0.35">
      <c r="A131" s="118" t="s">
        <v>3808</v>
      </c>
      <c r="B131" s="119" t="s">
        <v>3809</v>
      </c>
      <c r="C131" s="119">
        <v>5</v>
      </c>
    </row>
    <row r="132" spans="1:3" ht="15.5" x14ac:dyDescent="0.35">
      <c r="A132" s="118" t="s">
        <v>3810</v>
      </c>
      <c r="B132" s="119" t="s">
        <v>3605</v>
      </c>
      <c r="C132" s="119">
        <v>2</v>
      </c>
    </row>
    <row r="133" spans="1:3" ht="15.5" x14ac:dyDescent="0.35">
      <c r="A133" s="118" t="s">
        <v>3811</v>
      </c>
      <c r="B133" s="119" t="s">
        <v>3812</v>
      </c>
      <c r="C133" s="119">
        <v>4</v>
      </c>
    </row>
    <row r="134" spans="1:3" ht="15.5" x14ac:dyDescent="0.35">
      <c r="A134" s="118" t="s">
        <v>3813</v>
      </c>
      <c r="B134" s="119" t="s">
        <v>3814</v>
      </c>
      <c r="C134" s="119">
        <v>1</v>
      </c>
    </row>
    <row r="135" spans="1:3" ht="15.5" x14ac:dyDescent="0.35">
      <c r="A135" s="118" t="s">
        <v>3815</v>
      </c>
      <c r="B135" s="119" t="s">
        <v>3816</v>
      </c>
      <c r="C135" s="119">
        <v>6</v>
      </c>
    </row>
    <row r="136" spans="1:3" ht="15.5" x14ac:dyDescent="0.35">
      <c r="A136" s="118" t="s">
        <v>3817</v>
      </c>
      <c r="B136" s="119" t="s">
        <v>3818</v>
      </c>
      <c r="C136" s="119">
        <v>5</v>
      </c>
    </row>
    <row r="137" spans="1:3" ht="15.5" x14ac:dyDescent="0.35">
      <c r="A137" s="118" t="s">
        <v>3819</v>
      </c>
      <c r="B137" s="119" t="s">
        <v>3820</v>
      </c>
      <c r="C137" s="119">
        <v>3</v>
      </c>
    </row>
    <row r="138" spans="1:3" ht="15.5" x14ac:dyDescent="0.35">
      <c r="A138" s="118" t="s">
        <v>3821</v>
      </c>
      <c r="B138" s="119" t="s">
        <v>3822</v>
      </c>
      <c r="C138" s="119">
        <v>3</v>
      </c>
    </row>
    <row r="139" spans="1:3" ht="15.5" x14ac:dyDescent="0.35">
      <c r="A139" s="118" t="s">
        <v>3823</v>
      </c>
      <c r="B139" s="119" t="s">
        <v>3824</v>
      </c>
      <c r="C139" s="119">
        <v>4</v>
      </c>
    </row>
    <row r="140" spans="1:3" ht="16.5" customHeight="1" x14ac:dyDescent="0.35">
      <c r="A140" s="118" t="s">
        <v>3157</v>
      </c>
      <c r="B140" s="119" t="s">
        <v>3825</v>
      </c>
      <c r="C140" s="119">
        <v>4</v>
      </c>
    </row>
    <row r="141" spans="1:3" ht="15.5" x14ac:dyDescent="0.35">
      <c r="A141" s="118" t="s">
        <v>3826</v>
      </c>
      <c r="B141" s="119" t="s">
        <v>3827</v>
      </c>
      <c r="C141" s="119">
        <v>6</v>
      </c>
    </row>
    <row r="142" spans="1:3" ht="15.5" x14ac:dyDescent="0.35">
      <c r="A142" s="118" t="s">
        <v>3828</v>
      </c>
      <c r="B142" s="119" t="s">
        <v>3829</v>
      </c>
      <c r="C142" s="119">
        <v>3</v>
      </c>
    </row>
    <row r="143" spans="1:3" ht="15.5" x14ac:dyDescent="0.35">
      <c r="A143" s="118" t="s">
        <v>3830</v>
      </c>
      <c r="B143" s="119" t="s">
        <v>3831</v>
      </c>
      <c r="C143" s="119">
        <v>5</v>
      </c>
    </row>
    <row r="144" spans="1:3" ht="15.5" x14ac:dyDescent="0.35">
      <c r="A144" s="118" t="s">
        <v>3832</v>
      </c>
      <c r="B144" s="119" t="s">
        <v>3833</v>
      </c>
      <c r="C144" s="119">
        <v>6</v>
      </c>
    </row>
    <row r="145" spans="1:3" ht="15.5" x14ac:dyDescent="0.35">
      <c r="A145" s="118" t="s">
        <v>3834</v>
      </c>
      <c r="B145" s="119" t="s">
        <v>3835</v>
      </c>
      <c r="C145" s="119">
        <v>4</v>
      </c>
    </row>
    <row r="146" spans="1:3" ht="15.5" x14ac:dyDescent="0.35">
      <c r="A146" s="118" t="s">
        <v>3836</v>
      </c>
      <c r="B146" s="119" t="s">
        <v>3837</v>
      </c>
      <c r="C146" s="119">
        <v>5</v>
      </c>
    </row>
    <row r="147" spans="1:3" ht="15.5" x14ac:dyDescent="0.35">
      <c r="A147" s="118" t="s">
        <v>3838</v>
      </c>
      <c r="B147" s="119" t="s">
        <v>3839</v>
      </c>
      <c r="C147" s="119">
        <v>4</v>
      </c>
    </row>
    <row r="148" spans="1:3" ht="15.5" x14ac:dyDescent="0.35">
      <c r="A148" s="118" t="s">
        <v>3840</v>
      </c>
      <c r="B148" s="119" t="s">
        <v>3841</v>
      </c>
      <c r="C148" s="119">
        <v>4</v>
      </c>
    </row>
    <row r="149" spans="1:3" ht="15.5" x14ac:dyDescent="0.35">
      <c r="A149" s="118" t="s">
        <v>3842</v>
      </c>
      <c r="B149" s="119" t="s">
        <v>3843</v>
      </c>
      <c r="C149" s="119">
        <v>4</v>
      </c>
    </row>
    <row r="150" spans="1:3" ht="15.5" x14ac:dyDescent="0.35">
      <c r="A150" s="118" t="s">
        <v>3844</v>
      </c>
      <c r="B150" s="119" t="s">
        <v>3845</v>
      </c>
      <c r="C150" s="119">
        <v>5</v>
      </c>
    </row>
    <row r="151" spans="1:3" ht="15.5" x14ac:dyDescent="0.35">
      <c r="A151" s="118" t="s">
        <v>3846</v>
      </c>
      <c r="B151" s="119" t="s">
        <v>3847</v>
      </c>
      <c r="C151" s="119">
        <v>6</v>
      </c>
    </row>
    <row r="152" spans="1:3" ht="31" x14ac:dyDescent="0.35">
      <c r="A152" s="118" t="s">
        <v>3848</v>
      </c>
      <c r="B152" s="119" t="s">
        <v>3849</v>
      </c>
      <c r="C152" s="119">
        <v>5</v>
      </c>
    </row>
    <row r="153" spans="1:3" ht="15.5" x14ac:dyDescent="0.35">
      <c r="A153" s="118" t="s">
        <v>3850</v>
      </c>
      <c r="B153" s="119" t="s">
        <v>3851</v>
      </c>
      <c r="C153" s="119">
        <v>7</v>
      </c>
    </row>
    <row r="154" spans="1:3" ht="15.5" x14ac:dyDescent="0.35">
      <c r="A154" s="118" t="s">
        <v>3852</v>
      </c>
      <c r="B154" s="119" t="s">
        <v>3853</v>
      </c>
      <c r="C154" s="119">
        <v>6</v>
      </c>
    </row>
    <row r="155" spans="1:3" ht="15.5" x14ac:dyDescent="0.35">
      <c r="A155" s="118" t="s">
        <v>3854</v>
      </c>
      <c r="B155" s="119" t="s">
        <v>3855</v>
      </c>
      <c r="C155" s="119">
        <v>1</v>
      </c>
    </row>
    <row r="156" spans="1:3" ht="15.5" x14ac:dyDescent="0.35">
      <c r="A156" s="118" t="s">
        <v>3856</v>
      </c>
      <c r="B156" s="119" t="s">
        <v>3857</v>
      </c>
      <c r="C156" s="119">
        <v>6</v>
      </c>
    </row>
    <row r="157" spans="1:3" ht="31" x14ac:dyDescent="0.35">
      <c r="A157" s="118" t="s">
        <v>3858</v>
      </c>
      <c r="B157" s="119" t="s">
        <v>3859</v>
      </c>
      <c r="C157" s="119">
        <v>6</v>
      </c>
    </row>
    <row r="158" spans="1:3" ht="31" x14ac:dyDescent="0.35">
      <c r="A158" s="118" t="s">
        <v>3860</v>
      </c>
      <c r="B158" s="119" t="s">
        <v>3861</v>
      </c>
      <c r="C158" s="119">
        <v>6</v>
      </c>
    </row>
    <row r="159" spans="1:3" ht="15.5" x14ac:dyDescent="0.35">
      <c r="A159" s="118" t="s">
        <v>3862</v>
      </c>
      <c r="B159" s="119" t="s">
        <v>3863</v>
      </c>
      <c r="C159" s="119">
        <v>4</v>
      </c>
    </row>
    <row r="160" spans="1:3" ht="15.5" x14ac:dyDescent="0.35">
      <c r="A160" s="118" t="s">
        <v>3864</v>
      </c>
      <c r="B160" s="119" t="s">
        <v>3865</v>
      </c>
      <c r="C160" s="119">
        <v>6</v>
      </c>
    </row>
    <row r="161" spans="1:3" ht="15.5" x14ac:dyDescent="0.35">
      <c r="A161" s="118" t="s">
        <v>3866</v>
      </c>
      <c r="B161" s="119" t="s">
        <v>3867</v>
      </c>
      <c r="C161" s="119">
        <v>3</v>
      </c>
    </row>
    <row r="162" spans="1:3" ht="15.5" x14ac:dyDescent="0.35">
      <c r="A162" s="118" t="s">
        <v>3868</v>
      </c>
      <c r="B162" s="119" t="s">
        <v>3869</v>
      </c>
      <c r="C162" s="119">
        <v>4</v>
      </c>
    </row>
    <row r="163" spans="1:3" ht="15.5" x14ac:dyDescent="0.35">
      <c r="A163" s="118" t="s">
        <v>3870</v>
      </c>
      <c r="B163" s="119" t="s">
        <v>3871</v>
      </c>
      <c r="C163" s="119">
        <v>5</v>
      </c>
    </row>
    <row r="164" spans="1:3" ht="31" x14ac:dyDescent="0.35">
      <c r="A164" s="118" t="s">
        <v>3872</v>
      </c>
      <c r="B164" s="119" t="s">
        <v>3873</v>
      </c>
      <c r="C164" s="119">
        <v>3</v>
      </c>
    </row>
    <row r="165" spans="1:3" ht="15.5" x14ac:dyDescent="0.35">
      <c r="A165" s="118" t="s">
        <v>3874</v>
      </c>
      <c r="B165" s="119" t="s">
        <v>3875</v>
      </c>
      <c r="C165" s="119">
        <v>5</v>
      </c>
    </row>
    <row r="166" spans="1:3" ht="15.5" x14ac:dyDescent="0.35">
      <c r="A166" s="118" t="s">
        <v>3876</v>
      </c>
      <c r="B166" s="119" t="s">
        <v>3877</v>
      </c>
      <c r="C166" s="119">
        <v>5</v>
      </c>
    </row>
    <row r="167" spans="1:3" ht="15.5" x14ac:dyDescent="0.35">
      <c r="A167" s="118" t="s">
        <v>3878</v>
      </c>
      <c r="B167" s="119" t="s">
        <v>3879</v>
      </c>
      <c r="C167" s="119">
        <v>5</v>
      </c>
    </row>
    <row r="168" spans="1:3" ht="15.5" x14ac:dyDescent="0.35">
      <c r="A168" s="118" t="s">
        <v>3880</v>
      </c>
      <c r="B168" s="119" t="s">
        <v>3881</v>
      </c>
      <c r="C168" s="119">
        <v>5</v>
      </c>
    </row>
    <row r="169" spans="1:3" ht="15.5" x14ac:dyDescent="0.35">
      <c r="A169" s="118" t="s">
        <v>3882</v>
      </c>
      <c r="B169" s="119" t="s">
        <v>3883</v>
      </c>
      <c r="C169" s="119">
        <v>5</v>
      </c>
    </row>
    <row r="170" spans="1:3" ht="15.5" x14ac:dyDescent="0.35">
      <c r="A170" s="118" t="s">
        <v>1029</v>
      </c>
      <c r="B170" s="119" t="s">
        <v>3884</v>
      </c>
      <c r="C170" s="119">
        <v>5</v>
      </c>
    </row>
    <row r="171" spans="1:3" ht="15.5" x14ac:dyDescent="0.35">
      <c r="A171" s="118" t="s">
        <v>3885</v>
      </c>
      <c r="B171" s="119" t="s">
        <v>3886</v>
      </c>
      <c r="C171" s="119">
        <v>6</v>
      </c>
    </row>
    <row r="172" spans="1:3" ht="15.5" x14ac:dyDescent="0.35">
      <c r="A172" s="118" t="s">
        <v>3887</v>
      </c>
      <c r="B172" s="119" t="s">
        <v>3888</v>
      </c>
      <c r="C172" s="119">
        <v>4</v>
      </c>
    </row>
    <row r="173" spans="1:3" ht="15.5" x14ac:dyDescent="0.35">
      <c r="A173" s="118" t="s">
        <v>3889</v>
      </c>
      <c r="B173" s="119" t="s">
        <v>3890</v>
      </c>
      <c r="C173" s="119">
        <v>3</v>
      </c>
    </row>
    <row r="174" spans="1:3" ht="15.5" x14ac:dyDescent="0.35">
      <c r="A174" s="118" t="s">
        <v>3891</v>
      </c>
      <c r="B174" s="119" t="s">
        <v>3892</v>
      </c>
      <c r="C174" s="119">
        <v>4</v>
      </c>
    </row>
    <row r="175" spans="1:3" ht="15.5" x14ac:dyDescent="0.35">
      <c r="A175" s="118" t="s">
        <v>3893</v>
      </c>
      <c r="B175" s="119" t="s">
        <v>3894</v>
      </c>
      <c r="C175" s="119">
        <v>6</v>
      </c>
    </row>
    <row r="176" spans="1:3" ht="31" x14ac:dyDescent="0.35">
      <c r="A176" s="118" t="s">
        <v>3895</v>
      </c>
      <c r="B176" s="119" t="s">
        <v>3896</v>
      </c>
      <c r="C176" s="119">
        <v>5</v>
      </c>
    </row>
    <row r="177" spans="1:3" ht="15.5" x14ac:dyDescent="0.35">
      <c r="A177" s="118" t="s">
        <v>3897</v>
      </c>
      <c r="B177" s="119" t="s">
        <v>3898</v>
      </c>
      <c r="C177" s="119">
        <v>3</v>
      </c>
    </row>
    <row r="178" spans="1:3" ht="15.5" x14ac:dyDescent="0.35">
      <c r="A178" s="118" t="s">
        <v>3899</v>
      </c>
      <c r="B178" s="119" t="s">
        <v>3900</v>
      </c>
      <c r="C178" s="119">
        <v>5</v>
      </c>
    </row>
    <row r="179" spans="1:3" ht="15.5" x14ac:dyDescent="0.35">
      <c r="A179" s="118" t="s">
        <v>668</v>
      </c>
      <c r="B179" s="119" t="s">
        <v>3901</v>
      </c>
      <c r="C179" s="119">
        <v>5</v>
      </c>
    </row>
    <row r="180" spans="1:3" ht="15.5" x14ac:dyDescent="0.35">
      <c r="A180" s="118" t="s">
        <v>3902</v>
      </c>
      <c r="B180" s="119" t="s">
        <v>3903</v>
      </c>
      <c r="C180" s="119">
        <v>4</v>
      </c>
    </row>
    <row r="181" spans="1:3" ht="15.5" x14ac:dyDescent="0.35">
      <c r="A181" s="118" t="s">
        <v>3904</v>
      </c>
      <c r="B181" s="119" t="s">
        <v>3605</v>
      </c>
      <c r="C181" s="119">
        <v>2</v>
      </c>
    </row>
    <row r="182" spans="1:3" ht="15.5" x14ac:dyDescent="0.35">
      <c r="A182" s="118" t="s">
        <v>3905</v>
      </c>
      <c r="B182" s="119" t="s">
        <v>3906</v>
      </c>
      <c r="C182" s="119">
        <v>3</v>
      </c>
    </row>
    <row r="183" spans="1:3" ht="15.5" x14ac:dyDescent="0.35">
      <c r="A183" s="118" t="s">
        <v>3907</v>
      </c>
      <c r="B183" s="119" t="s">
        <v>3908</v>
      </c>
      <c r="C183" s="119">
        <v>3</v>
      </c>
    </row>
    <row r="184" spans="1:3" ht="15.5" x14ac:dyDescent="0.35">
      <c r="A184" s="118" t="s">
        <v>3909</v>
      </c>
      <c r="B184" s="119" t="s">
        <v>3910</v>
      </c>
      <c r="C184" s="119">
        <v>5</v>
      </c>
    </row>
    <row r="185" spans="1:3" ht="15.5" x14ac:dyDescent="0.35">
      <c r="A185" s="118" t="s">
        <v>3325</v>
      </c>
      <c r="B185" s="119" t="s">
        <v>3911</v>
      </c>
      <c r="C185" s="119">
        <v>5</v>
      </c>
    </row>
    <row r="186" spans="1:3" ht="15.5" x14ac:dyDescent="0.35">
      <c r="A186" s="118" t="s">
        <v>3912</v>
      </c>
      <c r="B186" s="119" t="s">
        <v>3913</v>
      </c>
      <c r="C186" s="119">
        <v>2</v>
      </c>
    </row>
    <row r="187" spans="1:3" ht="15.5" x14ac:dyDescent="0.35">
      <c r="A187" s="118" t="s">
        <v>3914</v>
      </c>
      <c r="B187" s="119" t="s">
        <v>3915</v>
      </c>
      <c r="C187" s="119">
        <v>3</v>
      </c>
    </row>
    <row r="188" spans="1:3" ht="15.5" x14ac:dyDescent="0.35">
      <c r="A188" s="118" t="s">
        <v>3916</v>
      </c>
      <c r="B188" s="119" t="s">
        <v>3917</v>
      </c>
      <c r="C188" s="119">
        <v>4</v>
      </c>
    </row>
    <row r="189" spans="1:3" ht="15.5" x14ac:dyDescent="0.35">
      <c r="A189" s="118" t="s">
        <v>3918</v>
      </c>
      <c r="B189" s="119" t="s">
        <v>3919</v>
      </c>
      <c r="C189" s="119">
        <v>2</v>
      </c>
    </row>
    <row r="190" spans="1:3" ht="15.5" x14ac:dyDescent="0.35">
      <c r="A190" s="118" t="s">
        <v>3920</v>
      </c>
      <c r="B190" s="119" t="s">
        <v>3921</v>
      </c>
      <c r="C190" s="119">
        <v>2</v>
      </c>
    </row>
    <row r="191" spans="1:3" ht="15.5" x14ac:dyDescent="0.35">
      <c r="A191" s="118" t="s">
        <v>3922</v>
      </c>
      <c r="B191" s="119" t="s">
        <v>3923</v>
      </c>
      <c r="C191" s="119">
        <v>5</v>
      </c>
    </row>
    <row r="192" spans="1:3" ht="15.5" x14ac:dyDescent="0.35">
      <c r="A192" s="118" t="s">
        <v>605</v>
      </c>
      <c r="B192" s="119" t="s">
        <v>3605</v>
      </c>
      <c r="C192" s="119">
        <v>2</v>
      </c>
    </row>
    <row r="193" spans="1:3" ht="15.5" x14ac:dyDescent="0.35">
      <c r="A193" s="118" t="s">
        <v>298</v>
      </c>
      <c r="B193" s="119" t="s">
        <v>3924</v>
      </c>
      <c r="C193" s="119">
        <v>3</v>
      </c>
    </row>
    <row r="194" spans="1:3" ht="31" x14ac:dyDescent="0.35">
      <c r="A194" s="118" t="s">
        <v>3925</v>
      </c>
      <c r="B194" s="119" t="s">
        <v>3926</v>
      </c>
      <c r="C194" s="119">
        <v>3</v>
      </c>
    </row>
    <row r="195" spans="1:3" ht="31" x14ac:dyDescent="0.35">
      <c r="A195" s="118" t="s">
        <v>618</v>
      </c>
      <c r="B195" s="119" t="s">
        <v>3927</v>
      </c>
      <c r="C195" s="119">
        <v>3</v>
      </c>
    </row>
    <row r="196" spans="1:3" ht="15.5" x14ac:dyDescent="0.35">
      <c r="A196" s="118" t="s">
        <v>3928</v>
      </c>
      <c r="B196" s="119" t="s">
        <v>3929</v>
      </c>
      <c r="C196" s="119">
        <v>5</v>
      </c>
    </row>
    <row r="197" spans="1:3" ht="15.5" x14ac:dyDescent="0.35">
      <c r="A197" s="118" t="s">
        <v>3930</v>
      </c>
      <c r="B197" s="119" t="s">
        <v>3931</v>
      </c>
      <c r="C197" s="119">
        <v>4</v>
      </c>
    </row>
    <row r="198" spans="1:3" ht="15.5" x14ac:dyDescent="0.35">
      <c r="A198" s="118" t="s">
        <v>3932</v>
      </c>
      <c r="B198" s="119" t="s">
        <v>3605</v>
      </c>
      <c r="C198" s="119">
        <v>2</v>
      </c>
    </row>
    <row r="199" spans="1:3" ht="15.5" x14ac:dyDescent="0.35">
      <c r="A199" s="118" t="s">
        <v>3933</v>
      </c>
      <c r="B199" s="119" t="s">
        <v>3934</v>
      </c>
      <c r="C199" s="119">
        <v>1</v>
      </c>
    </row>
    <row r="200" spans="1:3" ht="15.5" x14ac:dyDescent="0.35">
      <c r="A200" s="118" t="s">
        <v>3935</v>
      </c>
      <c r="B200" s="119" t="s">
        <v>3936</v>
      </c>
      <c r="C200" s="119">
        <v>4</v>
      </c>
    </row>
    <row r="201" spans="1:3" ht="15.5" x14ac:dyDescent="0.35">
      <c r="A201" s="118" t="s">
        <v>3937</v>
      </c>
      <c r="B201" s="119" t="s">
        <v>3938</v>
      </c>
      <c r="C201" s="119">
        <v>3</v>
      </c>
    </row>
    <row r="202" spans="1:3" ht="15.5" x14ac:dyDescent="0.35">
      <c r="A202" s="118" t="s">
        <v>3939</v>
      </c>
      <c r="B202" s="119" t="s">
        <v>3940</v>
      </c>
      <c r="C202" s="119">
        <v>4</v>
      </c>
    </row>
    <row r="203" spans="1:3" ht="15.5" x14ac:dyDescent="0.35">
      <c r="A203" s="118" t="s">
        <v>3941</v>
      </c>
      <c r="B203" s="119" t="s">
        <v>3942</v>
      </c>
      <c r="C203" s="119">
        <v>4</v>
      </c>
    </row>
    <row r="204" spans="1:3" ht="15.5" x14ac:dyDescent="0.35">
      <c r="A204" s="118" t="s">
        <v>3943</v>
      </c>
      <c r="B204" s="119" t="s">
        <v>3944</v>
      </c>
      <c r="C204" s="119">
        <v>4</v>
      </c>
    </row>
    <row r="205" spans="1:3" ht="15.5" x14ac:dyDescent="0.35">
      <c r="A205" s="118" t="s">
        <v>3945</v>
      </c>
      <c r="B205" s="119" t="s">
        <v>3946</v>
      </c>
      <c r="C205" s="119">
        <v>2</v>
      </c>
    </row>
    <row r="206" spans="1:3" ht="15.5" x14ac:dyDescent="0.35">
      <c r="A206" s="118" t="s">
        <v>3947</v>
      </c>
      <c r="B206" s="119" t="s">
        <v>3948</v>
      </c>
      <c r="C206" s="119">
        <v>3</v>
      </c>
    </row>
    <row r="207" spans="1:3" ht="15.5" x14ac:dyDescent="0.35">
      <c r="A207" s="118" t="s">
        <v>3949</v>
      </c>
      <c r="B207" s="119" t="s">
        <v>3950</v>
      </c>
      <c r="C207" s="119">
        <v>4</v>
      </c>
    </row>
    <row r="208" spans="1:3" ht="15.5" x14ac:dyDescent="0.35">
      <c r="A208" s="118" t="s">
        <v>3951</v>
      </c>
      <c r="B208" s="119" t="s">
        <v>3952</v>
      </c>
      <c r="C208" s="119">
        <v>2</v>
      </c>
    </row>
    <row r="209" spans="1:3" ht="15.5" x14ac:dyDescent="0.35">
      <c r="A209" s="118" t="s">
        <v>3953</v>
      </c>
      <c r="B209" s="119" t="s">
        <v>3954</v>
      </c>
      <c r="C209" s="119">
        <v>4</v>
      </c>
    </row>
    <row r="210" spans="1:3" ht="15.5" x14ac:dyDescent="0.35">
      <c r="A210" s="118" t="s">
        <v>3955</v>
      </c>
      <c r="B210" s="119" t="s">
        <v>3956</v>
      </c>
      <c r="C210" s="119">
        <v>4</v>
      </c>
    </row>
    <row r="211" spans="1:3" ht="15.5" x14ac:dyDescent="0.35">
      <c r="A211" s="118" t="s">
        <v>3957</v>
      </c>
      <c r="B211" s="119" t="s">
        <v>3958</v>
      </c>
      <c r="C211" s="119">
        <v>4</v>
      </c>
    </row>
    <row r="212" spans="1:3" ht="15.5" x14ac:dyDescent="0.35">
      <c r="A212" s="118" t="s">
        <v>3959</v>
      </c>
      <c r="B212" s="119" t="s">
        <v>3960</v>
      </c>
      <c r="C212" s="119">
        <v>3</v>
      </c>
    </row>
    <row r="213" spans="1:3" ht="15.5" x14ac:dyDescent="0.35">
      <c r="A213" s="118" t="s">
        <v>3961</v>
      </c>
      <c r="B213" s="119" t="s">
        <v>3605</v>
      </c>
      <c r="C213" s="119">
        <v>2</v>
      </c>
    </row>
    <row r="214" spans="1:3" ht="15.5" x14ac:dyDescent="0.35">
      <c r="A214" s="118" t="s">
        <v>3962</v>
      </c>
      <c r="B214" s="119" t="s">
        <v>3963</v>
      </c>
      <c r="C214" s="119">
        <v>1</v>
      </c>
    </row>
    <row r="215" spans="1:3" ht="15.5" x14ac:dyDescent="0.35">
      <c r="A215" s="118" t="s">
        <v>2858</v>
      </c>
      <c r="B215" s="119" t="s">
        <v>2859</v>
      </c>
      <c r="C215" s="119">
        <v>4</v>
      </c>
    </row>
    <row r="216" spans="1:3" ht="15.5" x14ac:dyDescent="0.35">
      <c r="A216" s="118" t="s">
        <v>3964</v>
      </c>
      <c r="B216" s="119" t="s">
        <v>3965</v>
      </c>
      <c r="C216" s="119">
        <v>4</v>
      </c>
    </row>
    <row r="217" spans="1:3" ht="15.5" x14ac:dyDescent="0.35">
      <c r="A217" s="118" t="s">
        <v>3966</v>
      </c>
      <c r="B217" s="119" t="s">
        <v>3967</v>
      </c>
      <c r="C217" s="119">
        <v>4</v>
      </c>
    </row>
    <row r="218" spans="1:3" ht="31" x14ac:dyDescent="0.35">
      <c r="A218" s="118" t="s">
        <v>3968</v>
      </c>
      <c r="B218" s="119" t="s">
        <v>3969</v>
      </c>
      <c r="C218" s="119">
        <v>4</v>
      </c>
    </row>
    <row r="219" spans="1:3" ht="15.5" x14ac:dyDescent="0.35">
      <c r="A219" s="118" t="s">
        <v>223</v>
      </c>
      <c r="B219" s="119" t="s">
        <v>3970</v>
      </c>
      <c r="C219" s="119">
        <v>2</v>
      </c>
    </row>
    <row r="220" spans="1:3" ht="15.5" x14ac:dyDescent="0.35">
      <c r="A220" s="118" t="s">
        <v>3971</v>
      </c>
      <c r="B220" s="119" t="s">
        <v>3972</v>
      </c>
      <c r="C220" s="119">
        <v>1</v>
      </c>
    </row>
    <row r="221" spans="1:3" ht="15.5" x14ac:dyDescent="0.35">
      <c r="A221" s="118" t="s">
        <v>3973</v>
      </c>
      <c r="B221" s="119" t="s">
        <v>3974</v>
      </c>
      <c r="C221" s="119">
        <v>1</v>
      </c>
    </row>
    <row r="222" spans="1:3" ht="31" x14ac:dyDescent="0.35">
      <c r="A222" s="118" t="s">
        <v>3975</v>
      </c>
      <c r="B222" s="119" t="s">
        <v>3976</v>
      </c>
      <c r="C222" s="119">
        <v>4</v>
      </c>
    </row>
    <row r="223" spans="1:3" ht="15.5" x14ac:dyDescent="0.35">
      <c r="A223" s="118" t="s">
        <v>3977</v>
      </c>
      <c r="B223" s="119" t="s">
        <v>3978</v>
      </c>
      <c r="C223" s="119">
        <v>7</v>
      </c>
    </row>
    <row r="224" spans="1:3" ht="15.5" x14ac:dyDescent="0.35">
      <c r="A224" s="118" t="s">
        <v>3052</v>
      </c>
      <c r="B224" s="119" t="s">
        <v>3979</v>
      </c>
      <c r="C224" s="119">
        <v>5</v>
      </c>
    </row>
    <row r="225" spans="1:3" ht="15.5" x14ac:dyDescent="0.35">
      <c r="A225" s="118" t="s">
        <v>681</v>
      </c>
      <c r="B225" s="119" t="s">
        <v>3980</v>
      </c>
      <c r="C225" s="119">
        <v>6</v>
      </c>
    </row>
    <row r="226" spans="1:3" ht="15.5" x14ac:dyDescent="0.35">
      <c r="A226" s="118" t="s">
        <v>3981</v>
      </c>
      <c r="B226" s="119" t="s">
        <v>3982</v>
      </c>
      <c r="C226" s="119">
        <v>5</v>
      </c>
    </row>
    <row r="227" spans="1:3" ht="15.5" x14ac:dyDescent="0.35">
      <c r="A227" s="118" t="s">
        <v>3983</v>
      </c>
      <c r="B227" s="119" t="s">
        <v>3984</v>
      </c>
      <c r="C227" s="119">
        <v>2</v>
      </c>
    </row>
    <row r="228" spans="1:3" ht="15.5" x14ac:dyDescent="0.35">
      <c r="A228" s="118" t="s">
        <v>694</v>
      </c>
      <c r="B228" s="119" t="s">
        <v>3985</v>
      </c>
      <c r="C228" s="119">
        <v>3</v>
      </c>
    </row>
    <row r="229" spans="1:3" ht="15.5" x14ac:dyDescent="0.35">
      <c r="A229" s="118" t="s">
        <v>2024</v>
      </c>
      <c r="B229" s="119" t="s">
        <v>3986</v>
      </c>
      <c r="C229" s="119">
        <v>1</v>
      </c>
    </row>
    <row r="230" spans="1:3" ht="15.5" x14ac:dyDescent="0.35">
      <c r="A230" s="118" t="s">
        <v>354</v>
      </c>
      <c r="B230" s="119" t="s">
        <v>3987</v>
      </c>
      <c r="C230" s="119">
        <v>7</v>
      </c>
    </row>
    <row r="231" spans="1:3" ht="15.5" x14ac:dyDescent="0.35">
      <c r="A231" s="118" t="s">
        <v>3988</v>
      </c>
      <c r="B231" s="119" t="s">
        <v>3989</v>
      </c>
      <c r="C231" s="119">
        <v>2</v>
      </c>
    </row>
    <row r="232" spans="1:3" ht="15.5" x14ac:dyDescent="0.35">
      <c r="A232" s="118" t="s">
        <v>3990</v>
      </c>
      <c r="B232" s="119" t="s">
        <v>3991</v>
      </c>
      <c r="C232" s="119">
        <v>5</v>
      </c>
    </row>
    <row r="233" spans="1:3" ht="15.5" x14ac:dyDescent="0.35">
      <c r="A233" s="118" t="s">
        <v>3992</v>
      </c>
      <c r="B233" s="119" t="s">
        <v>3605</v>
      </c>
      <c r="C233" s="119">
        <v>2</v>
      </c>
    </row>
    <row r="234" spans="1:3" ht="15.5" x14ac:dyDescent="0.35">
      <c r="A234" s="118" t="s">
        <v>3993</v>
      </c>
      <c r="B234" s="119" t="s">
        <v>3994</v>
      </c>
      <c r="C234" s="119">
        <v>6</v>
      </c>
    </row>
    <row r="235" spans="1:3" ht="15.5" x14ac:dyDescent="0.35">
      <c r="A235" s="118" t="s">
        <v>1115</v>
      </c>
      <c r="B235" s="119" t="s">
        <v>3995</v>
      </c>
      <c r="C235" s="119">
        <v>4</v>
      </c>
    </row>
    <row r="236" spans="1:3" ht="15.5" x14ac:dyDescent="0.35">
      <c r="A236" s="118" t="s">
        <v>3996</v>
      </c>
      <c r="B236" s="119" t="s">
        <v>3997</v>
      </c>
      <c r="C236" s="119">
        <v>6</v>
      </c>
    </row>
    <row r="237" spans="1:3" ht="15.5" x14ac:dyDescent="0.35">
      <c r="A237" s="118" t="s">
        <v>3998</v>
      </c>
      <c r="B237" s="119" t="s">
        <v>3999</v>
      </c>
      <c r="C237" s="119">
        <v>4</v>
      </c>
    </row>
    <row r="238" spans="1:3" ht="15.5" x14ac:dyDescent="0.35">
      <c r="A238" s="118" t="s">
        <v>4000</v>
      </c>
      <c r="B238" s="119" t="s">
        <v>4001</v>
      </c>
      <c r="C238" s="119">
        <v>6</v>
      </c>
    </row>
    <row r="239" spans="1:3" ht="15.5" x14ac:dyDescent="0.35">
      <c r="A239" s="118" t="s">
        <v>4002</v>
      </c>
      <c r="B239" s="119" t="s">
        <v>4003</v>
      </c>
      <c r="C239" s="119">
        <v>4</v>
      </c>
    </row>
    <row r="240" spans="1:3" ht="15.5" x14ac:dyDescent="0.35">
      <c r="A240" s="118" t="s">
        <v>4004</v>
      </c>
      <c r="B240" s="119" t="s">
        <v>4005</v>
      </c>
      <c r="C240" s="119">
        <v>7</v>
      </c>
    </row>
    <row r="241" spans="1:3" ht="15.5" x14ac:dyDescent="0.35">
      <c r="A241" s="118" t="s">
        <v>4006</v>
      </c>
      <c r="B241" s="119" t="s">
        <v>4007</v>
      </c>
      <c r="C241" s="119">
        <v>8</v>
      </c>
    </row>
    <row r="242" spans="1:3" ht="15.5" x14ac:dyDescent="0.35">
      <c r="A242" s="118" t="s">
        <v>343</v>
      </c>
      <c r="B242" s="119" t="s">
        <v>4008</v>
      </c>
      <c r="C242" s="119">
        <v>6</v>
      </c>
    </row>
    <row r="243" spans="1:3" ht="15.5" x14ac:dyDescent="0.35">
      <c r="A243" s="118" t="s">
        <v>4009</v>
      </c>
      <c r="B243" s="119" t="s">
        <v>4010</v>
      </c>
      <c r="C243" s="119">
        <v>5</v>
      </c>
    </row>
    <row r="244" spans="1:3" ht="15.5" x14ac:dyDescent="0.35">
      <c r="A244" s="118" t="s">
        <v>4011</v>
      </c>
      <c r="B244" s="119" t="s">
        <v>4012</v>
      </c>
      <c r="C244" s="119">
        <v>6</v>
      </c>
    </row>
    <row r="245" spans="1:3" ht="31" x14ac:dyDescent="0.35">
      <c r="A245" s="118" t="s">
        <v>4013</v>
      </c>
      <c r="B245" s="119" t="s">
        <v>4014</v>
      </c>
      <c r="C245" s="119">
        <v>1</v>
      </c>
    </row>
    <row r="246" spans="1:3" ht="15.5" x14ac:dyDescent="0.35">
      <c r="A246" s="118" t="s">
        <v>4015</v>
      </c>
      <c r="B246" s="119" t="s">
        <v>4016</v>
      </c>
      <c r="C246" s="119">
        <v>4</v>
      </c>
    </row>
    <row r="247" spans="1:3" ht="15.5" x14ac:dyDescent="0.35">
      <c r="A247" s="118" t="s">
        <v>4017</v>
      </c>
      <c r="B247" s="119" t="s">
        <v>4018</v>
      </c>
      <c r="C247" s="119">
        <v>5</v>
      </c>
    </row>
    <row r="248" spans="1:3" ht="15.5" x14ac:dyDescent="0.35">
      <c r="A248" s="118" t="s">
        <v>4019</v>
      </c>
      <c r="B248" s="119" t="s">
        <v>3605</v>
      </c>
      <c r="C248" s="119">
        <v>2</v>
      </c>
    </row>
    <row r="249" spans="1:3" ht="15.5" x14ac:dyDescent="0.35">
      <c r="A249" s="118" t="s">
        <v>4020</v>
      </c>
      <c r="B249" s="119" t="s">
        <v>4021</v>
      </c>
      <c r="C249" s="119">
        <v>8</v>
      </c>
    </row>
    <row r="250" spans="1:3" ht="15.5" x14ac:dyDescent="0.35">
      <c r="A250" s="118" t="s">
        <v>4022</v>
      </c>
      <c r="B250" s="119" t="s">
        <v>4023</v>
      </c>
      <c r="C250" s="119">
        <v>8</v>
      </c>
    </row>
    <row r="251" spans="1:3" ht="31" x14ac:dyDescent="0.35">
      <c r="A251" s="118" t="s">
        <v>4024</v>
      </c>
      <c r="B251" s="119" t="s">
        <v>4025</v>
      </c>
      <c r="C251" s="119">
        <v>7</v>
      </c>
    </row>
    <row r="252" spans="1:3" ht="15.5" x14ac:dyDescent="0.35">
      <c r="A252" s="118" t="s">
        <v>4026</v>
      </c>
      <c r="B252" s="119" t="s">
        <v>4027</v>
      </c>
      <c r="C252" s="119">
        <v>5</v>
      </c>
    </row>
    <row r="253" spans="1:3" ht="15.5" x14ac:dyDescent="0.35">
      <c r="A253" s="118" t="s">
        <v>4028</v>
      </c>
      <c r="B253" s="119" t="s">
        <v>4029</v>
      </c>
      <c r="C253" s="119">
        <v>7</v>
      </c>
    </row>
    <row r="254" spans="1:3" ht="31" x14ac:dyDescent="0.35">
      <c r="A254" s="118" t="s">
        <v>4030</v>
      </c>
      <c r="B254" s="119" t="s">
        <v>4031</v>
      </c>
      <c r="C254" s="119">
        <v>4</v>
      </c>
    </row>
    <row r="255" spans="1:3" ht="15.5" x14ac:dyDescent="0.35">
      <c r="A255" s="118" t="s">
        <v>4032</v>
      </c>
      <c r="B255" s="119" t="s">
        <v>4033</v>
      </c>
      <c r="C255" s="119">
        <v>4</v>
      </c>
    </row>
    <row r="256" spans="1:3" ht="15.5" x14ac:dyDescent="0.35">
      <c r="A256" s="118" t="s">
        <v>4034</v>
      </c>
      <c r="B256" s="119" t="s">
        <v>4035</v>
      </c>
      <c r="C256" s="119">
        <v>5</v>
      </c>
    </row>
    <row r="257" spans="1:3" ht="15.5" x14ac:dyDescent="0.35">
      <c r="A257" s="118" t="s">
        <v>309</v>
      </c>
      <c r="B257" s="119" t="s">
        <v>4036</v>
      </c>
      <c r="C257" s="119">
        <v>8</v>
      </c>
    </row>
    <row r="258" spans="1:3" ht="15.5" x14ac:dyDescent="0.35">
      <c r="A258" s="118" t="s">
        <v>4037</v>
      </c>
      <c r="B258" s="119" t="s">
        <v>4038</v>
      </c>
      <c r="C258" s="119">
        <v>4</v>
      </c>
    </row>
    <row r="259" spans="1:3" ht="15.5" x14ac:dyDescent="0.35">
      <c r="A259" s="118" t="s">
        <v>4039</v>
      </c>
      <c r="B259" s="119" t="s">
        <v>3605</v>
      </c>
      <c r="C259" s="119">
        <v>3</v>
      </c>
    </row>
    <row r="260" spans="1:3" ht="28.5" customHeight="1" x14ac:dyDescent="0.35">
      <c r="A260" s="118" t="s">
        <v>4040</v>
      </c>
      <c r="B260" s="119" t="s">
        <v>4041</v>
      </c>
      <c r="C260" s="119">
        <v>5</v>
      </c>
    </row>
    <row r="261" spans="1:3" ht="31" x14ac:dyDescent="0.35">
      <c r="A261" s="118" t="s">
        <v>4042</v>
      </c>
      <c r="B261" s="119" t="s">
        <v>4043</v>
      </c>
      <c r="C261" s="119">
        <v>8</v>
      </c>
    </row>
    <row r="262" spans="1:3" ht="15.5" x14ac:dyDescent="0.35">
      <c r="A262" s="118" t="s">
        <v>2720</v>
      </c>
      <c r="B262" s="119" t="s">
        <v>4044</v>
      </c>
      <c r="C262" s="119">
        <v>5</v>
      </c>
    </row>
    <row r="263" spans="1:3" ht="15.5" x14ac:dyDescent="0.35">
      <c r="A263" s="118" t="s">
        <v>4045</v>
      </c>
      <c r="B263" s="119" t="s">
        <v>4046</v>
      </c>
      <c r="C263" s="119">
        <v>4</v>
      </c>
    </row>
    <row r="264" spans="1:3" ht="15.5" x14ac:dyDescent="0.35">
      <c r="A264" s="118" t="s">
        <v>1213</v>
      </c>
      <c r="B264" s="119" t="s">
        <v>2173</v>
      </c>
      <c r="C264" s="119">
        <v>4</v>
      </c>
    </row>
    <row r="265" spans="1:3" ht="15.5" x14ac:dyDescent="0.35">
      <c r="A265" s="118" t="s">
        <v>4047</v>
      </c>
      <c r="B265" s="119" t="s">
        <v>4048</v>
      </c>
      <c r="C265" s="119">
        <v>5</v>
      </c>
    </row>
    <row r="266" spans="1:3" ht="15.5" x14ac:dyDescent="0.35">
      <c r="A266" s="118" t="s">
        <v>4049</v>
      </c>
      <c r="B266" s="119" t="s">
        <v>4050</v>
      </c>
      <c r="C266" s="119">
        <v>6</v>
      </c>
    </row>
    <row r="267" spans="1:3" ht="15.5" x14ac:dyDescent="0.35">
      <c r="A267" s="118" t="s">
        <v>4051</v>
      </c>
      <c r="B267" s="119" t="s">
        <v>4052</v>
      </c>
      <c r="C267" s="119">
        <v>5</v>
      </c>
    </row>
    <row r="268" spans="1:3" ht="15.5" x14ac:dyDescent="0.35">
      <c r="A268" s="118" t="s">
        <v>4053</v>
      </c>
      <c r="B268" s="119" t="s">
        <v>4054</v>
      </c>
      <c r="C268" s="119">
        <v>6</v>
      </c>
    </row>
    <row r="269" spans="1:3" ht="31" x14ac:dyDescent="0.35">
      <c r="A269" s="118" t="s">
        <v>4055</v>
      </c>
      <c r="B269" s="119" t="s">
        <v>4056</v>
      </c>
      <c r="C269" s="119">
        <v>8</v>
      </c>
    </row>
    <row r="270" spans="1:3" ht="31" x14ac:dyDescent="0.35">
      <c r="A270" s="118" t="s">
        <v>4057</v>
      </c>
      <c r="B270" s="119" t="s">
        <v>4058</v>
      </c>
      <c r="C270" s="119">
        <v>7</v>
      </c>
    </row>
    <row r="271" spans="1:3" ht="15.5" x14ac:dyDescent="0.35">
      <c r="A271" s="118" t="s">
        <v>489</v>
      </c>
      <c r="B271" s="119" t="s">
        <v>4059</v>
      </c>
      <c r="C271" s="119">
        <v>6</v>
      </c>
    </row>
    <row r="272" spans="1:3" ht="15.5" x14ac:dyDescent="0.35">
      <c r="A272" s="118" t="s">
        <v>192</v>
      </c>
      <c r="B272" s="119" t="s">
        <v>4060</v>
      </c>
      <c r="C272" s="119">
        <v>8</v>
      </c>
    </row>
    <row r="273" spans="1:3" ht="31" x14ac:dyDescent="0.35">
      <c r="A273" s="118" t="s">
        <v>470</v>
      </c>
      <c r="B273" s="119" t="s">
        <v>4061</v>
      </c>
      <c r="C273" s="119">
        <v>4</v>
      </c>
    </row>
    <row r="274" spans="1:3" ht="15.5" x14ac:dyDescent="0.35">
      <c r="A274" s="118" t="s">
        <v>4062</v>
      </c>
      <c r="B274" s="119" t="s">
        <v>4063</v>
      </c>
      <c r="C274" s="119">
        <v>8</v>
      </c>
    </row>
    <row r="275" spans="1:3" ht="15.5" x14ac:dyDescent="0.35">
      <c r="A275" s="118" t="s">
        <v>4064</v>
      </c>
      <c r="B275" s="119" t="s">
        <v>4065</v>
      </c>
      <c r="C275" s="119">
        <v>6</v>
      </c>
    </row>
    <row r="276" spans="1:3" ht="15.5" x14ac:dyDescent="0.35">
      <c r="A276" s="118" t="s">
        <v>642</v>
      </c>
      <c r="B276" s="119" t="s">
        <v>4066</v>
      </c>
      <c r="C276" s="119">
        <v>6</v>
      </c>
    </row>
    <row r="277" spans="1:3" ht="15.5" x14ac:dyDescent="0.35">
      <c r="A277" s="118" t="s">
        <v>4067</v>
      </c>
      <c r="B277" s="119" t="s">
        <v>4068</v>
      </c>
      <c r="C277" s="119">
        <v>6</v>
      </c>
    </row>
    <row r="278" spans="1:3" ht="15.5" x14ac:dyDescent="0.35">
      <c r="A278" s="118" t="s">
        <v>4069</v>
      </c>
      <c r="B278" s="119" t="s">
        <v>4070</v>
      </c>
      <c r="C278" s="119">
        <v>4</v>
      </c>
    </row>
    <row r="279" spans="1:3" ht="15.5" x14ac:dyDescent="0.35">
      <c r="A279" s="118" t="s">
        <v>4071</v>
      </c>
      <c r="B279" s="119" t="s">
        <v>3605</v>
      </c>
      <c r="C279" s="119">
        <v>2</v>
      </c>
    </row>
    <row r="280" spans="1:3" ht="15.5" x14ac:dyDescent="0.35">
      <c r="A280" s="118" t="s">
        <v>4072</v>
      </c>
      <c r="B280" s="119" t="s">
        <v>4073</v>
      </c>
      <c r="C280" s="119">
        <v>2</v>
      </c>
    </row>
    <row r="281" spans="1:3" ht="15.5" x14ac:dyDescent="0.35">
      <c r="A281" s="118" t="s">
        <v>4074</v>
      </c>
      <c r="B281" s="119" t="s">
        <v>4075</v>
      </c>
      <c r="C281" s="119">
        <v>5</v>
      </c>
    </row>
    <row r="282" spans="1:3" ht="15.5" x14ac:dyDescent="0.35">
      <c r="A282" s="118" t="s">
        <v>1333</v>
      </c>
      <c r="B282" s="119" t="s">
        <v>4076</v>
      </c>
      <c r="C282" s="119">
        <v>5</v>
      </c>
    </row>
    <row r="283" spans="1:3" ht="15.5" x14ac:dyDescent="0.35">
      <c r="A283" s="118" t="s">
        <v>4077</v>
      </c>
      <c r="B283" s="119" t="s">
        <v>4078</v>
      </c>
      <c r="C283" s="119">
        <v>4</v>
      </c>
    </row>
    <row r="284" spans="1:3" ht="31" x14ac:dyDescent="0.35">
      <c r="A284" s="118" t="s">
        <v>4079</v>
      </c>
      <c r="B284" s="119" t="s">
        <v>4080</v>
      </c>
      <c r="C284" s="119">
        <v>4</v>
      </c>
    </row>
    <row r="285" spans="1:3" ht="15.5" x14ac:dyDescent="0.35">
      <c r="A285" s="118" t="s">
        <v>4081</v>
      </c>
      <c r="B285" s="119" t="s">
        <v>4082</v>
      </c>
      <c r="C285" s="119">
        <v>8</v>
      </c>
    </row>
    <row r="286" spans="1:3" ht="31" x14ac:dyDescent="0.35">
      <c r="A286" s="118" t="s">
        <v>4083</v>
      </c>
      <c r="B286" s="119" t="s">
        <v>4084</v>
      </c>
      <c r="C286" s="119">
        <v>7</v>
      </c>
    </row>
    <row r="287" spans="1:3" ht="31" x14ac:dyDescent="0.35">
      <c r="A287" s="118" t="s">
        <v>4085</v>
      </c>
      <c r="B287" s="119" t="s">
        <v>4086</v>
      </c>
      <c r="C287" s="119">
        <v>6</v>
      </c>
    </row>
    <row r="288" spans="1:3" ht="31" x14ac:dyDescent="0.35">
      <c r="A288" s="118" t="s">
        <v>4087</v>
      </c>
      <c r="B288" s="119" t="s">
        <v>4088</v>
      </c>
      <c r="C288" s="119">
        <v>8</v>
      </c>
    </row>
    <row r="289" spans="1:3" ht="31" x14ac:dyDescent="0.35">
      <c r="A289" s="118" t="s">
        <v>4089</v>
      </c>
      <c r="B289" s="119" t="s">
        <v>4090</v>
      </c>
      <c r="C289" s="119">
        <v>7</v>
      </c>
    </row>
    <row r="290" spans="1:3" ht="15.5" x14ac:dyDescent="0.35">
      <c r="A290" s="118" t="s">
        <v>4091</v>
      </c>
      <c r="B290" s="119" t="s">
        <v>4092</v>
      </c>
      <c r="C290" s="119">
        <v>6</v>
      </c>
    </row>
    <row r="291" spans="1:3" ht="31" x14ac:dyDescent="0.35">
      <c r="A291" s="118" t="s">
        <v>4093</v>
      </c>
      <c r="B291" s="119" t="s">
        <v>4094</v>
      </c>
      <c r="C291" s="119">
        <v>4</v>
      </c>
    </row>
    <row r="292" spans="1:3" ht="15.5" x14ac:dyDescent="0.35">
      <c r="A292" s="118" t="s">
        <v>4095</v>
      </c>
      <c r="B292" s="119" t="s">
        <v>4096</v>
      </c>
      <c r="C292" s="119">
        <v>4</v>
      </c>
    </row>
    <row r="293" spans="1:3" ht="15.5" x14ac:dyDescent="0.35">
      <c r="A293" s="118" t="s">
        <v>256</v>
      </c>
      <c r="B293" s="119" t="s">
        <v>4097</v>
      </c>
      <c r="C293" s="119">
        <v>5</v>
      </c>
    </row>
    <row r="294" spans="1:3" ht="15.5" x14ac:dyDescent="0.35">
      <c r="A294" s="118" t="s">
        <v>4098</v>
      </c>
      <c r="B294" s="119" t="s">
        <v>4099</v>
      </c>
      <c r="C294" s="119">
        <v>1</v>
      </c>
    </row>
    <row r="295" spans="1:3" ht="15.5" x14ac:dyDescent="0.35">
      <c r="A295" s="118" t="s">
        <v>4100</v>
      </c>
      <c r="B295" s="119" t="s">
        <v>4101</v>
      </c>
      <c r="C295" s="119">
        <v>4</v>
      </c>
    </row>
    <row r="296" spans="1:3" ht="15.5" x14ac:dyDescent="0.35">
      <c r="A296" s="118" t="s">
        <v>179</v>
      </c>
      <c r="B296" s="119" t="s">
        <v>4102</v>
      </c>
      <c r="C296" s="119">
        <v>7</v>
      </c>
    </row>
    <row r="297" spans="1:3" ht="15.5" x14ac:dyDescent="0.35">
      <c r="A297" s="118" t="s">
        <v>2277</v>
      </c>
      <c r="B297" s="119" t="s">
        <v>4103</v>
      </c>
      <c r="C297" s="119">
        <v>6</v>
      </c>
    </row>
    <row r="298" spans="1:3" ht="15.5" x14ac:dyDescent="0.35">
      <c r="A298" s="118" t="s">
        <v>4104</v>
      </c>
      <c r="B298" s="119" t="s">
        <v>4105</v>
      </c>
      <c r="C298" s="119">
        <v>5</v>
      </c>
    </row>
    <row r="299" spans="1:3" ht="15.5" x14ac:dyDescent="0.35">
      <c r="A299" s="118" t="s">
        <v>4106</v>
      </c>
      <c r="B299" s="119" t="s">
        <v>4107</v>
      </c>
      <c r="C299" s="119">
        <v>5</v>
      </c>
    </row>
    <row r="300" spans="1:3" ht="15.5" x14ac:dyDescent="0.35">
      <c r="A300" s="118" t="s">
        <v>4108</v>
      </c>
      <c r="B300" s="119" t="s">
        <v>4109</v>
      </c>
      <c r="C300" s="119">
        <v>3</v>
      </c>
    </row>
    <row r="301" spans="1:3" ht="15.5" x14ac:dyDescent="0.35">
      <c r="A301" s="118" t="s">
        <v>4110</v>
      </c>
      <c r="B301" s="119" t="s">
        <v>4111</v>
      </c>
      <c r="C301" s="119">
        <v>6</v>
      </c>
    </row>
    <row r="302" spans="1:3" ht="15.5" x14ac:dyDescent="0.35">
      <c r="A302" s="118" t="s">
        <v>4112</v>
      </c>
      <c r="B302" s="119" t="s">
        <v>4113</v>
      </c>
      <c r="C302" s="119">
        <v>5</v>
      </c>
    </row>
    <row r="303" spans="1:3" ht="15.5" x14ac:dyDescent="0.35">
      <c r="A303" s="118" t="s">
        <v>4114</v>
      </c>
      <c r="B303" s="119" t="s">
        <v>4115</v>
      </c>
      <c r="C303" s="119">
        <v>5</v>
      </c>
    </row>
    <row r="304" spans="1:3" ht="15.5" x14ac:dyDescent="0.35">
      <c r="A304" s="118" t="s">
        <v>4116</v>
      </c>
      <c r="B304" s="119" t="s">
        <v>4117</v>
      </c>
      <c r="C304" s="119">
        <v>6</v>
      </c>
    </row>
    <row r="305" spans="1:3" ht="15.5" x14ac:dyDescent="0.35">
      <c r="A305" s="118" t="s">
        <v>4118</v>
      </c>
      <c r="B305" s="119" t="s">
        <v>4119</v>
      </c>
      <c r="C305" s="119">
        <v>5</v>
      </c>
    </row>
    <row r="306" spans="1:3" ht="15.5" x14ac:dyDescent="0.35">
      <c r="A306" s="118" t="s">
        <v>4120</v>
      </c>
      <c r="B306" s="119" t="s">
        <v>4121</v>
      </c>
      <c r="C306" s="119">
        <v>5</v>
      </c>
    </row>
    <row r="307" spans="1:3" ht="15.5" x14ac:dyDescent="0.35">
      <c r="A307" s="118" t="s">
        <v>4122</v>
      </c>
      <c r="B307" s="119" t="s">
        <v>3605</v>
      </c>
      <c r="C307" s="119">
        <v>2</v>
      </c>
    </row>
    <row r="308" spans="1:3" ht="15.5" x14ac:dyDescent="0.35">
      <c r="A308" s="118" t="s">
        <v>4123</v>
      </c>
      <c r="B308" s="119" t="s">
        <v>4124</v>
      </c>
      <c r="C308" s="119">
        <v>1</v>
      </c>
    </row>
    <row r="309" spans="1:3" ht="15.5" x14ac:dyDescent="0.35">
      <c r="A309" s="118" t="s">
        <v>4125</v>
      </c>
      <c r="B309" s="119" t="s">
        <v>4126</v>
      </c>
      <c r="C309" s="119">
        <v>4</v>
      </c>
    </row>
    <row r="310" spans="1:3" ht="15.5" x14ac:dyDescent="0.35">
      <c r="A310" s="118" t="s">
        <v>4127</v>
      </c>
      <c r="B310" s="119" t="s">
        <v>4128</v>
      </c>
      <c r="C310" s="119">
        <v>5</v>
      </c>
    </row>
    <row r="311" spans="1:3" ht="15.5" x14ac:dyDescent="0.35">
      <c r="A311" s="118" t="s">
        <v>4129</v>
      </c>
      <c r="B311" s="119" t="s">
        <v>4130</v>
      </c>
      <c r="C311" s="119">
        <v>3</v>
      </c>
    </row>
    <row r="312" spans="1:3" ht="15.5" x14ac:dyDescent="0.35">
      <c r="A312" s="118" t="s">
        <v>4131</v>
      </c>
      <c r="B312" s="119" t="s">
        <v>4132</v>
      </c>
      <c r="C312" s="119">
        <v>6</v>
      </c>
    </row>
    <row r="313" spans="1:3" ht="15.5" x14ac:dyDescent="0.35">
      <c r="A313" s="118" t="s">
        <v>4133</v>
      </c>
      <c r="B313" s="119" t="s">
        <v>4134</v>
      </c>
      <c r="C313" s="119">
        <v>4</v>
      </c>
    </row>
    <row r="314" spans="1:3" ht="15.5" x14ac:dyDescent="0.35">
      <c r="A314" s="118" t="s">
        <v>4135</v>
      </c>
      <c r="B314" s="119" t="s">
        <v>4136</v>
      </c>
      <c r="C314" s="119">
        <v>5</v>
      </c>
    </row>
    <row r="315" spans="1:3" ht="15.5" x14ac:dyDescent="0.35">
      <c r="A315" s="118" t="s">
        <v>4137</v>
      </c>
      <c r="B315" s="119" t="s">
        <v>4138</v>
      </c>
      <c r="C315" s="119">
        <v>4</v>
      </c>
    </row>
    <row r="316" spans="1:3" ht="15.5" x14ac:dyDescent="0.35">
      <c r="A316" s="118" t="s">
        <v>3268</v>
      </c>
      <c r="B316" s="119" t="s">
        <v>4139</v>
      </c>
      <c r="C316" s="119">
        <v>6</v>
      </c>
    </row>
    <row r="317" spans="1:3" ht="15.5" x14ac:dyDescent="0.35">
      <c r="A317" s="118" t="s">
        <v>3290</v>
      </c>
      <c r="B317" s="119" t="s">
        <v>4140</v>
      </c>
      <c r="C317" s="119">
        <v>6</v>
      </c>
    </row>
    <row r="318" spans="1:3" ht="15.5" x14ac:dyDescent="0.35">
      <c r="A318" s="118" t="s">
        <v>4141</v>
      </c>
      <c r="B318" s="119" t="s">
        <v>4142</v>
      </c>
      <c r="C318" s="119">
        <v>4</v>
      </c>
    </row>
    <row r="319" spans="1:3" ht="15.5" x14ac:dyDescent="0.35">
      <c r="A319" s="118" t="s">
        <v>4143</v>
      </c>
      <c r="B319" s="119" t="s">
        <v>4144</v>
      </c>
      <c r="C319" s="119">
        <v>6</v>
      </c>
    </row>
    <row r="320" spans="1:3" ht="15.5" x14ac:dyDescent="0.35">
      <c r="A320" s="118" t="s">
        <v>4145</v>
      </c>
      <c r="B320" s="119" t="s">
        <v>4146</v>
      </c>
      <c r="C320" s="119">
        <v>3</v>
      </c>
    </row>
    <row r="321" spans="1:3" ht="15.5" x14ac:dyDescent="0.35">
      <c r="A321" s="118" t="s">
        <v>2308</v>
      </c>
      <c r="B321" s="119" t="s">
        <v>4147</v>
      </c>
      <c r="C321" s="119">
        <v>5</v>
      </c>
    </row>
    <row r="322" spans="1:3" ht="15.5" x14ac:dyDescent="0.35">
      <c r="A322" s="118" t="s">
        <v>4148</v>
      </c>
      <c r="B322" s="119" t="s">
        <v>4149</v>
      </c>
      <c r="C322" s="119">
        <v>4</v>
      </c>
    </row>
    <row r="323" spans="1:3" ht="15.5" x14ac:dyDescent="0.35">
      <c r="A323" s="118" t="s">
        <v>4150</v>
      </c>
      <c r="B323" s="119" t="s">
        <v>4151</v>
      </c>
      <c r="C323" s="119">
        <v>3</v>
      </c>
    </row>
    <row r="324" spans="1:3" ht="15.5" x14ac:dyDescent="0.35">
      <c r="A324" s="118" t="s">
        <v>4152</v>
      </c>
      <c r="B324" s="119" t="s">
        <v>4153</v>
      </c>
      <c r="C324" s="119">
        <v>4</v>
      </c>
    </row>
    <row r="325" spans="1:3" ht="15.5" x14ac:dyDescent="0.35">
      <c r="A325" s="118" t="s">
        <v>4154</v>
      </c>
      <c r="B325" s="119" t="s">
        <v>4155</v>
      </c>
      <c r="C325" s="119">
        <v>5</v>
      </c>
    </row>
    <row r="326" spans="1:3" ht="15.5" x14ac:dyDescent="0.35">
      <c r="A326" s="118" t="s">
        <v>753</v>
      </c>
      <c r="B326" s="119" t="s">
        <v>4156</v>
      </c>
      <c r="C326" s="119">
        <v>4</v>
      </c>
    </row>
    <row r="327" spans="1:3" ht="15.5" x14ac:dyDescent="0.35">
      <c r="A327" s="118" t="s">
        <v>4157</v>
      </c>
      <c r="B327" s="119" t="s">
        <v>4158</v>
      </c>
      <c r="C327" s="119">
        <v>5</v>
      </c>
    </row>
    <row r="328" spans="1:3" ht="15.5" x14ac:dyDescent="0.35">
      <c r="A328" s="118" t="s">
        <v>4159</v>
      </c>
      <c r="B328" s="119" t="s">
        <v>4160</v>
      </c>
      <c r="C328" s="119">
        <v>4</v>
      </c>
    </row>
    <row r="329" spans="1:3" ht="15.5" x14ac:dyDescent="0.35">
      <c r="A329" s="118" t="s">
        <v>4161</v>
      </c>
      <c r="B329" s="119" t="s">
        <v>4162</v>
      </c>
      <c r="C329" s="119">
        <v>4</v>
      </c>
    </row>
    <row r="330" spans="1:3" ht="15.5" x14ac:dyDescent="0.35">
      <c r="A330" s="118" t="s">
        <v>4163</v>
      </c>
      <c r="B330" s="119" t="s">
        <v>4164</v>
      </c>
      <c r="C330" s="119">
        <v>5</v>
      </c>
    </row>
    <row r="331" spans="1:3" ht="31" x14ac:dyDescent="0.35">
      <c r="A331" s="118" t="s">
        <v>4165</v>
      </c>
      <c r="B331" s="119" t="s">
        <v>4166</v>
      </c>
      <c r="C331" s="119">
        <v>6</v>
      </c>
    </row>
    <row r="332" spans="1:3" ht="15.5" x14ac:dyDescent="0.35">
      <c r="A332" s="118" t="s">
        <v>4167</v>
      </c>
      <c r="B332" s="119" t="s">
        <v>4168</v>
      </c>
      <c r="C332" s="119">
        <v>5</v>
      </c>
    </row>
    <row r="333" spans="1:3" ht="15.5" x14ac:dyDescent="0.35">
      <c r="A333" s="118" t="s">
        <v>2677</v>
      </c>
      <c r="B333" s="119" t="s">
        <v>4169</v>
      </c>
      <c r="C333" s="119">
        <v>5</v>
      </c>
    </row>
    <row r="334" spans="1:3" ht="15.5" x14ac:dyDescent="0.35">
      <c r="A334" s="118" t="s">
        <v>4170</v>
      </c>
      <c r="B334" s="119" t="s">
        <v>4171</v>
      </c>
      <c r="C334" s="119">
        <v>6</v>
      </c>
    </row>
    <row r="335" spans="1:3" ht="15.5" x14ac:dyDescent="0.35">
      <c r="A335" s="118" t="s">
        <v>4172</v>
      </c>
      <c r="B335" s="119" t="s">
        <v>4173</v>
      </c>
      <c r="C335" s="119">
        <v>5</v>
      </c>
    </row>
    <row r="336" spans="1:3" ht="15.5" x14ac:dyDescent="0.35">
      <c r="A336" s="118" t="s">
        <v>4174</v>
      </c>
      <c r="B336" s="119" t="s">
        <v>4175</v>
      </c>
      <c r="C336" s="119">
        <v>5</v>
      </c>
    </row>
    <row r="337" spans="1:3" ht="15.5" x14ac:dyDescent="0.35">
      <c r="A337" s="118" t="s">
        <v>4176</v>
      </c>
      <c r="B337" s="119" t="s">
        <v>4177</v>
      </c>
      <c r="C337" s="119">
        <v>6</v>
      </c>
    </row>
    <row r="338" spans="1:3" ht="15.5" x14ac:dyDescent="0.35">
      <c r="A338" s="118" t="s">
        <v>4178</v>
      </c>
      <c r="B338" s="119" t="s">
        <v>4179</v>
      </c>
      <c r="C338" s="119">
        <v>6</v>
      </c>
    </row>
    <row r="339" spans="1:3" ht="15.5" x14ac:dyDescent="0.35">
      <c r="A339" s="118" t="s">
        <v>803</v>
      </c>
      <c r="B339" s="119" t="s">
        <v>804</v>
      </c>
      <c r="C339" s="119">
        <v>6</v>
      </c>
    </row>
    <row r="340" spans="1:3" ht="15.5" x14ac:dyDescent="0.35">
      <c r="A340" s="118" t="s">
        <v>4180</v>
      </c>
      <c r="B340" s="119" t="s">
        <v>4181</v>
      </c>
      <c r="C340" s="119">
        <v>6</v>
      </c>
    </row>
    <row r="341" spans="1:3" ht="15.5" x14ac:dyDescent="0.35">
      <c r="A341" s="118" t="s">
        <v>4182</v>
      </c>
      <c r="B341" s="119" t="s">
        <v>4183</v>
      </c>
      <c r="C341" s="119">
        <v>6</v>
      </c>
    </row>
    <row r="342" spans="1:3" ht="15.5" x14ac:dyDescent="0.35">
      <c r="A342" s="118" t="s">
        <v>4184</v>
      </c>
      <c r="B342" s="119" t="s">
        <v>4185</v>
      </c>
      <c r="C342" s="119">
        <v>5</v>
      </c>
    </row>
    <row r="343" spans="1:3" ht="15.5" x14ac:dyDescent="0.35">
      <c r="A343" s="118" t="s">
        <v>4186</v>
      </c>
      <c r="B343" s="119" t="s">
        <v>4187</v>
      </c>
      <c r="C343" s="119">
        <v>6</v>
      </c>
    </row>
    <row r="344" spans="1:3" ht="15.5" x14ac:dyDescent="0.35">
      <c r="A344" s="118" t="s">
        <v>2136</v>
      </c>
      <c r="B344" s="119" t="s">
        <v>4188</v>
      </c>
      <c r="C344" s="119">
        <v>5</v>
      </c>
    </row>
    <row r="345" spans="1:3" ht="15.5" x14ac:dyDescent="0.35">
      <c r="A345" s="118" t="s">
        <v>2527</v>
      </c>
      <c r="B345" s="119" t="s">
        <v>4189</v>
      </c>
      <c r="C345" s="119">
        <v>6</v>
      </c>
    </row>
    <row r="346" spans="1:3" ht="15.5" x14ac:dyDescent="0.35">
      <c r="A346" s="118" t="s">
        <v>4190</v>
      </c>
      <c r="B346" s="119" t="s">
        <v>4191</v>
      </c>
      <c r="C346" s="119">
        <v>6</v>
      </c>
    </row>
    <row r="347" spans="1:3" ht="15.5" x14ac:dyDescent="0.35">
      <c r="A347" s="118" t="s">
        <v>4192</v>
      </c>
      <c r="B347" s="119" t="s">
        <v>4193</v>
      </c>
      <c r="C347" s="119">
        <v>4</v>
      </c>
    </row>
    <row r="348" spans="1:3" ht="15.5" x14ac:dyDescent="0.35">
      <c r="A348" s="118" t="s">
        <v>1423</v>
      </c>
      <c r="B348" s="119" t="s">
        <v>4194</v>
      </c>
      <c r="C348" s="119">
        <v>5</v>
      </c>
    </row>
    <row r="349" spans="1:3" ht="15.5" x14ac:dyDescent="0.35">
      <c r="A349" s="118" t="s">
        <v>4195</v>
      </c>
      <c r="B349" s="119" t="s">
        <v>4196</v>
      </c>
      <c r="C349" s="119">
        <v>4</v>
      </c>
    </row>
    <row r="350" spans="1:3" ht="15.5" x14ac:dyDescent="0.35">
      <c r="A350" s="118" t="s">
        <v>4197</v>
      </c>
      <c r="B350" s="119" t="s">
        <v>4198</v>
      </c>
      <c r="C350" s="119">
        <v>3</v>
      </c>
    </row>
    <row r="351" spans="1:3" ht="15.5" x14ac:dyDescent="0.35">
      <c r="A351" s="118" t="s">
        <v>4199</v>
      </c>
      <c r="B351" s="119" t="s">
        <v>4200</v>
      </c>
      <c r="C351" s="119">
        <v>2</v>
      </c>
    </row>
    <row r="352" spans="1:3" ht="15.5" x14ac:dyDescent="0.35">
      <c r="A352" s="118" t="s">
        <v>4201</v>
      </c>
      <c r="B352" s="119" t="s">
        <v>4202</v>
      </c>
      <c r="C352" s="119">
        <v>3</v>
      </c>
    </row>
    <row r="353" spans="1:3" ht="15.5" x14ac:dyDescent="0.35">
      <c r="A353" s="118" t="s">
        <v>4203</v>
      </c>
      <c r="B353" s="119" t="s">
        <v>3605</v>
      </c>
      <c r="C353" s="119">
        <v>2</v>
      </c>
    </row>
    <row r="354" spans="1:3" ht="15.5" x14ac:dyDescent="0.35">
      <c r="A354" s="118" t="s">
        <v>4204</v>
      </c>
      <c r="B354" s="119" t="s">
        <v>4205</v>
      </c>
      <c r="C354" s="119">
        <v>7</v>
      </c>
    </row>
    <row r="355" spans="1:3" ht="15.5" x14ac:dyDescent="0.35">
      <c r="A355" s="118" t="s">
        <v>4206</v>
      </c>
      <c r="B355" s="119" t="s">
        <v>4207</v>
      </c>
      <c r="C355" s="119">
        <v>6</v>
      </c>
    </row>
    <row r="356" spans="1:3" ht="15.5" x14ac:dyDescent="0.35">
      <c r="A356" s="118" t="s">
        <v>4208</v>
      </c>
      <c r="B356" s="119" t="s">
        <v>4209</v>
      </c>
      <c r="C356" s="119">
        <v>7</v>
      </c>
    </row>
    <row r="357" spans="1:3" ht="15.5" x14ac:dyDescent="0.35">
      <c r="A357" s="118" t="s">
        <v>853</v>
      </c>
      <c r="B357" s="119" t="s">
        <v>4210</v>
      </c>
      <c r="C357" s="119">
        <v>5</v>
      </c>
    </row>
    <row r="358" spans="1:3" ht="15.5" x14ac:dyDescent="0.35">
      <c r="A358" s="118" t="s">
        <v>4211</v>
      </c>
      <c r="B358" s="119" t="s">
        <v>4212</v>
      </c>
      <c r="C358" s="119">
        <v>5</v>
      </c>
    </row>
    <row r="359" spans="1:3" ht="15.5" x14ac:dyDescent="0.35">
      <c r="A359" s="118" t="s">
        <v>1399</v>
      </c>
      <c r="B359" s="119" t="s">
        <v>4213</v>
      </c>
      <c r="C359" s="119">
        <v>6</v>
      </c>
    </row>
    <row r="360" spans="1:3" ht="15.5" x14ac:dyDescent="0.35">
      <c r="A360" s="118" t="s">
        <v>1361</v>
      </c>
      <c r="B360" s="119" t="s">
        <v>4214</v>
      </c>
      <c r="C360" s="119">
        <v>5</v>
      </c>
    </row>
    <row r="361" spans="1:3" ht="15.5" x14ac:dyDescent="0.35">
      <c r="A361" s="118" t="s">
        <v>4215</v>
      </c>
      <c r="B361" s="119" t="s">
        <v>4216</v>
      </c>
      <c r="C361" s="119">
        <v>4</v>
      </c>
    </row>
    <row r="362" spans="1:3" ht="15.5" x14ac:dyDescent="0.35">
      <c r="A362" s="118" t="s">
        <v>4217</v>
      </c>
      <c r="B362" s="119" t="s">
        <v>4218</v>
      </c>
      <c r="C362" s="119">
        <v>2</v>
      </c>
    </row>
    <row r="363" spans="1:3" ht="15.5" x14ac:dyDescent="0.35">
      <c r="A363" s="118" t="s">
        <v>1481</v>
      </c>
      <c r="B363" s="119" t="s">
        <v>4219</v>
      </c>
      <c r="C363" s="119">
        <v>4</v>
      </c>
    </row>
    <row r="364" spans="1:3" ht="15.5" x14ac:dyDescent="0.35">
      <c r="A364" s="118" t="s">
        <v>4220</v>
      </c>
      <c r="B364" s="119" t="s">
        <v>4221</v>
      </c>
      <c r="C364" s="119">
        <v>4</v>
      </c>
    </row>
    <row r="365" spans="1:3" ht="15.5" x14ac:dyDescent="0.35">
      <c r="A365" s="118" t="s">
        <v>4222</v>
      </c>
      <c r="B365" s="119" t="s">
        <v>4223</v>
      </c>
      <c r="C365" s="119">
        <v>5</v>
      </c>
    </row>
    <row r="366" spans="1:3" ht="15.5" x14ac:dyDescent="0.35">
      <c r="A366" s="118" t="s">
        <v>4224</v>
      </c>
      <c r="B366" s="119" t="s">
        <v>4225</v>
      </c>
      <c r="C366" s="119">
        <v>2</v>
      </c>
    </row>
    <row r="367" spans="1:3" ht="15.5" x14ac:dyDescent="0.35">
      <c r="A367" s="118" t="s">
        <v>4226</v>
      </c>
      <c r="B367" s="119" t="s">
        <v>4227</v>
      </c>
      <c r="C367" s="119">
        <v>4</v>
      </c>
    </row>
    <row r="368" spans="1:3" ht="15.5" x14ac:dyDescent="0.35">
      <c r="A368" s="118" t="s">
        <v>4228</v>
      </c>
      <c r="B368" s="119" t="s">
        <v>4229</v>
      </c>
      <c r="C368" s="119">
        <v>4</v>
      </c>
    </row>
    <row r="369" spans="1:3" ht="15.5" x14ac:dyDescent="0.35">
      <c r="A369" s="118" t="s">
        <v>4230</v>
      </c>
      <c r="B369" s="119" t="s">
        <v>4231</v>
      </c>
      <c r="C369" s="119">
        <v>5</v>
      </c>
    </row>
    <row r="370" spans="1:3" ht="15.5" x14ac:dyDescent="0.35">
      <c r="A370" s="118" t="s">
        <v>4232</v>
      </c>
      <c r="B370" s="119" t="s">
        <v>4233</v>
      </c>
      <c r="C370" s="119">
        <v>8</v>
      </c>
    </row>
    <row r="371" spans="1:3" ht="15.5" x14ac:dyDescent="0.35">
      <c r="A371" s="118" t="s">
        <v>1385</v>
      </c>
      <c r="B371" s="119" t="s">
        <v>4234</v>
      </c>
      <c r="C371" s="119">
        <v>3</v>
      </c>
    </row>
    <row r="372" spans="1:3" ht="15.5" x14ac:dyDescent="0.35">
      <c r="A372" s="118" t="s">
        <v>4235</v>
      </c>
      <c r="B372" s="119" t="s">
        <v>4236</v>
      </c>
      <c r="C372" s="119">
        <v>4</v>
      </c>
    </row>
    <row r="373" spans="1:3" ht="15.5" x14ac:dyDescent="0.35">
      <c r="A373" s="118" t="s">
        <v>4237</v>
      </c>
      <c r="B373" s="119" t="s">
        <v>4238</v>
      </c>
      <c r="C373" s="119">
        <v>4</v>
      </c>
    </row>
    <row r="374" spans="1:3" ht="31" x14ac:dyDescent="0.35">
      <c r="A374" s="118" t="s">
        <v>4239</v>
      </c>
      <c r="B374" s="119" t="s">
        <v>4240</v>
      </c>
      <c r="C374" s="119">
        <v>4</v>
      </c>
    </row>
    <row r="375" spans="1:3" ht="15.5" x14ac:dyDescent="0.35">
      <c r="A375" s="118" t="s">
        <v>4241</v>
      </c>
      <c r="B375" s="119" t="s">
        <v>4242</v>
      </c>
      <c r="C375" s="119">
        <v>5</v>
      </c>
    </row>
    <row r="376" spans="1:3" ht="15.5" x14ac:dyDescent="0.35">
      <c r="A376" s="118" t="s">
        <v>4243</v>
      </c>
      <c r="B376" s="119" t="s">
        <v>4244</v>
      </c>
      <c r="C376" s="119">
        <v>5</v>
      </c>
    </row>
    <row r="377" spans="1:3" ht="15.5" x14ac:dyDescent="0.35">
      <c r="A377" s="118" t="s">
        <v>4245</v>
      </c>
      <c r="B377" s="119" t="s">
        <v>4246</v>
      </c>
      <c r="C377" s="119">
        <v>5</v>
      </c>
    </row>
    <row r="378" spans="1:3" ht="15.5" x14ac:dyDescent="0.35">
      <c r="A378" s="118" t="s">
        <v>4247</v>
      </c>
      <c r="B378" s="119" t="s">
        <v>4248</v>
      </c>
      <c r="C378" s="119">
        <v>4</v>
      </c>
    </row>
    <row r="379" spans="1:3" ht="15.5" x14ac:dyDescent="0.35">
      <c r="A379" s="118" t="s">
        <v>4249</v>
      </c>
      <c r="B379" s="119" t="s">
        <v>4250</v>
      </c>
      <c r="C379" s="119">
        <v>6</v>
      </c>
    </row>
    <row r="380" spans="1:3" ht="15.5" x14ac:dyDescent="0.35">
      <c r="A380" s="118" t="s">
        <v>4251</v>
      </c>
      <c r="B380" s="119" t="s">
        <v>4252</v>
      </c>
      <c r="C380" s="119">
        <v>4</v>
      </c>
    </row>
    <row r="381" spans="1:3" ht="15.5" x14ac:dyDescent="0.35">
      <c r="A381" s="118" t="s">
        <v>4253</v>
      </c>
      <c r="B381" s="119" t="s">
        <v>3605</v>
      </c>
      <c r="C381" s="119">
        <v>2</v>
      </c>
    </row>
    <row r="382" spans="1:3" ht="15.5" x14ac:dyDescent="0.35">
      <c r="A382" s="118" t="s">
        <v>4254</v>
      </c>
      <c r="B382" s="119" t="s">
        <v>4255</v>
      </c>
      <c r="C382" s="119">
        <v>4</v>
      </c>
    </row>
    <row r="383" spans="1:3" ht="15.5" x14ac:dyDescent="0.35">
      <c r="A383" s="118" t="s">
        <v>4256</v>
      </c>
      <c r="B383" s="119" t="s">
        <v>4257</v>
      </c>
      <c r="C383" s="119">
        <v>1</v>
      </c>
    </row>
    <row r="384" spans="1:3" ht="15.5" x14ac:dyDescent="0.35">
      <c r="A384" s="118" t="s">
        <v>4258</v>
      </c>
      <c r="B384" s="119" t="s">
        <v>4259</v>
      </c>
      <c r="C384" s="119">
        <v>4</v>
      </c>
    </row>
    <row r="385" spans="1:3" ht="15.5" x14ac:dyDescent="0.35">
      <c r="A385" s="118" t="s">
        <v>4260</v>
      </c>
      <c r="B385" s="119" t="s">
        <v>4261</v>
      </c>
      <c r="C385" s="119">
        <v>3</v>
      </c>
    </row>
    <row r="386" spans="1:3" ht="15.5" x14ac:dyDescent="0.35">
      <c r="A386" s="118" t="s">
        <v>4262</v>
      </c>
      <c r="B386" s="119" t="s">
        <v>4263</v>
      </c>
      <c r="C386" s="119">
        <v>5</v>
      </c>
    </row>
    <row r="387" spans="1:3" ht="15.5" x14ac:dyDescent="0.35">
      <c r="A387" s="118" t="s">
        <v>267</v>
      </c>
      <c r="B387" s="119" t="s">
        <v>4264</v>
      </c>
      <c r="C387" s="119">
        <v>4</v>
      </c>
    </row>
    <row r="388" spans="1:3" ht="15.5" x14ac:dyDescent="0.35">
      <c r="A388" s="118" t="s">
        <v>4265</v>
      </c>
      <c r="B388" s="119" t="s">
        <v>4266</v>
      </c>
      <c r="C388" s="119">
        <v>4</v>
      </c>
    </row>
    <row r="389" spans="1:3" ht="15.5" x14ac:dyDescent="0.35">
      <c r="A389" s="118" t="s">
        <v>4267</v>
      </c>
      <c r="B389" s="119" t="s">
        <v>4268</v>
      </c>
      <c r="C389" s="119">
        <v>5</v>
      </c>
    </row>
    <row r="390" spans="1:3" ht="15.5" x14ac:dyDescent="0.35">
      <c r="A390" s="118" t="s">
        <v>4269</v>
      </c>
      <c r="B390" s="119" t="s">
        <v>4270</v>
      </c>
      <c r="C390" s="119">
        <v>1</v>
      </c>
    </row>
    <row r="391" spans="1:3" ht="15.5" x14ac:dyDescent="0.35">
      <c r="A391" s="118" t="s">
        <v>4271</v>
      </c>
      <c r="B391" s="119" t="s">
        <v>4272</v>
      </c>
      <c r="C391" s="119">
        <v>1</v>
      </c>
    </row>
    <row r="392" spans="1:3" ht="15.5" x14ac:dyDescent="0.35">
      <c r="A392" s="118" t="s">
        <v>4273</v>
      </c>
      <c r="B392" s="119" t="s">
        <v>3605</v>
      </c>
      <c r="C392" s="119">
        <v>2</v>
      </c>
    </row>
    <row r="393" spans="1:3" ht="15.5" x14ac:dyDescent="0.35">
      <c r="A393" s="118" t="s">
        <v>4274</v>
      </c>
      <c r="B393" s="119" t="s">
        <v>4275</v>
      </c>
      <c r="C393" s="119">
        <v>1</v>
      </c>
    </row>
    <row r="394" spans="1:3" ht="15.5" x14ac:dyDescent="0.35">
      <c r="A394" s="118" t="s">
        <v>4276</v>
      </c>
      <c r="B394" s="119" t="s">
        <v>4277</v>
      </c>
      <c r="C394" s="119">
        <v>1</v>
      </c>
    </row>
    <row r="395" spans="1:3" ht="15.5" x14ac:dyDescent="0.35">
      <c r="A395" s="118" t="s">
        <v>4278</v>
      </c>
      <c r="B395" s="119" t="s">
        <v>4279</v>
      </c>
      <c r="C395" s="119">
        <v>1</v>
      </c>
    </row>
    <row r="396" spans="1:3" ht="15.5" x14ac:dyDescent="0.35">
      <c r="A396" s="118" t="s">
        <v>4280</v>
      </c>
      <c r="B396" s="119" t="s">
        <v>4281</v>
      </c>
      <c r="C396" s="119">
        <v>1</v>
      </c>
    </row>
    <row r="397" spans="1:3" ht="15.5" x14ac:dyDescent="0.35">
      <c r="A397" s="118" t="s">
        <v>4282</v>
      </c>
      <c r="B397" s="119" t="s">
        <v>4283</v>
      </c>
      <c r="C397" s="119">
        <v>1</v>
      </c>
    </row>
    <row r="398" spans="1:3" ht="15.5" x14ac:dyDescent="0.35">
      <c r="A398" s="118" t="s">
        <v>4284</v>
      </c>
      <c r="B398" s="119" t="s">
        <v>4285</v>
      </c>
      <c r="C398" s="119">
        <v>1</v>
      </c>
    </row>
    <row r="399" spans="1:3" ht="15.5" x14ac:dyDescent="0.35">
      <c r="A399" s="118" t="s">
        <v>4286</v>
      </c>
      <c r="B399" s="119" t="s">
        <v>4287</v>
      </c>
      <c r="C399" s="119">
        <v>1</v>
      </c>
    </row>
    <row r="400" spans="1:3" ht="15.5" x14ac:dyDescent="0.35">
      <c r="A400" s="118" t="s">
        <v>4288</v>
      </c>
      <c r="B400" s="119" t="s">
        <v>4289</v>
      </c>
      <c r="C400" s="119">
        <v>1</v>
      </c>
    </row>
    <row r="401" spans="1:3" ht="15.5" x14ac:dyDescent="0.35">
      <c r="A401" s="118" t="s">
        <v>4290</v>
      </c>
      <c r="B401" s="119" t="s">
        <v>4291</v>
      </c>
      <c r="C401" s="119">
        <v>1</v>
      </c>
    </row>
    <row r="402" spans="1:3" ht="15.5" x14ac:dyDescent="0.35">
      <c r="A402" s="118" t="s">
        <v>4292</v>
      </c>
      <c r="B402" s="119" t="s">
        <v>4293</v>
      </c>
      <c r="C402" s="119">
        <v>1</v>
      </c>
    </row>
    <row r="403" spans="1:3" ht="15.5" x14ac:dyDescent="0.35">
      <c r="A403" s="118" t="s">
        <v>4294</v>
      </c>
      <c r="B403" s="119" t="s">
        <v>4295</v>
      </c>
      <c r="C403" s="119">
        <v>1</v>
      </c>
    </row>
    <row r="404" spans="1:3" ht="15.5" x14ac:dyDescent="0.35">
      <c r="A404" s="118" t="s">
        <v>4296</v>
      </c>
      <c r="B404" s="119" t="s">
        <v>4297</v>
      </c>
      <c r="C404" s="119">
        <v>1</v>
      </c>
    </row>
    <row r="405" spans="1:3" ht="15.5" x14ac:dyDescent="0.35">
      <c r="A405" s="118" t="s">
        <v>4298</v>
      </c>
      <c r="B405" s="119" t="s">
        <v>4299</v>
      </c>
      <c r="C405" s="119">
        <v>1</v>
      </c>
    </row>
    <row r="406" spans="1:3" ht="15.5" x14ac:dyDescent="0.35">
      <c r="A406" s="118" t="s">
        <v>4300</v>
      </c>
      <c r="B406" s="119" t="s">
        <v>4301</v>
      </c>
      <c r="C406" s="119">
        <v>1</v>
      </c>
    </row>
    <row r="407" spans="1:3" ht="15.5" x14ac:dyDescent="0.35">
      <c r="A407" s="118" t="s">
        <v>4302</v>
      </c>
      <c r="B407" s="119" t="s">
        <v>4303</v>
      </c>
      <c r="C407" s="119">
        <v>1</v>
      </c>
    </row>
    <row r="408" spans="1:3" ht="15.5" x14ac:dyDescent="0.35">
      <c r="A408" s="118" t="s">
        <v>4304</v>
      </c>
      <c r="B408" s="119" t="s">
        <v>4305</v>
      </c>
      <c r="C408" s="119">
        <v>1</v>
      </c>
    </row>
    <row r="409" spans="1:3" ht="31" x14ac:dyDescent="0.35">
      <c r="A409" s="118" t="s">
        <v>4306</v>
      </c>
      <c r="B409" s="119" t="s">
        <v>4307</v>
      </c>
      <c r="C409" s="119">
        <v>1</v>
      </c>
    </row>
    <row r="410" spans="1:3" ht="15.5" x14ac:dyDescent="0.35">
      <c r="A410" s="118" t="s">
        <v>4308</v>
      </c>
      <c r="B410" s="119" t="s">
        <v>4309</v>
      </c>
      <c r="C410" s="119">
        <v>1</v>
      </c>
    </row>
    <row r="411" spans="1:3" ht="15.5" x14ac:dyDescent="0.35">
      <c r="A411" s="118" t="s">
        <v>4310</v>
      </c>
      <c r="B411" s="119" t="s">
        <v>4311</v>
      </c>
      <c r="C411" s="119">
        <v>1</v>
      </c>
    </row>
    <row r="412" spans="1:3" ht="15.5" x14ac:dyDescent="0.35">
      <c r="A412" s="118" t="s">
        <v>4312</v>
      </c>
      <c r="B412" s="119" t="s">
        <v>4313</v>
      </c>
      <c r="C412" s="119">
        <v>1</v>
      </c>
    </row>
    <row r="413" spans="1:3" ht="15.5" x14ac:dyDescent="0.35">
      <c r="A413" s="118" t="s">
        <v>4314</v>
      </c>
      <c r="B413" s="119" t="s">
        <v>4315</v>
      </c>
      <c r="C413" s="119">
        <v>1</v>
      </c>
    </row>
    <row r="414" spans="1:3" ht="15.5" x14ac:dyDescent="0.35">
      <c r="A414" s="118" t="s">
        <v>4316</v>
      </c>
      <c r="B414" s="119" t="s">
        <v>4317</v>
      </c>
      <c r="C414" s="119">
        <v>1</v>
      </c>
    </row>
    <row r="415" spans="1:3" ht="15.5" x14ac:dyDescent="0.35">
      <c r="A415" s="118" t="s">
        <v>4318</v>
      </c>
      <c r="B415" s="119" t="s">
        <v>4319</v>
      </c>
      <c r="C415" s="119">
        <v>1</v>
      </c>
    </row>
    <row r="416" spans="1:3" ht="15.5" x14ac:dyDescent="0.35">
      <c r="A416" s="118" t="s">
        <v>4320</v>
      </c>
      <c r="B416" s="119" t="s">
        <v>4321</v>
      </c>
      <c r="C416" s="119">
        <v>1</v>
      </c>
    </row>
    <row r="417" spans="1:3" ht="15.5" x14ac:dyDescent="0.35">
      <c r="A417" s="118" t="s">
        <v>4322</v>
      </c>
      <c r="B417" s="119" t="s">
        <v>4323</v>
      </c>
      <c r="C417" s="119">
        <v>1</v>
      </c>
    </row>
    <row r="418" spans="1:3" ht="15.5" x14ac:dyDescent="0.35">
      <c r="A418" s="118" t="s">
        <v>4324</v>
      </c>
      <c r="B418" s="119" t="s">
        <v>4325</v>
      </c>
      <c r="C418" s="119">
        <v>1</v>
      </c>
    </row>
    <row r="419" spans="1:3" ht="15.5" x14ac:dyDescent="0.35">
      <c r="A419" s="118" t="s">
        <v>4326</v>
      </c>
      <c r="B419" s="119" t="s">
        <v>4327</v>
      </c>
      <c r="C419" s="119">
        <v>1</v>
      </c>
    </row>
    <row r="420" spans="1:3" ht="15.5" x14ac:dyDescent="0.35">
      <c r="A420" s="118" t="s">
        <v>4328</v>
      </c>
      <c r="B420" s="119" t="s">
        <v>4329</v>
      </c>
      <c r="C420" s="119">
        <v>1</v>
      </c>
    </row>
    <row r="421" spans="1:3" ht="15.5" x14ac:dyDescent="0.35">
      <c r="A421" s="118" t="s">
        <v>4330</v>
      </c>
      <c r="B421" s="119" t="s">
        <v>4331</v>
      </c>
      <c r="C421" s="119">
        <v>1</v>
      </c>
    </row>
    <row r="422" spans="1:3" ht="15.5" x14ac:dyDescent="0.35">
      <c r="A422" s="118" t="s">
        <v>4332</v>
      </c>
      <c r="B422" s="119" t="s">
        <v>4333</v>
      </c>
      <c r="C422" s="119">
        <v>1</v>
      </c>
    </row>
    <row r="423" spans="1:3" ht="15.5" x14ac:dyDescent="0.35">
      <c r="A423" s="118" t="s">
        <v>4334</v>
      </c>
      <c r="B423" s="119" t="s">
        <v>4335</v>
      </c>
      <c r="C423" s="119">
        <v>1</v>
      </c>
    </row>
    <row r="424" spans="1:3" ht="15.5" x14ac:dyDescent="0.35">
      <c r="A424" s="118" t="s">
        <v>4336</v>
      </c>
      <c r="B424" s="119" t="s">
        <v>4337</v>
      </c>
      <c r="C424" s="119">
        <v>1</v>
      </c>
    </row>
    <row r="425" spans="1:3" ht="15.5" x14ac:dyDescent="0.35">
      <c r="A425" s="118" t="s">
        <v>4338</v>
      </c>
      <c r="B425" s="119" t="s">
        <v>4339</v>
      </c>
      <c r="C425" s="119">
        <v>1</v>
      </c>
    </row>
    <row r="426" spans="1:3" ht="15.5" x14ac:dyDescent="0.35">
      <c r="A426" s="118" t="s">
        <v>4340</v>
      </c>
      <c r="B426" s="119" t="s">
        <v>4341</v>
      </c>
      <c r="C426" s="119">
        <v>1</v>
      </c>
    </row>
    <row r="427" spans="1:3" ht="15.5" x14ac:dyDescent="0.35">
      <c r="A427" s="118" t="s">
        <v>4342</v>
      </c>
      <c r="B427" s="119" t="s">
        <v>4343</v>
      </c>
      <c r="C427" s="119">
        <v>1</v>
      </c>
    </row>
    <row r="428" spans="1:3" ht="15.5" x14ac:dyDescent="0.35">
      <c r="A428" s="118" t="s">
        <v>4344</v>
      </c>
      <c r="B428" s="119" t="s">
        <v>4345</v>
      </c>
      <c r="C428" s="119">
        <v>1</v>
      </c>
    </row>
    <row r="429" spans="1:3" ht="15.5" x14ac:dyDescent="0.35">
      <c r="A429" s="118" t="s">
        <v>4346</v>
      </c>
      <c r="B429" s="119" t="s">
        <v>4333</v>
      </c>
      <c r="C429" s="119">
        <v>1</v>
      </c>
    </row>
    <row r="430" spans="1:3" ht="15.5" x14ac:dyDescent="0.35">
      <c r="A430" s="118" t="s">
        <v>4347</v>
      </c>
      <c r="B430" s="119" t="s">
        <v>4348</v>
      </c>
      <c r="C430" s="119">
        <v>1</v>
      </c>
    </row>
    <row r="431" spans="1:3" ht="15.5" x14ac:dyDescent="0.35">
      <c r="A431" s="118" t="s">
        <v>4349</v>
      </c>
      <c r="B431" s="119" t="s">
        <v>4350</v>
      </c>
      <c r="C431" s="119">
        <v>1</v>
      </c>
    </row>
    <row r="432" spans="1:3" ht="15.5" x14ac:dyDescent="0.35">
      <c r="A432" s="118" t="s">
        <v>4351</v>
      </c>
      <c r="B432" s="119" t="s">
        <v>4352</v>
      </c>
      <c r="C432" s="119">
        <v>1</v>
      </c>
    </row>
    <row r="433" spans="1:3" ht="15.5" x14ac:dyDescent="0.35">
      <c r="A433" s="118" t="s">
        <v>4353</v>
      </c>
      <c r="B433" s="119" t="s">
        <v>4354</v>
      </c>
      <c r="C433" s="119">
        <v>1</v>
      </c>
    </row>
    <row r="434" spans="1:3" ht="15.5" x14ac:dyDescent="0.35">
      <c r="A434" s="118" t="s">
        <v>4355</v>
      </c>
      <c r="B434" s="119" t="s">
        <v>4356</v>
      </c>
      <c r="C434" s="119">
        <v>1</v>
      </c>
    </row>
    <row r="435" spans="1:3" ht="15.5" x14ac:dyDescent="0.35">
      <c r="A435" s="118" t="s">
        <v>4357</v>
      </c>
      <c r="B435" s="119" t="s">
        <v>4358</v>
      </c>
      <c r="C435" s="119">
        <v>1</v>
      </c>
    </row>
    <row r="436" spans="1:3" ht="15.5" x14ac:dyDescent="0.35">
      <c r="A436" s="118" t="s">
        <v>4359</v>
      </c>
      <c r="B436" s="119" t="s">
        <v>4360</v>
      </c>
      <c r="C436" s="119">
        <v>1</v>
      </c>
    </row>
    <row r="437" spans="1:3" ht="15.5" x14ac:dyDescent="0.35">
      <c r="A437" s="118" t="s">
        <v>4361</v>
      </c>
      <c r="B437" s="119" t="s">
        <v>4362</v>
      </c>
      <c r="C437" s="119">
        <v>1</v>
      </c>
    </row>
    <row r="438" spans="1:3" ht="15.5" x14ac:dyDescent="0.35">
      <c r="A438" s="118" t="s">
        <v>4363</v>
      </c>
      <c r="B438" s="119" t="s">
        <v>4364</v>
      </c>
      <c r="C438" s="119">
        <v>1</v>
      </c>
    </row>
    <row r="439" spans="1:3" ht="15.5" x14ac:dyDescent="0.35">
      <c r="A439" s="118" t="s">
        <v>4365</v>
      </c>
      <c r="B439" s="119" t="s">
        <v>4366</v>
      </c>
      <c r="C439" s="119">
        <v>1</v>
      </c>
    </row>
    <row r="440" spans="1:3" ht="15.5" x14ac:dyDescent="0.35">
      <c r="A440" s="118" t="s">
        <v>4367</v>
      </c>
      <c r="B440" s="119" t="s">
        <v>4368</v>
      </c>
      <c r="C440" s="119">
        <v>1</v>
      </c>
    </row>
    <row r="441" spans="1:3" ht="15.5" x14ac:dyDescent="0.35">
      <c r="A441" s="118" t="s">
        <v>4369</v>
      </c>
      <c r="B441" s="119" t="s">
        <v>4370</v>
      </c>
      <c r="C441" s="119">
        <v>1</v>
      </c>
    </row>
    <row r="442" spans="1:3" ht="15.5" x14ac:dyDescent="0.35">
      <c r="A442" s="118" t="s">
        <v>4371</v>
      </c>
      <c r="B442" s="119" t="s">
        <v>4372</v>
      </c>
      <c r="C442" s="119">
        <v>1</v>
      </c>
    </row>
    <row r="443" spans="1:3" ht="15.5" x14ac:dyDescent="0.35">
      <c r="A443" s="118" t="s">
        <v>4373</v>
      </c>
      <c r="B443" s="119" t="s">
        <v>4374</v>
      </c>
      <c r="C443" s="119">
        <v>1</v>
      </c>
    </row>
    <row r="444" spans="1:3" ht="15.5" x14ac:dyDescent="0.35">
      <c r="A444" s="118" t="s">
        <v>4375</v>
      </c>
      <c r="B444" s="119" t="s">
        <v>4376</v>
      </c>
      <c r="C444" s="119">
        <v>1</v>
      </c>
    </row>
    <row r="445" spans="1:3" ht="15.5" x14ac:dyDescent="0.35">
      <c r="A445" s="118" t="s">
        <v>4377</v>
      </c>
      <c r="B445" s="119" t="s">
        <v>4378</v>
      </c>
      <c r="C445" s="119">
        <v>1</v>
      </c>
    </row>
    <row r="446" spans="1:3" ht="15.5" x14ac:dyDescent="0.35">
      <c r="A446" s="118" t="s">
        <v>4379</v>
      </c>
      <c r="B446" s="119" t="s">
        <v>4380</v>
      </c>
      <c r="C446" s="119">
        <v>1</v>
      </c>
    </row>
    <row r="447" spans="1:3" ht="15.5" x14ac:dyDescent="0.35">
      <c r="A447" s="118" t="s">
        <v>4381</v>
      </c>
      <c r="B447" s="119" t="s">
        <v>4382</v>
      </c>
      <c r="C447" s="119">
        <v>1</v>
      </c>
    </row>
    <row r="448" spans="1:3" ht="15.5" x14ac:dyDescent="0.35">
      <c r="A448" s="118" t="s">
        <v>4383</v>
      </c>
      <c r="B448" s="119" t="s">
        <v>4384</v>
      </c>
      <c r="C448" s="119">
        <v>1</v>
      </c>
    </row>
    <row r="449" spans="1:3" ht="15.5" x14ac:dyDescent="0.35">
      <c r="A449" s="118" t="s">
        <v>4385</v>
      </c>
      <c r="B449" s="119" t="s">
        <v>4386</v>
      </c>
      <c r="C449" s="119">
        <v>1</v>
      </c>
    </row>
    <row r="450" spans="1:3" ht="15.5" x14ac:dyDescent="0.35">
      <c r="A450" s="118" t="s">
        <v>4387</v>
      </c>
      <c r="B450" s="119" t="s">
        <v>4388</v>
      </c>
      <c r="C450" s="119">
        <v>1</v>
      </c>
    </row>
    <row r="451" spans="1:3" ht="15.5" x14ac:dyDescent="0.35">
      <c r="A451" s="118" t="s">
        <v>4389</v>
      </c>
      <c r="B451" s="119" t="s">
        <v>4390</v>
      </c>
      <c r="C451" s="119">
        <v>1</v>
      </c>
    </row>
    <row r="452" spans="1:3" ht="15.5" x14ac:dyDescent="0.35">
      <c r="A452" s="118" t="s">
        <v>4391</v>
      </c>
      <c r="B452" s="119" t="s">
        <v>4392</v>
      </c>
      <c r="C452" s="119">
        <v>1</v>
      </c>
    </row>
    <row r="453" spans="1:3" ht="15.5" x14ac:dyDescent="0.35">
      <c r="A453" s="118" t="s">
        <v>4393</v>
      </c>
      <c r="B453" s="119" t="s">
        <v>4394</v>
      </c>
      <c r="C453" s="119">
        <v>1</v>
      </c>
    </row>
    <row r="454" spans="1:3" ht="15.5" x14ac:dyDescent="0.35">
      <c r="A454" s="118" t="s">
        <v>4395</v>
      </c>
      <c r="B454" s="119" t="s">
        <v>4396</v>
      </c>
      <c r="C454" s="119">
        <v>1</v>
      </c>
    </row>
    <row r="455" spans="1:3" ht="15.5" x14ac:dyDescent="0.35">
      <c r="A455" s="118" t="s">
        <v>4397</v>
      </c>
      <c r="B455" s="119" t="s">
        <v>4398</v>
      </c>
      <c r="C455" s="119">
        <v>1</v>
      </c>
    </row>
    <row r="456" spans="1:3" ht="15.5" x14ac:dyDescent="0.35">
      <c r="A456" s="118" t="s">
        <v>4399</v>
      </c>
      <c r="B456" s="119" t="s">
        <v>4400</v>
      </c>
      <c r="C456" s="119">
        <v>1</v>
      </c>
    </row>
    <row r="457" spans="1:3" ht="15.5" x14ac:dyDescent="0.35">
      <c r="A457" s="118" t="s">
        <v>4401</v>
      </c>
      <c r="B457" s="119" t="s">
        <v>4402</v>
      </c>
      <c r="C457" s="119">
        <v>1</v>
      </c>
    </row>
    <row r="458" spans="1:3" ht="15.5" x14ac:dyDescent="0.35">
      <c r="A458" s="118" t="s">
        <v>4403</v>
      </c>
      <c r="B458" s="119" t="s">
        <v>4404</v>
      </c>
      <c r="C458" s="119">
        <v>1</v>
      </c>
    </row>
    <row r="459" spans="1:3" ht="15.5" x14ac:dyDescent="0.35">
      <c r="A459" s="118" t="s">
        <v>4405</v>
      </c>
      <c r="B459" s="119" t="s">
        <v>4406</v>
      </c>
      <c r="C459" s="119">
        <v>1</v>
      </c>
    </row>
    <row r="460" spans="1:3" ht="15.5" x14ac:dyDescent="0.35">
      <c r="A460" s="118" t="s">
        <v>4407</v>
      </c>
      <c r="B460" s="119" t="s">
        <v>4408</v>
      </c>
      <c r="C460" s="119">
        <v>1</v>
      </c>
    </row>
    <row r="461" spans="1:3" ht="15.5" x14ac:dyDescent="0.35">
      <c r="A461" s="118" t="s">
        <v>4409</v>
      </c>
      <c r="B461" s="119" t="s">
        <v>4410</v>
      </c>
      <c r="C461" s="119">
        <v>1</v>
      </c>
    </row>
    <row r="462" spans="1:3" ht="15.5" x14ac:dyDescent="0.35">
      <c r="A462" s="118" t="s">
        <v>4411</v>
      </c>
      <c r="B462" s="119" t="s">
        <v>4412</v>
      </c>
      <c r="C462" s="119">
        <v>1</v>
      </c>
    </row>
    <row r="463" spans="1:3" ht="15.5" x14ac:dyDescent="0.35">
      <c r="A463" s="118" t="s">
        <v>4413</v>
      </c>
      <c r="B463" s="119" t="s">
        <v>4414</v>
      </c>
      <c r="C463" s="119">
        <v>1</v>
      </c>
    </row>
    <row r="464" spans="1:3" ht="15.5" x14ac:dyDescent="0.35">
      <c r="A464" s="118" t="s">
        <v>4415</v>
      </c>
      <c r="B464" s="119" t="s">
        <v>4416</v>
      </c>
      <c r="C464" s="119">
        <v>1</v>
      </c>
    </row>
    <row r="465" spans="1:3" ht="15.5" x14ac:dyDescent="0.35">
      <c r="A465" s="118" t="s">
        <v>4417</v>
      </c>
      <c r="B465" s="119" t="s">
        <v>4418</v>
      </c>
      <c r="C465" s="119">
        <v>1</v>
      </c>
    </row>
    <row r="466" spans="1:3" ht="15.5" x14ac:dyDescent="0.35">
      <c r="A466" s="118" t="s">
        <v>4419</v>
      </c>
      <c r="B466" s="119" t="s">
        <v>4420</v>
      </c>
      <c r="C466" s="119">
        <v>1</v>
      </c>
    </row>
    <row r="467" spans="1:3" ht="15.5" x14ac:dyDescent="0.35">
      <c r="A467" s="118" t="s">
        <v>4421</v>
      </c>
      <c r="B467" s="119" t="s">
        <v>4422</v>
      </c>
      <c r="C467" s="119">
        <v>1</v>
      </c>
    </row>
    <row r="468" spans="1:3" ht="15.5" x14ac:dyDescent="0.35">
      <c r="A468" s="118" t="s">
        <v>4423</v>
      </c>
      <c r="B468" s="119" t="s">
        <v>4424</v>
      </c>
      <c r="C468" s="119">
        <v>1</v>
      </c>
    </row>
    <row r="469" spans="1:3" ht="15.5" x14ac:dyDescent="0.35">
      <c r="A469" s="118" t="s">
        <v>4425</v>
      </c>
      <c r="B469" s="119" t="s">
        <v>4426</v>
      </c>
      <c r="C469" s="119">
        <v>1</v>
      </c>
    </row>
    <row r="470" spans="1:3" ht="15.5" x14ac:dyDescent="0.35">
      <c r="A470" s="118" t="s">
        <v>4427</v>
      </c>
      <c r="B470" s="119" t="s">
        <v>4428</v>
      </c>
      <c r="C470" s="119">
        <v>1</v>
      </c>
    </row>
    <row r="471" spans="1:3" ht="15.5" x14ac:dyDescent="0.35">
      <c r="A471" s="118" t="s">
        <v>4429</v>
      </c>
      <c r="B471" s="119" t="s">
        <v>4430</v>
      </c>
      <c r="C471" s="119">
        <v>1</v>
      </c>
    </row>
    <row r="472" spans="1:3" ht="15.5" x14ac:dyDescent="0.35">
      <c r="A472" s="118" t="s">
        <v>4431</v>
      </c>
      <c r="B472" s="119" t="s">
        <v>4432</v>
      </c>
      <c r="C472" s="119">
        <v>1</v>
      </c>
    </row>
    <row r="473" spans="1:3" ht="15.5" x14ac:dyDescent="0.35">
      <c r="A473" s="118" t="s">
        <v>4433</v>
      </c>
      <c r="B473" s="119" t="s">
        <v>4434</v>
      </c>
      <c r="C473" s="119">
        <v>1</v>
      </c>
    </row>
    <row r="474" spans="1:3" ht="15.5" x14ac:dyDescent="0.35">
      <c r="A474" s="118" t="s">
        <v>4435</v>
      </c>
      <c r="B474" s="119" t="s">
        <v>4436</v>
      </c>
      <c r="C474" s="119">
        <v>1</v>
      </c>
    </row>
    <row r="475" spans="1:3" ht="15.5" x14ac:dyDescent="0.35">
      <c r="A475" s="118" t="s">
        <v>4437</v>
      </c>
      <c r="B475" s="119" t="s">
        <v>4438</v>
      </c>
      <c r="C475" s="119">
        <v>5</v>
      </c>
    </row>
    <row r="476" spans="1:3" ht="15.5" x14ac:dyDescent="0.35">
      <c r="A476" s="118" t="s">
        <v>4439</v>
      </c>
      <c r="B476" s="119" t="s">
        <v>4440</v>
      </c>
      <c r="C476" s="119">
        <v>4</v>
      </c>
    </row>
    <row r="477" spans="1:3" ht="15.5" x14ac:dyDescent="0.35">
      <c r="A477" s="118" t="s">
        <v>4441</v>
      </c>
      <c r="B477" s="119" t="s">
        <v>4442</v>
      </c>
      <c r="C477" s="119">
        <v>1</v>
      </c>
    </row>
    <row r="478" spans="1:3" ht="15.5" x14ac:dyDescent="0.35">
      <c r="A478" s="118" t="s">
        <v>4443</v>
      </c>
      <c r="B478" s="119" t="s">
        <v>4444</v>
      </c>
      <c r="C478" s="119">
        <v>1</v>
      </c>
    </row>
    <row r="479" spans="1:3" ht="15.5" x14ac:dyDescent="0.35">
      <c r="A479" s="118" t="s">
        <v>4445</v>
      </c>
      <c r="B479" s="119" t="s">
        <v>4446</v>
      </c>
      <c r="C479" s="119">
        <v>1</v>
      </c>
    </row>
    <row r="480" spans="1:3" ht="15.5" x14ac:dyDescent="0.35">
      <c r="A480" s="118" t="s">
        <v>4447</v>
      </c>
      <c r="B480" s="119" t="s">
        <v>4448</v>
      </c>
      <c r="C480" s="119">
        <v>1</v>
      </c>
    </row>
    <row r="481" spans="1:3" ht="15.5" x14ac:dyDescent="0.35">
      <c r="A481" s="118" t="s">
        <v>4449</v>
      </c>
      <c r="B481" s="119" t="s">
        <v>4450</v>
      </c>
      <c r="C481" s="119">
        <v>1</v>
      </c>
    </row>
    <row r="482" spans="1:3" ht="15.5" x14ac:dyDescent="0.35">
      <c r="A482" s="118" t="s">
        <v>4451</v>
      </c>
      <c r="B482" s="119" t="s">
        <v>4452</v>
      </c>
      <c r="C482" s="119">
        <v>1</v>
      </c>
    </row>
    <row r="483" spans="1:3" ht="31" x14ac:dyDescent="0.35">
      <c r="A483" s="118" t="s">
        <v>4453</v>
      </c>
      <c r="B483" s="119" t="s">
        <v>4454</v>
      </c>
      <c r="C483" s="119">
        <v>1</v>
      </c>
    </row>
    <row r="484" spans="1:3" ht="31" x14ac:dyDescent="0.35">
      <c r="A484" s="118" t="s">
        <v>4455</v>
      </c>
      <c r="B484" s="119" t="s">
        <v>4456</v>
      </c>
      <c r="C484" s="119">
        <v>1</v>
      </c>
    </row>
    <row r="485" spans="1:3" ht="15.5" x14ac:dyDescent="0.35">
      <c r="A485" s="118" t="s">
        <v>4457</v>
      </c>
      <c r="B485" s="119" t="s">
        <v>4458</v>
      </c>
      <c r="C485" s="119">
        <v>1</v>
      </c>
    </row>
    <row r="486" spans="1:3" ht="15.5" x14ac:dyDescent="0.35">
      <c r="A486" s="118" t="s">
        <v>4459</v>
      </c>
      <c r="B486" s="119" t="s">
        <v>4460</v>
      </c>
      <c r="C486" s="119">
        <v>1</v>
      </c>
    </row>
    <row r="487" spans="1:3" ht="15.5" x14ac:dyDescent="0.35">
      <c r="A487" s="118" t="s">
        <v>4461</v>
      </c>
      <c r="B487" s="119" t="s">
        <v>4462</v>
      </c>
      <c r="C487" s="119">
        <v>1</v>
      </c>
    </row>
    <row r="488" spans="1:3" ht="15.5" x14ac:dyDescent="0.35">
      <c r="A488" s="118" t="s">
        <v>4463</v>
      </c>
      <c r="B488" s="119" t="s">
        <v>4464</v>
      </c>
      <c r="C488" s="119">
        <v>1</v>
      </c>
    </row>
    <row r="489" spans="1:3" ht="15.5" x14ac:dyDescent="0.35">
      <c r="A489" s="118" t="s">
        <v>4465</v>
      </c>
      <c r="B489" s="119" t="s">
        <v>4466</v>
      </c>
      <c r="C489" s="119">
        <v>1</v>
      </c>
    </row>
    <row r="490" spans="1:3" ht="15.5" x14ac:dyDescent="0.35">
      <c r="A490" s="118" t="s">
        <v>4467</v>
      </c>
      <c r="B490" s="119" t="s">
        <v>4468</v>
      </c>
      <c r="C490" s="119">
        <v>8</v>
      </c>
    </row>
    <row r="491" spans="1:3" ht="15.5" x14ac:dyDescent="0.35">
      <c r="A491" s="118" t="s">
        <v>4469</v>
      </c>
      <c r="B491" s="119" t="s">
        <v>4470</v>
      </c>
      <c r="C491" s="119">
        <v>1</v>
      </c>
    </row>
    <row r="492" spans="1:3" ht="15.5" x14ac:dyDescent="0.35">
      <c r="A492" s="118" t="s">
        <v>4471</v>
      </c>
      <c r="B492" s="119" t="s">
        <v>4472</v>
      </c>
      <c r="C492" s="119">
        <v>1</v>
      </c>
    </row>
    <row r="493" spans="1:3" ht="15.5" x14ac:dyDescent="0.35">
      <c r="A493" s="118" t="s">
        <v>4473</v>
      </c>
      <c r="B493" s="119" t="s">
        <v>4474</v>
      </c>
      <c r="C493" s="119">
        <v>1</v>
      </c>
    </row>
    <row r="494" spans="1:3" ht="15.5" x14ac:dyDescent="0.35">
      <c r="A494" s="118" t="s">
        <v>4475</v>
      </c>
      <c r="B494" s="119" t="s">
        <v>4476</v>
      </c>
      <c r="C494" s="119">
        <v>1</v>
      </c>
    </row>
    <row r="495" spans="1:3" ht="15.5" x14ac:dyDescent="0.35">
      <c r="A495" s="118" t="s">
        <v>4477</v>
      </c>
      <c r="B495" s="119" t="s">
        <v>4478</v>
      </c>
      <c r="C495" s="119">
        <v>1</v>
      </c>
    </row>
    <row r="496" spans="1:3" ht="15.5" x14ac:dyDescent="0.35">
      <c r="A496" s="118" t="s">
        <v>4479</v>
      </c>
      <c r="B496" s="119" t="s">
        <v>4480</v>
      </c>
      <c r="C496" s="119">
        <v>1</v>
      </c>
    </row>
    <row r="497" spans="1:3" ht="15.5" x14ac:dyDescent="0.35">
      <c r="A497" s="118" t="s">
        <v>4481</v>
      </c>
      <c r="B497" s="119" t="s">
        <v>4482</v>
      </c>
      <c r="C497" s="119">
        <v>1</v>
      </c>
    </row>
    <row r="498" spans="1:3" ht="15.5" x14ac:dyDescent="0.35">
      <c r="A498" s="118" t="s">
        <v>4483</v>
      </c>
      <c r="B498" s="119" t="s">
        <v>4484</v>
      </c>
      <c r="C498" s="119">
        <v>1</v>
      </c>
    </row>
    <row r="499" spans="1:3" ht="15.5" x14ac:dyDescent="0.35">
      <c r="A499" s="118" t="s">
        <v>4485</v>
      </c>
      <c r="B499" s="119" t="s">
        <v>4486</v>
      </c>
      <c r="C499" s="119">
        <v>1</v>
      </c>
    </row>
    <row r="500" spans="1:3" ht="15.5" x14ac:dyDescent="0.35">
      <c r="A500" s="118" t="s">
        <v>4487</v>
      </c>
      <c r="B500" s="119" t="s">
        <v>4488</v>
      </c>
      <c r="C500" s="119">
        <v>1</v>
      </c>
    </row>
    <row r="501" spans="1:3" ht="15.5" x14ac:dyDescent="0.35">
      <c r="A501" s="118" t="s">
        <v>4489</v>
      </c>
      <c r="B501" s="119" t="s">
        <v>4490</v>
      </c>
      <c r="C501" s="119">
        <v>1</v>
      </c>
    </row>
    <row r="502" spans="1:3" ht="15.5" x14ac:dyDescent="0.35">
      <c r="A502" s="118" t="s">
        <v>4491</v>
      </c>
      <c r="B502" s="119" t="s">
        <v>4492</v>
      </c>
      <c r="C502" s="119">
        <v>1</v>
      </c>
    </row>
    <row r="503" spans="1:3" ht="15.5" x14ac:dyDescent="0.35">
      <c r="A503" s="118" t="s">
        <v>4493</v>
      </c>
      <c r="B503" s="119" t="s">
        <v>4494</v>
      </c>
      <c r="C503" s="119">
        <v>1</v>
      </c>
    </row>
    <row r="504" spans="1:3" ht="15.5" x14ac:dyDescent="0.35">
      <c r="A504" s="118" t="s">
        <v>4495</v>
      </c>
      <c r="B504" s="119" t="s">
        <v>4496</v>
      </c>
      <c r="C504" s="119">
        <v>1</v>
      </c>
    </row>
    <row r="505" spans="1:3" ht="15.5" x14ac:dyDescent="0.35">
      <c r="A505" s="118" t="s">
        <v>4497</v>
      </c>
      <c r="B505" s="119" t="s">
        <v>4498</v>
      </c>
      <c r="C505" s="119">
        <v>1</v>
      </c>
    </row>
    <row r="506" spans="1:3" ht="15.5" x14ac:dyDescent="0.35">
      <c r="A506" s="118" t="s">
        <v>4499</v>
      </c>
      <c r="B506" s="119" t="s">
        <v>4500</v>
      </c>
      <c r="C506" s="119">
        <v>1</v>
      </c>
    </row>
    <row r="507" spans="1:3" ht="15.5" x14ac:dyDescent="0.35">
      <c r="A507" s="118" t="s">
        <v>4501</v>
      </c>
      <c r="B507" s="119" t="s">
        <v>4502</v>
      </c>
      <c r="C507" s="119">
        <v>1</v>
      </c>
    </row>
    <row r="508" spans="1:3" ht="15.5" x14ac:dyDescent="0.35">
      <c r="A508" s="118" t="s">
        <v>4503</v>
      </c>
      <c r="B508" s="119" t="s">
        <v>4504</v>
      </c>
      <c r="C508" s="119">
        <v>1</v>
      </c>
    </row>
    <row r="509" spans="1:3" ht="15.5" x14ac:dyDescent="0.35">
      <c r="A509" s="118" t="s">
        <v>4505</v>
      </c>
      <c r="B509" s="119" t="s">
        <v>4506</v>
      </c>
      <c r="C509" s="119">
        <v>1</v>
      </c>
    </row>
    <row r="510" spans="1:3" ht="15.5" x14ac:dyDescent="0.35">
      <c r="A510" s="118" t="s">
        <v>4507</v>
      </c>
      <c r="B510" s="119" t="s">
        <v>4508</v>
      </c>
      <c r="C510" s="119">
        <v>1</v>
      </c>
    </row>
    <row r="511" spans="1:3" ht="15.5" x14ac:dyDescent="0.35">
      <c r="A511" s="118" t="s">
        <v>4509</v>
      </c>
      <c r="B511" s="119" t="s">
        <v>4510</v>
      </c>
      <c r="C511" s="119">
        <v>1</v>
      </c>
    </row>
    <row r="512" spans="1:3" ht="15.5" x14ac:dyDescent="0.35">
      <c r="A512" s="118" t="s">
        <v>4511</v>
      </c>
      <c r="B512" s="119" t="s">
        <v>4512</v>
      </c>
      <c r="C512" s="119">
        <v>1</v>
      </c>
    </row>
    <row r="513" spans="1:3" ht="15.5" x14ac:dyDescent="0.35">
      <c r="A513" s="118" t="s">
        <v>4513</v>
      </c>
      <c r="B513" s="119" t="s">
        <v>4514</v>
      </c>
      <c r="C513" s="119">
        <v>1</v>
      </c>
    </row>
    <row r="514" spans="1:3" ht="15.5" x14ac:dyDescent="0.35">
      <c r="A514" s="118" t="s">
        <v>4515</v>
      </c>
      <c r="B514" s="119" t="s">
        <v>4516</v>
      </c>
      <c r="C514" s="119">
        <v>1</v>
      </c>
    </row>
    <row r="515" spans="1:3" ht="15.5" x14ac:dyDescent="0.35">
      <c r="A515" s="118" t="s">
        <v>4517</v>
      </c>
      <c r="B515" s="119" t="s">
        <v>4518</v>
      </c>
      <c r="C515" s="119">
        <v>1</v>
      </c>
    </row>
    <row r="516" spans="1:3" ht="15.5" x14ac:dyDescent="0.35">
      <c r="A516" s="118" t="s">
        <v>4519</v>
      </c>
      <c r="B516" s="119" t="s">
        <v>4520</v>
      </c>
      <c r="C516" s="119">
        <v>1</v>
      </c>
    </row>
    <row r="517" spans="1:3" ht="15.5" x14ac:dyDescent="0.35">
      <c r="A517" s="118" t="s">
        <v>4521</v>
      </c>
      <c r="B517" s="119" t="s">
        <v>4522</v>
      </c>
      <c r="C517" s="119">
        <v>1</v>
      </c>
    </row>
    <row r="518" spans="1:3" ht="15.5" x14ac:dyDescent="0.35">
      <c r="A518" s="118" t="s">
        <v>4523</v>
      </c>
      <c r="B518" s="119" t="s">
        <v>4524</v>
      </c>
      <c r="C518" s="119">
        <v>1</v>
      </c>
    </row>
    <row r="519" spans="1:3" ht="15.5" x14ac:dyDescent="0.35">
      <c r="A519" s="118" t="s">
        <v>4525</v>
      </c>
      <c r="B519" s="119" t="s">
        <v>4526</v>
      </c>
      <c r="C519" s="119">
        <v>1</v>
      </c>
    </row>
    <row r="520" spans="1:3" ht="15.5" x14ac:dyDescent="0.35">
      <c r="A520" s="118" t="s">
        <v>4527</v>
      </c>
      <c r="B520" s="119" t="s">
        <v>4528</v>
      </c>
      <c r="C520" s="119">
        <v>1</v>
      </c>
    </row>
    <row r="521" spans="1:3" ht="15.5" x14ac:dyDescent="0.35">
      <c r="A521" s="118" t="s">
        <v>4529</v>
      </c>
      <c r="B521" s="119" t="s">
        <v>4530</v>
      </c>
      <c r="C521" s="119">
        <v>1</v>
      </c>
    </row>
    <row r="522" spans="1:3" ht="15.5" x14ac:dyDescent="0.35">
      <c r="A522" s="118" t="s">
        <v>4531</v>
      </c>
      <c r="B522" s="119" t="s">
        <v>4532</v>
      </c>
      <c r="C522" s="119">
        <v>1</v>
      </c>
    </row>
    <row r="523" spans="1:3" ht="15.5" x14ac:dyDescent="0.35">
      <c r="A523" s="118" t="s">
        <v>4533</v>
      </c>
      <c r="B523" s="119" t="s">
        <v>4534</v>
      </c>
      <c r="C523" s="119">
        <v>1</v>
      </c>
    </row>
    <row r="524" spans="1:3" ht="15.5" x14ac:dyDescent="0.35">
      <c r="A524" s="118" t="s">
        <v>4535</v>
      </c>
      <c r="B524" s="119" t="s">
        <v>4536</v>
      </c>
      <c r="C524" s="119">
        <v>1</v>
      </c>
    </row>
    <row r="525" spans="1:3" ht="15.5" x14ac:dyDescent="0.35">
      <c r="A525" s="118" t="s">
        <v>4537</v>
      </c>
      <c r="B525" s="119" t="s">
        <v>4538</v>
      </c>
      <c r="C525" s="119">
        <v>1</v>
      </c>
    </row>
    <row r="526" spans="1:3" ht="15.5" x14ac:dyDescent="0.35">
      <c r="A526" s="118" t="s">
        <v>4539</v>
      </c>
      <c r="B526" s="119" t="s">
        <v>4540</v>
      </c>
      <c r="C526" s="119">
        <v>1</v>
      </c>
    </row>
    <row r="527" spans="1:3" ht="15.5" x14ac:dyDescent="0.35">
      <c r="A527" s="118" t="s">
        <v>4541</v>
      </c>
      <c r="B527" s="119" t="s">
        <v>4542</v>
      </c>
      <c r="C527" s="119">
        <v>1</v>
      </c>
    </row>
    <row r="528" spans="1:3" ht="15.5" x14ac:dyDescent="0.35">
      <c r="A528" s="118" t="s">
        <v>4543</v>
      </c>
      <c r="B528" s="119" t="s">
        <v>4544</v>
      </c>
      <c r="C528" s="119">
        <v>1</v>
      </c>
    </row>
    <row r="529" spans="1:3" ht="15.5" x14ac:dyDescent="0.35">
      <c r="A529" s="118" t="s">
        <v>4545</v>
      </c>
      <c r="B529" s="119" t="s">
        <v>4546</v>
      </c>
      <c r="C529" s="119">
        <v>1</v>
      </c>
    </row>
    <row r="530" spans="1:3" ht="15.5" x14ac:dyDescent="0.35">
      <c r="A530" s="118" t="s">
        <v>4547</v>
      </c>
      <c r="B530" s="119" t="s">
        <v>4548</v>
      </c>
      <c r="C530" s="119">
        <v>1</v>
      </c>
    </row>
    <row r="531" spans="1:3" ht="15.5" x14ac:dyDescent="0.35">
      <c r="A531" s="118" t="s">
        <v>4549</v>
      </c>
      <c r="B531" s="119" t="s">
        <v>4550</v>
      </c>
      <c r="C531" s="119">
        <v>1</v>
      </c>
    </row>
    <row r="532" spans="1:3" ht="15.5" x14ac:dyDescent="0.35">
      <c r="A532" s="118" t="s">
        <v>4551</v>
      </c>
      <c r="B532" s="119" t="s">
        <v>4552</v>
      </c>
      <c r="C532" s="119">
        <v>1</v>
      </c>
    </row>
    <row r="533" spans="1:3" ht="15.5" x14ac:dyDescent="0.35">
      <c r="A533" s="118" t="s">
        <v>4553</v>
      </c>
      <c r="B533" s="119" t="s">
        <v>4554</v>
      </c>
      <c r="C533" s="119">
        <v>1</v>
      </c>
    </row>
    <row r="534" spans="1:3" ht="31" x14ac:dyDescent="0.35">
      <c r="A534" s="118" t="s">
        <v>4555</v>
      </c>
      <c r="B534" s="119" t="s">
        <v>4556</v>
      </c>
      <c r="C534" s="119">
        <v>1</v>
      </c>
    </row>
    <row r="535" spans="1:3" ht="31" x14ac:dyDescent="0.35">
      <c r="A535" s="118" t="s">
        <v>4557</v>
      </c>
      <c r="B535" s="119" t="s">
        <v>4558</v>
      </c>
      <c r="C535" s="119">
        <v>1</v>
      </c>
    </row>
    <row r="536" spans="1:3" ht="15.5" x14ac:dyDescent="0.35">
      <c r="A536" s="118" t="s">
        <v>4559</v>
      </c>
      <c r="B536" s="119" t="s">
        <v>4560</v>
      </c>
      <c r="C536" s="119">
        <v>1</v>
      </c>
    </row>
    <row r="537" spans="1:3" ht="15.5" x14ac:dyDescent="0.35">
      <c r="A537" s="118" t="s">
        <v>4561</v>
      </c>
      <c r="B537" s="119" t="s">
        <v>4562</v>
      </c>
      <c r="C537" s="119">
        <v>1</v>
      </c>
    </row>
    <row r="538" spans="1:3" ht="15.5" x14ac:dyDescent="0.35">
      <c r="A538" s="118" t="s">
        <v>4563</v>
      </c>
      <c r="B538" s="119" t="s">
        <v>4564</v>
      </c>
      <c r="C538" s="119">
        <v>1</v>
      </c>
    </row>
    <row r="539" spans="1:3" ht="15.5" x14ac:dyDescent="0.35">
      <c r="A539" s="118" t="s">
        <v>4565</v>
      </c>
      <c r="B539" s="119" t="s">
        <v>4566</v>
      </c>
      <c r="C539" s="119">
        <v>1</v>
      </c>
    </row>
    <row r="540" spans="1:3" ht="15.5" x14ac:dyDescent="0.35">
      <c r="A540" s="118" t="s">
        <v>4567</v>
      </c>
      <c r="B540" s="119" t="s">
        <v>4568</v>
      </c>
      <c r="C540" s="119">
        <v>1</v>
      </c>
    </row>
    <row r="541" spans="1:3" ht="15.5" x14ac:dyDescent="0.35">
      <c r="A541" s="118" t="s">
        <v>4569</v>
      </c>
      <c r="B541" s="119" t="s">
        <v>4570</v>
      </c>
      <c r="C541" s="119">
        <v>1</v>
      </c>
    </row>
    <row r="542" spans="1:3" ht="15.5" x14ac:dyDescent="0.35">
      <c r="A542" s="118" t="s">
        <v>4571</v>
      </c>
      <c r="B542" s="119" t="s">
        <v>4572</v>
      </c>
      <c r="C542" s="119">
        <v>1</v>
      </c>
    </row>
    <row r="543" spans="1:3" ht="15.5" x14ac:dyDescent="0.35">
      <c r="A543" s="118" t="s">
        <v>4573</v>
      </c>
      <c r="B543" s="119" t="s">
        <v>4574</v>
      </c>
      <c r="C543" s="119">
        <v>1</v>
      </c>
    </row>
    <row r="544" spans="1:3" ht="15.5" x14ac:dyDescent="0.35">
      <c r="A544" s="118" t="s">
        <v>4575</v>
      </c>
      <c r="B544" s="119" t="s">
        <v>4576</v>
      </c>
      <c r="C544" s="119">
        <v>1</v>
      </c>
    </row>
    <row r="545" spans="1:3" ht="15.5" x14ac:dyDescent="0.35">
      <c r="A545" s="118" t="s">
        <v>4577</v>
      </c>
      <c r="B545" s="119" t="s">
        <v>4578</v>
      </c>
      <c r="C545" s="119">
        <v>1</v>
      </c>
    </row>
    <row r="546" spans="1:3" ht="15.5" x14ac:dyDescent="0.35">
      <c r="A546" s="118" t="s">
        <v>4579</v>
      </c>
      <c r="B546" s="119" t="s">
        <v>4580</v>
      </c>
      <c r="C546" s="119">
        <v>1</v>
      </c>
    </row>
    <row r="547" spans="1:3" ht="15.5" x14ac:dyDescent="0.35">
      <c r="A547" s="118" t="s">
        <v>4581</v>
      </c>
      <c r="B547" s="119" t="s">
        <v>4582</v>
      </c>
      <c r="C547" s="119">
        <v>1</v>
      </c>
    </row>
    <row r="548" spans="1:3" ht="15.5" x14ac:dyDescent="0.35">
      <c r="A548" s="118" t="s">
        <v>4583</v>
      </c>
      <c r="B548" s="119" t="s">
        <v>4584</v>
      </c>
      <c r="C548" s="119">
        <v>1</v>
      </c>
    </row>
    <row r="549" spans="1:3" x14ac:dyDescent="0.25"/>
  </sheetData>
  <autoFilter ref="A1:D548" xr:uid="{00000000-0009-0000-0000-000009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Results">
    <pageSetUpPr fitToPage="1"/>
  </sheetPr>
  <dimension ref="A1:R103"/>
  <sheetViews>
    <sheetView showGridLines="0" zoomScale="90" zoomScaleNormal="90" workbookViewId="0">
      <selection activeCell="H6" sqref="H6"/>
    </sheetView>
  </sheetViews>
  <sheetFormatPr defaultColWidth="11.453125" defaultRowHeight="12.5" zeroHeight="1" x14ac:dyDescent="0.25"/>
  <cols>
    <col min="1" max="1" width="21.54296875" style="67" customWidth="1"/>
    <col min="2" max="3" width="13" style="67" customWidth="1"/>
    <col min="4" max="5" width="11.453125" style="67" customWidth="1"/>
    <col min="6" max="6" width="13" style="67" customWidth="1"/>
    <col min="7" max="7" width="12.1796875" style="67" customWidth="1"/>
    <col min="8" max="9" width="11.453125" style="67" hidden="1" customWidth="1"/>
    <col min="10" max="11" width="11.453125" style="67" customWidth="1"/>
    <col min="12" max="12" width="5.453125" style="67" customWidth="1"/>
    <col min="13" max="13" width="9.54296875" style="67" customWidth="1"/>
    <col min="14" max="14" width="10.54296875" style="67" customWidth="1"/>
    <col min="15" max="15" width="11" style="67" customWidth="1"/>
    <col min="16" max="16" width="11.453125" style="67" customWidth="1"/>
    <col min="17" max="17" width="2.1796875" style="67" customWidth="1"/>
    <col min="18" max="16383" width="0" style="67" hidden="1" customWidth="1"/>
    <col min="16384" max="16384" width="11.453125" style="67"/>
  </cols>
  <sheetData>
    <row r="1" spans="1:17" ht="12.75" customHeight="1" x14ac:dyDescent="0.3">
      <c r="A1" s="227" t="s">
        <v>32</v>
      </c>
      <c r="B1" s="138"/>
      <c r="C1" s="138"/>
      <c r="D1" s="138"/>
      <c r="E1" s="138"/>
      <c r="F1" s="138"/>
      <c r="G1" s="138"/>
      <c r="H1" s="138"/>
      <c r="I1" s="138"/>
      <c r="J1" s="138"/>
      <c r="K1" s="138"/>
      <c r="L1" s="138"/>
      <c r="M1" s="138"/>
      <c r="N1" s="138"/>
      <c r="O1" s="138"/>
      <c r="P1" s="129"/>
    </row>
    <row r="2" spans="1:17" ht="19.5" customHeight="1" x14ac:dyDescent="0.25">
      <c r="A2" s="238" t="s">
        <v>33</v>
      </c>
      <c r="B2" s="239"/>
      <c r="C2" s="239"/>
      <c r="D2" s="239"/>
      <c r="E2" s="239"/>
      <c r="F2" s="239"/>
      <c r="G2" s="239"/>
      <c r="H2" s="239"/>
      <c r="I2" s="239"/>
      <c r="J2" s="239"/>
      <c r="K2" s="239"/>
      <c r="L2" s="239"/>
      <c r="M2" s="239"/>
      <c r="N2" s="239"/>
      <c r="O2" s="239"/>
      <c r="P2" s="240"/>
    </row>
    <row r="3" spans="1:17" ht="12.75" customHeight="1" x14ac:dyDescent="0.25">
      <c r="A3" s="68" t="s">
        <v>34</v>
      </c>
      <c r="B3" s="69"/>
      <c r="C3" s="69"/>
      <c r="D3" s="69"/>
      <c r="E3" s="69"/>
      <c r="F3" s="69"/>
      <c r="G3" s="69"/>
      <c r="H3" s="69"/>
      <c r="I3" s="69"/>
      <c r="J3" s="69"/>
      <c r="K3" s="69"/>
      <c r="L3" s="69"/>
      <c r="M3" s="69"/>
      <c r="N3" s="69"/>
      <c r="O3" s="69"/>
      <c r="P3" s="70"/>
    </row>
    <row r="4" spans="1:17" ht="12.75" customHeight="1" x14ac:dyDescent="0.25">
      <c r="A4" s="68"/>
      <c r="B4" s="69"/>
      <c r="C4" s="69"/>
      <c r="D4" s="69"/>
      <c r="E4" s="69"/>
      <c r="F4" s="69"/>
      <c r="G4" s="69"/>
      <c r="H4" s="69"/>
      <c r="I4" s="69"/>
      <c r="J4" s="69"/>
      <c r="K4" s="69"/>
      <c r="L4" s="69"/>
      <c r="M4" s="69"/>
      <c r="N4" s="69"/>
      <c r="O4" s="69"/>
      <c r="P4" s="70"/>
    </row>
    <row r="5" spans="1:17" ht="12.75" customHeight="1" x14ac:dyDescent="0.25">
      <c r="A5" s="68" t="s">
        <v>35</v>
      </c>
      <c r="B5" s="69"/>
      <c r="C5" s="69"/>
      <c r="D5" s="69"/>
      <c r="E5" s="69"/>
      <c r="F5" s="69"/>
      <c r="G5" s="69"/>
      <c r="H5" s="69"/>
      <c r="I5" s="69"/>
      <c r="J5" s="69"/>
      <c r="K5" s="69"/>
      <c r="L5" s="69"/>
      <c r="M5" s="69"/>
      <c r="N5" s="69"/>
      <c r="O5" s="69"/>
      <c r="P5" s="70"/>
    </row>
    <row r="6" spans="1:17" ht="12.75" customHeight="1" x14ac:dyDescent="0.25">
      <c r="A6" s="68" t="s">
        <v>36</v>
      </c>
      <c r="B6" s="69"/>
      <c r="C6" s="69"/>
      <c r="D6" s="69"/>
      <c r="E6" s="69"/>
      <c r="F6" s="69"/>
      <c r="G6" s="69"/>
      <c r="H6" s="69"/>
      <c r="I6" s="69"/>
      <c r="J6" s="69"/>
      <c r="K6" s="69"/>
      <c r="L6" s="69"/>
      <c r="M6" s="69"/>
      <c r="N6" s="69"/>
      <c r="O6" s="69"/>
      <c r="P6" s="70"/>
    </row>
    <row r="7" spans="1:17" ht="12.75" customHeight="1" x14ac:dyDescent="0.25">
      <c r="A7" s="71"/>
      <c r="B7" s="72"/>
      <c r="C7" s="72"/>
      <c r="D7" s="72"/>
      <c r="E7" s="72"/>
      <c r="F7" s="72"/>
      <c r="G7" s="72"/>
      <c r="H7" s="72"/>
      <c r="I7" s="72"/>
      <c r="J7" s="72"/>
      <c r="K7" s="72"/>
      <c r="L7" s="72"/>
      <c r="M7" s="72"/>
      <c r="N7" s="72"/>
      <c r="O7" s="72"/>
      <c r="P7" s="73"/>
    </row>
    <row r="8" spans="1:17" ht="12.75" customHeight="1" x14ac:dyDescent="0.3">
      <c r="A8" s="241"/>
      <c r="B8" s="242"/>
      <c r="C8" s="242"/>
      <c r="D8" s="242"/>
      <c r="E8" s="242"/>
      <c r="F8" s="242"/>
      <c r="G8" s="242"/>
      <c r="H8" s="242"/>
      <c r="I8" s="242"/>
      <c r="J8" s="242"/>
      <c r="K8" s="242"/>
      <c r="L8" s="242"/>
      <c r="M8" s="242"/>
      <c r="N8" s="242"/>
      <c r="O8" s="242"/>
      <c r="P8" s="243"/>
      <c r="Q8" s="74"/>
    </row>
    <row r="9" spans="1:17" ht="12.75" customHeight="1" x14ac:dyDescent="0.3">
      <c r="A9" s="49"/>
      <c r="B9" s="244" t="s">
        <v>37</v>
      </c>
      <c r="C9" s="245"/>
      <c r="D9" s="245"/>
      <c r="E9" s="245"/>
      <c r="F9" s="245"/>
      <c r="G9" s="246"/>
      <c r="P9" s="75"/>
      <c r="Q9" s="74"/>
    </row>
    <row r="10" spans="1:17" ht="12.75" customHeight="1" x14ac:dyDescent="0.3">
      <c r="A10" s="49"/>
      <c r="B10" s="76" t="s">
        <v>38</v>
      </c>
      <c r="C10" s="77"/>
      <c r="D10" s="77"/>
      <c r="E10" s="77"/>
      <c r="F10" s="77"/>
      <c r="G10" s="78"/>
      <c r="P10" s="75"/>
      <c r="Q10" s="74"/>
    </row>
    <row r="11" spans="1:17" ht="12.75" customHeight="1" x14ac:dyDescent="0.3">
      <c r="A11" s="454" t="s">
        <v>39</v>
      </c>
      <c r="B11" s="79" t="s">
        <v>40</v>
      </c>
      <c r="C11" s="80"/>
      <c r="D11" s="81"/>
      <c r="E11" s="81"/>
      <c r="F11" s="81"/>
      <c r="G11" s="82"/>
      <c r="K11" s="247" t="s">
        <v>41</v>
      </c>
      <c r="L11" s="248"/>
      <c r="M11" s="248"/>
      <c r="N11" s="248"/>
      <c r="O11" s="249"/>
      <c r="P11" s="75"/>
      <c r="Q11" s="74"/>
    </row>
    <row r="12" spans="1:17" ht="36" x14ac:dyDescent="0.3">
      <c r="A12" s="454"/>
      <c r="B12" s="51" t="s">
        <v>42</v>
      </c>
      <c r="C12" s="250" t="s">
        <v>43</v>
      </c>
      <c r="D12" s="250" t="s">
        <v>44</v>
      </c>
      <c r="E12" s="250" t="s">
        <v>45</v>
      </c>
      <c r="F12" s="250" t="s">
        <v>46</v>
      </c>
      <c r="G12" s="251" t="s">
        <v>47</v>
      </c>
      <c r="K12" s="252" t="s">
        <v>48</v>
      </c>
      <c r="L12" s="253"/>
      <c r="M12" s="254" t="s">
        <v>49</v>
      </c>
      <c r="N12" s="254" t="s">
        <v>50</v>
      </c>
      <c r="O12" s="255" t="s">
        <v>51</v>
      </c>
      <c r="P12" s="75"/>
      <c r="Q12" s="74"/>
    </row>
    <row r="13" spans="1:17" ht="12.75" customHeight="1" x14ac:dyDescent="0.3">
      <c r="A13" s="52"/>
      <c r="B13" s="216">
        <f>COUNTIF('Gen Test Cases'!$J$3:$J$42,"Pass")</f>
        <v>0</v>
      </c>
      <c r="C13" s="216">
        <f>COUNTIF('Gen Test Cases'!$J$3:$J$42,"Fail")</f>
        <v>0</v>
      </c>
      <c r="D13" s="216">
        <f>COUNTIF('Gen Test Cases'!$J$3:$J$42,"Info")</f>
        <v>0</v>
      </c>
      <c r="E13" s="216">
        <f>COUNTIF('Gen Test Cases'!$J$3:$J$42,"N/A")</f>
        <v>0</v>
      </c>
      <c r="F13" s="57">
        <f>B13+C13</f>
        <v>0</v>
      </c>
      <c r="G13" s="58">
        <f>D25/100</f>
        <v>0</v>
      </c>
      <c r="K13" s="256" t="s">
        <v>52</v>
      </c>
      <c r="L13" s="257"/>
      <c r="M13" s="258">
        <f>COUNTA('Gen Test Cases'!J3:J42)</f>
        <v>0</v>
      </c>
      <c r="N13" s="259">
        <f>O13-M13</f>
        <v>40</v>
      </c>
      <c r="O13" s="260">
        <f>COUNTA('Gen Test Cases'!A3:A42)</f>
        <v>40</v>
      </c>
      <c r="P13" s="75"/>
      <c r="Q13" s="74"/>
    </row>
    <row r="14" spans="1:17" ht="12.75" customHeight="1" x14ac:dyDescent="0.3">
      <c r="A14" s="52"/>
      <c r="B14" s="83"/>
      <c r="K14" s="84"/>
      <c r="L14" s="84"/>
      <c r="M14" s="84"/>
      <c r="N14" s="84"/>
      <c r="O14" s="84"/>
      <c r="P14" s="75"/>
      <c r="Q14" s="74"/>
    </row>
    <row r="15" spans="1:17" ht="12.75" customHeight="1" x14ac:dyDescent="0.3">
      <c r="A15" s="52"/>
      <c r="B15" s="261" t="s">
        <v>53</v>
      </c>
      <c r="C15" s="262"/>
      <c r="D15" s="262"/>
      <c r="E15" s="262"/>
      <c r="F15" s="262"/>
      <c r="G15" s="263"/>
      <c r="K15" s="84"/>
      <c r="L15" s="84"/>
      <c r="M15" s="84"/>
      <c r="N15" s="84"/>
      <c r="O15" s="84"/>
      <c r="P15" s="75"/>
      <c r="Q15" s="74"/>
    </row>
    <row r="16" spans="1:17" ht="12.75" customHeight="1" x14ac:dyDescent="0.3">
      <c r="A16" s="50"/>
      <c r="B16" s="54" t="s">
        <v>54</v>
      </c>
      <c r="C16" s="54" t="s">
        <v>55</v>
      </c>
      <c r="D16" s="54" t="s">
        <v>56</v>
      </c>
      <c r="E16" s="54" t="s">
        <v>57</v>
      </c>
      <c r="F16" s="54" t="s">
        <v>45</v>
      </c>
      <c r="G16" s="54" t="s">
        <v>58</v>
      </c>
      <c r="H16" s="55" t="s">
        <v>59</v>
      </c>
      <c r="I16" s="55" t="s">
        <v>60</v>
      </c>
      <c r="K16" s="85"/>
      <c r="L16" s="85"/>
      <c r="M16" s="85"/>
      <c r="N16" s="85"/>
      <c r="O16" s="85"/>
      <c r="P16" s="75"/>
      <c r="Q16" s="74"/>
    </row>
    <row r="17" spans="1:18" ht="12.75" customHeight="1" x14ac:dyDescent="0.3">
      <c r="A17" s="50"/>
      <c r="B17" s="56">
        <v>8</v>
      </c>
      <c r="C17" s="86">
        <f>COUNTIF('Gen Test Cases'!$AA:$AA,$B17)</f>
        <v>3</v>
      </c>
      <c r="D17" s="53">
        <f>COUNTIFS('Gen Test Cases'!$AA:$AA,$B17,'Gen Test Cases'!$J:$J,D$16)</f>
        <v>0</v>
      </c>
      <c r="E17" s="53">
        <f>COUNTIFS('Gen Test Cases'!$AA:$AA,$B17,'Gen Test Cases'!$J:$J,E$16)</f>
        <v>0</v>
      </c>
      <c r="F17" s="53">
        <f>COUNTIFS('Gen Test Cases'!$AA:$AA,$B17,'Gen Test Cases'!$J:$J,F$16)</f>
        <v>0</v>
      </c>
      <c r="G17" s="87">
        <v>1500</v>
      </c>
      <c r="H17" s="67">
        <f t="shared" ref="H17:H22" si="0">(C17-F17)*(G17)</f>
        <v>4500</v>
      </c>
      <c r="I17" s="67">
        <f t="shared" ref="I17:I24" si="1">D17*G17</f>
        <v>0</v>
      </c>
      <c r="J17" s="88">
        <f>D13+N13</f>
        <v>40</v>
      </c>
      <c r="K17" s="89" t="str">
        <f>"WARNING: THERE IS AT LEAST ONE TEST CASE WITH"</f>
        <v>WARNING: THERE IS AT LEAST ONE TEST CASE WITH</v>
      </c>
      <c r="P17" s="75"/>
      <c r="Q17" s="74"/>
    </row>
    <row r="18" spans="1:18" ht="12.75" customHeight="1" x14ac:dyDescent="0.3">
      <c r="A18" s="50"/>
      <c r="B18" s="56">
        <v>7</v>
      </c>
      <c r="C18" s="86">
        <f>COUNTIF('Gen Test Cases'!$AA:$AA,$B18)</f>
        <v>2</v>
      </c>
      <c r="D18" s="53">
        <f>COUNTIFS('Gen Test Cases'!$AA:$AA,$B18,'Gen Test Cases'!$J:$J,D$16)</f>
        <v>0</v>
      </c>
      <c r="E18" s="53">
        <f>COUNTIFS('Gen Test Cases'!$AA:$AA,$B18,'Gen Test Cases'!$J:$J,E$16)</f>
        <v>0</v>
      </c>
      <c r="F18" s="53">
        <f>COUNTIFS('Gen Test Cases'!$AA:$AA,$B18,'Gen Test Cases'!$J:$J,F$16)</f>
        <v>0</v>
      </c>
      <c r="G18" s="87">
        <v>750</v>
      </c>
      <c r="H18" s="67">
        <f t="shared" si="0"/>
        <v>1500</v>
      </c>
      <c r="I18" s="67">
        <f t="shared" si="1"/>
        <v>0</v>
      </c>
      <c r="K18" s="89" t="str">
        <f>"AN 'INFO' OR BLANK STATUS (SEE ABOVE)"</f>
        <v>AN 'INFO' OR BLANK STATUS (SEE ABOVE)</v>
      </c>
      <c r="P18" s="75"/>
      <c r="Q18" s="74"/>
    </row>
    <row r="19" spans="1:18" ht="12.75" customHeight="1" x14ac:dyDescent="0.3">
      <c r="A19" s="50"/>
      <c r="B19" s="56">
        <v>6</v>
      </c>
      <c r="C19" s="86">
        <f>COUNTIF('Gen Test Cases'!$AA:$AA,$B19)</f>
        <v>2</v>
      </c>
      <c r="D19" s="53">
        <f>COUNTIFS('Gen Test Cases'!$AA:$AA,$B19,'Gen Test Cases'!$J:$J,D$16)</f>
        <v>0</v>
      </c>
      <c r="E19" s="53">
        <f>COUNTIFS('Gen Test Cases'!$AA:$AA,$B19,'Gen Test Cases'!$J:$J,E$16)</f>
        <v>0</v>
      </c>
      <c r="F19" s="53">
        <f>COUNTIFS('Gen Test Cases'!$AA:$AA,$B19,'Gen Test Cases'!$J:$J,F$16)</f>
        <v>0</v>
      </c>
      <c r="G19" s="87">
        <v>100</v>
      </c>
      <c r="H19" s="67">
        <f t="shared" si="0"/>
        <v>200</v>
      </c>
      <c r="I19" s="67">
        <f t="shared" si="1"/>
        <v>0</v>
      </c>
      <c r="P19" s="75"/>
      <c r="Q19" s="74"/>
    </row>
    <row r="20" spans="1:18" ht="12.75" customHeight="1" x14ac:dyDescent="0.3">
      <c r="A20" s="50"/>
      <c r="B20" s="56">
        <v>5</v>
      </c>
      <c r="C20" s="86">
        <f>COUNTIF('Gen Test Cases'!$AA:$AA,$B20)</f>
        <v>7</v>
      </c>
      <c r="D20" s="53">
        <f>COUNTIFS('Gen Test Cases'!$AA:$AA,$B20,'Gen Test Cases'!$J:$J,D$16)</f>
        <v>0</v>
      </c>
      <c r="E20" s="53">
        <f>COUNTIFS('Gen Test Cases'!$AA:$AA,$B20,'Gen Test Cases'!$J:$J,E$16)</f>
        <v>0</v>
      </c>
      <c r="F20" s="53">
        <f>COUNTIFS('Gen Test Cases'!$AA:$AA,$B20,'Gen Test Cases'!$J:$J,F$16)</f>
        <v>0</v>
      </c>
      <c r="G20" s="87">
        <v>50</v>
      </c>
      <c r="H20" s="67">
        <f t="shared" si="0"/>
        <v>350</v>
      </c>
      <c r="I20" s="67">
        <f t="shared" si="1"/>
        <v>0</v>
      </c>
      <c r="P20" s="75"/>
      <c r="Q20" s="74"/>
    </row>
    <row r="21" spans="1:18" ht="12.75" customHeight="1" x14ac:dyDescent="0.3">
      <c r="A21" s="50"/>
      <c r="B21" s="56">
        <v>4</v>
      </c>
      <c r="C21" s="86">
        <f>COUNTIF('Gen Test Cases'!$AA:$AA,$B21)</f>
        <v>9</v>
      </c>
      <c r="D21" s="53">
        <f>COUNTIFS('Gen Test Cases'!$AA:$AA,$B21,'Gen Test Cases'!$J:$J,D$16)</f>
        <v>0</v>
      </c>
      <c r="E21" s="53">
        <f>COUNTIFS('Gen Test Cases'!$AA:$AA,$B21,'Gen Test Cases'!$J:$J,E$16)</f>
        <v>0</v>
      </c>
      <c r="F21" s="53">
        <f>COUNTIFS('Gen Test Cases'!$AA:$AA,$B21,'Gen Test Cases'!$J:$J,F$16)</f>
        <v>0</v>
      </c>
      <c r="G21" s="87">
        <v>10</v>
      </c>
      <c r="H21" s="67">
        <f t="shared" si="0"/>
        <v>90</v>
      </c>
      <c r="I21" s="67">
        <f t="shared" si="1"/>
        <v>0</v>
      </c>
      <c r="J21" s="88">
        <f>SUMPRODUCT(--ISERROR(#REF!))</f>
        <v>1</v>
      </c>
      <c r="K21" s="89" t="str">
        <f>"WARNING: THERE IS AT LEAST ONE TEST CASE WITH"</f>
        <v>WARNING: THERE IS AT LEAST ONE TEST CASE WITH</v>
      </c>
      <c r="P21" s="75"/>
      <c r="Q21" s="74"/>
    </row>
    <row r="22" spans="1:18" ht="12.75" customHeight="1" x14ac:dyDescent="0.3">
      <c r="A22" s="50"/>
      <c r="B22" s="56">
        <v>3</v>
      </c>
      <c r="C22" s="86">
        <f>COUNTIF('Gen Test Cases'!$AA:$AA,$B22)</f>
        <v>2</v>
      </c>
      <c r="D22" s="53">
        <f>COUNTIFS('Gen Test Cases'!$AA:$AA,$B22,'Gen Test Cases'!$J:$J,D$16)</f>
        <v>0</v>
      </c>
      <c r="E22" s="53">
        <f>COUNTIFS('Gen Test Cases'!$AA:$AA,$B22,'Gen Test Cases'!$J:$J,E$16)</f>
        <v>0</v>
      </c>
      <c r="F22" s="53">
        <f>COUNTIFS('Gen Test Cases'!$AA:$AA,$B22,'Gen Test Cases'!$J:$J,F$16)</f>
        <v>0</v>
      </c>
      <c r="G22" s="87">
        <v>5</v>
      </c>
      <c r="H22" s="67">
        <f t="shared" si="0"/>
        <v>10</v>
      </c>
      <c r="I22" s="67">
        <f t="shared" si="1"/>
        <v>0</v>
      </c>
      <c r="J22"/>
      <c r="K22" s="89" t="str">
        <f>"MULTIPLE OR INVALID ISSUE CODES (SEE TEST CASES TABS)"</f>
        <v>MULTIPLE OR INVALID ISSUE CODES (SEE TEST CASES TABS)</v>
      </c>
      <c r="P22" s="75"/>
      <c r="Q22" s="74"/>
    </row>
    <row r="23" spans="1:18" ht="12.75" customHeight="1" x14ac:dyDescent="0.3">
      <c r="A23" s="50"/>
      <c r="B23" s="56">
        <v>2</v>
      </c>
      <c r="C23" s="86">
        <f>COUNTIF('Gen Test Cases'!$AA:$AA,$B23)</f>
        <v>3</v>
      </c>
      <c r="D23" s="53">
        <f>COUNTIFS('Gen Test Cases'!$AA:$AA,$B23,'Gen Test Cases'!$J:$J,D$16)</f>
        <v>0</v>
      </c>
      <c r="E23" s="53">
        <f>COUNTIFS('Gen Test Cases'!$AA:$AA,$B23,'Gen Test Cases'!$J:$J,E$16)</f>
        <v>0</v>
      </c>
      <c r="F23" s="53">
        <f>COUNTIFS('Gen Test Cases'!$AA:$AA,$B23,'Gen Test Cases'!$J:$J,F$16)</f>
        <v>0</v>
      </c>
      <c r="G23" s="87">
        <v>2</v>
      </c>
      <c r="H23" s="67">
        <f>(C23-F23)*(G23)</f>
        <v>6</v>
      </c>
      <c r="I23" s="67">
        <f t="shared" si="1"/>
        <v>0</v>
      </c>
      <c r="P23" s="75"/>
      <c r="Q23" s="74"/>
    </row>
    <row r="24" spans="1:18" ht="12.75" customHeight="1" x14ac:dyDescent="0.3">
      <c r="A24" s="50"/>
      <c r="B24" s="56">
        <v>1</v>
      </c>
      <c r="C24" s="86">
        <f>COUNTIF('Gen Test Cases'!$AA:$AA,$B24)</f>
        <v>0</v>
      </c>
      <c r="D24" s="53">
        <f>COUNTIFS('Gen Test Cases'!$AA:$AA,$B24,'Gen Test Cases'!$J:$J,D$16)</f>
        <v>0</v>
      </c>
      <c r="E24" s="53">
        <f>COUNTIFS('Gen Test Cases'!$AA:$AA,$B24,'Gen Test Cases'!$J:$J,E$16)</f>
        <v>0</v>
      </c>
      <c r="F24" s="53">
        <f>COUNTIFS('Gen Test Cases'!$AA:$AA,$B24,'Gen Test Cases'!$J:$J,F$16)</f>
        <v>0</v>
      </c>
      <c r="G24" s="87">
        <v>1</v>
      </c>
      <c r="H24" s="67">
        <f>(C24-F24)*(G24)</f>
        <v>0</v>
      </c>
      <c r="I24" s="67">
        <f t="shared" si="1"/>
        <v>0</v>
      </c>
      <c r="P24" s="75"/>
      <c r="Q24" s="74"/>
    </row>
    <row r="25" spans="1:18" ht="12.75" hidden="1" customHeight="1" x14ac:dyDescent="0.3">
      <c r="A25" s="50"/>
      <c r="B25" s="264" t="s">
        <v>61</v>
      </c>
      <c r="C25" s="265"/>
      <c r="D25" s="53">
        <f>SUM(I17:I24)/SUM(H17:H24)*100</f>
        <v>0</v>
      </c>
      <c r="E25" s="90"/>
      <c r="F25" s="90"/>
      <c r="G25" s="90"/>
      <c r="P25" s="75"/>
      <c r="Q25" s="74"/>
    </row>
    <row r="26" spans="1:18" ht="12.75" customHeight="1" x14ac:dyDescent="0.3">
      <c r="A26" s="91"/>
      <c r="B26" s="92"/>
      <c r="C26" s="92"/>
      <c r="D26" s="92"/>
      <c r="E26" s="92"/>
      <c r="F26" s="92"/>
      <c r="G26" s="92"/>
      <c r="H26" s="92"/>
      <c r="I26" s="92"/>
      <c r="J26" s="92"/>
      <c r="K26" s="93"/>
      <c r="L26" s="93"/>
      <c r="M26" s="93"/>
      <c r="N26" s="93"/>
      <c r="O26" s="93"/>
      <c r="P26" s="94"/>
      <c r="Q26" s="74"/>
    </row>
    <row r="27" spans="1:18" ht="12.75" customHeight="1" x14ac:dyDescent="0.3">
      <c r="A27" s="241"/>
      <c r="B27" s="242"/>
      <c r="C27" s="242"/>
      <c r="D27" s="242"/>
      <c r="E27" s="242"/>
      <c r="F27" s="242"/>
      <c r="G27" s="242"/>
      <c r="H27" s="242"/>
      <c r="I27" s="242"/>
      <c r="J27" s="242"/>
      <c r="K27" s="242"/>
      <c r="L27" s="242"/>
      <c r="M27" s="242"/>
      <c r="N27" s="242"/>
      <c r="O27" s="242"/>
      <c r="P27" s="243"/>
      <c r="Q27" s="74"/>
      <c r="R27" s="74"/>
    </row>
    <row r="28" spans="1:18" ht="12.75" customHeight="1" x14ac:dyDescent="0.3">
      <c r="A28" s="49"/>
      <c r="B28" s="244" t="s">
        <v>62</v>
      </c>
      <c r="C28" s="245"/>
      <c r="D28" s="245"/>
      <c r="E28" s="245"/>
      <c r="F28" s="245"/>
      <c r="G28" s="246"/>
      <c r="H28" s="90"/>
      <c r="I28" s="90"/>
      <c r="J28" s="90"/>
      <c r="K28" s="90"/>
      <c r="L28" s="90"/>
      <c r="M28" s="90"/>
      <c r="N28" s="90"/>
      <c r="O28" s="90"/>
      <c r="P28" s="75"/>
      <c r="Q28" s="74"/>
      <c r="R28" s="74"/>
    </row>
    <row r="29" spans="1:18" ht="12.75" customHeight="1" x14ac:dyDescent="0.3">
      <c r="A29" s="49"/>
      <c r="B29" s="76" t="s">
        <v>63</v>
      </c>
      <c r="C29" s="77"/>
      <c r="D29" s="77"/>
      <c r="E29" s="77"/>
      <c r="F29" s="77"/>
      <c r="G29" s="78"/>
      <c r="H29" s="90"/>
      <c r="I29" s="90"/>
      <c r="J29" s="90"/>
      <c r="K29" s="90"/>
      <c r="L29" s="90"/>
      <c r="M29" s="90"/>
      <c r="N29" s="90"/>
      <c r="O29" s="90"/>
      <c r="P29" s="75"/>
      <c r="Q29" s="74"/>
      <c r="R29" s="74"/>
    </row>
    <row r="30" spans="1:18" ht="12.75" customHeight="1" x14ac:dyDescent="0.3">
      <c r="A30" s="455" t="s">
        <v>64</v>
      </c>
      <c r="B30" s="79" t="s">
        <v>40</v>
      </c>
      <c r="C30" s="80"/>
      <c r="D30" s="81"/>
      <c r="E30" s="81"/>
      <c r="F30" s="81"/>
      <c r="G30" s="82"/>
      <c r="H30" s="90"/>
      <c r="I30" s="90"/>
      <c r="J30" s="90"/>
      <c r="K30" s="247" t="s">
        <v>41</v>
      </c>
      <c r="L30" s="248"/>
      <c r="M30" s="248"/>
      <c r="N30" s="248"/>
      <c r="O30" s="249"/>
      <c r="P30" s="75"/>
      <c r="Q30" s="74"/>
      <c r="R30" s="74"/>
    </row>
    <row r="31" spans="1:18" ht="36" x14ac:dyDescent="0.3">
      <c r="A31" s="455"/>
      <c r="B31" s="51" t="s">
        <v>42</v>
      </c>
      <c r="C31" s="250" t="s">
        <v>43</v>
      </c>
      <c r="D31" s="250" t="s">
        <v>44</v>
      </c>
      <c r="E31" s="250" t="s">
        <v>45</v>
      </c>
      <c r="F31" s="250" t="s">
        <v>46</v>
      </c>
      <c r="G31" s="251" t="s">
        <v>47</v>
      </c>
      <c r="H31" s="90"/>
      <c r="I31" s="90"/>
      <c r="J31" s="90"/>
      <c r="K31" s="252" t="s">
        <v>48</v>
      </c>
      <c r="L31" s="253"/>
      <c r="M31" s="254" t="s">
        <v>49</v>
      </c>
      <c r="N31" s="254" t="s">
        <v>50</v>
      </c>
      <c r="O31" s="255" t="s">
        <v>51</v>
      </c>
      <c r="P31" s="75"/>
      <c r="Q31" s="74"/>
      <c r="R31" s="74"/>
    </row>
    <row r="32" spans="1:18" ht="12.75" customHeight="1" x14ac:dyDescent="0.3">
      <c r="A32" s="455"/>
      <c r="B32" s="216">
        <f>COUNTIF('Gen Test Cases'!$J$3:$J$42,"Pass")+COUNTIF('AWS Foundations'!J3:J42,"Pass")</f>
        <v>0</v>
      </c>
      <c r="C32" s="216">
        <f>COUNTIF('Gen Test Cases'!$J$3:$J$42,"Fail")+COUNTIF('AWS Foundations'!J3:J42,"Fail")</f>
        <v>0</v>
      </c>
      <c r="D32" s="216">
        <f>COUNTIF('Gen Test Cases'!$J$3:$J$42,"Info")+COUNTIF('AWS Foundations'!J3:J42,"Info")</f>
        <v>0</v>
      </c>
      <c r="E32" s="57">
        <f>COUNTIF('Gen Test Cases'!$J$3:$J$317,"N/A")+COUNTIF('AWS Foundations'!J3:J42,"N/A")</f>
        <v>0</v>
      </c>
      <c r="F32" s="57">
        <f>B32+C32</f>
        <v>0</v>
      </c>
      <c r="G32" s="58">
        <f>D44/100</f>
        <v>0</v>
      </c>
      <c r="H32" s="90"/>
      <c r="I32" s="90"/>
      <c r="J32" s="90"/>
      <c r="K32" s="256" t="s">
        <v>52</v>
      </c>
      <c r="L32" s="257"/>
      <c r="M32" s="258">
        <f>COUNTA('Gen Test Cases'!J3:J42)+COUNTA('AWS Foundations'!J3:J42)</f>
        <v>0</v>
      </c>
      <c r="N32" s="259">
        <f>O32-M32</f>
        <v>80</v>
      </c>
      <c r="O32" s="260">
        <f>COUNTA('Gen Test Cases'!A3:A42)+COUNTA('AWS Foundations'!A3:A42)</f>
        <v>80</v>
      </c>
      <c r="P32" s="75"/>
      <c r="Q32" s="74"/>
      <c r="R32" s="74"/>
    </row>
    <row r="33" spans="1:18" ht="12.75" customHeight="1" x14ac:dyDescent="0.3">
      <c r="A33" s="455"/>
      <c r="B33" s="95"/>
      <c r="C33" s="90"/>
      <c r="D33" s="90"/>
      <c r="E33" s="90"/>
      <c r="F33" s="90"/>
      <c r="G33" s="90"/>
      <c r="H33" s="90"/>
      <c r="I33" s="90"/>
      <c r="J33" s="90"/>
      <c r="K33" s="96"/>
      <c r="L33" s="96"/>
      <c r="M33" s="96"/>
      <c r="N33" s="96"/>
      <c r="O33" s="96"/>
      <c r="P33" s="75"/>
      <c r="Q33" s="74"/>
      <c r="R33" s="74"/>
    </row>
    <row r="34" spans="1:18" ht="12.75" customHeight="1" x14ac:dyDescent="0.3">
      <c r="A34" s="214"/>
      <c r="B34" s="261" t="s">
        <v>53</v>
      </c>
      <c r="C34" s="262"/>
      <c r="D34" s="262"/>
      <c r="E34" s="262"/>
      <c r="F34" s="262"/>
      <c r="G34" s="263"/>
      <c r="H34" s="90"/>
      <c r="I34" s="90"/>
      <c r="J34" s="90"/>
      <c r="K34" s="96"/>
      <c r="L34" s="96"/>
      <c r="M34" s="96"/>
      <c r="N34" s="96"/>
      <c r="O34" s="96"/>
      <c r="P34" s="75"/>
      <c r="Q34" s="74"/>
      <c r="R34" s="74"/>
    </row>
    <row r="35" spans="1:18" ht="12.75" customHeight="1" x14ac:dyDescent="0.3">
      <c r="A35" s="50"/>
      <c r="B35" s="54" t="s">
        <v>54</v>
      </c>
      <c r="C35" s="54" t="s">
        <v>55</v>
      </c>
      <c r="D35" s="54" t="s">
        <v>56</v>
      </c>
      <c r="E35" s="54" t="s">
        <v>57</v>
      </c>
      <c r="F35" s="54" t="s">
        <v>45</v>
      </c>
      <c r="G35" s="54" t="s">
        <v>58</v>
      </c>
      <c r="H35" s="55" t="s">
        <v>59</v>
      </c>
      <c r="I35" s="55" t="s">
        <v>60</v>
      </c>
      <c r="J35" s="90"/>
      <c r="K35" s="97"/>
      <c r="L35" s="97"/>
      <c r="M35" s="97"/>
      <c r="N35" s="97"/>
      <c r="O35" s="97"/>
      <c r="P35" s="75"/>
      <c r="Q35" s="74"/>
      <c r="R35" s="74"/>
    </row>
    <row r="36" spans="1:18" ht="12.75" customHeight="1" x14ac:dyDescent="0.3">
      <c r="A36" s="50"/>
      <c r="B36" s="56">
        <v>8</v>
      </c>
      <c r="C36" s="86">
        <f>COUNTIF('Gen Test Cases'!$AA:$AA,$B36)+COUNTIF('AWS Foundations'!AA:AA,$B36)</f>
        <v>4</v>
      </c>
      <c r="D36" s="86">
        <f>COUNTIFS('Gen Test Cases'!$AA:$AA,$B36,'Gen Test Cases'!$J:$J,$D$35)+COUNTIFS('AWS Foundations'!AA:AA,$B36,'AWS Foundations'!J:J,$D$35)</f>
        <v>0</v>
      </c>
      <c r="E36" s="86">
        <f>COUNTIFS('Gen Test Cases'!$AA:$AA,$B36,'Gen Test Cases'!$I:$I,$E$35)+COUNTIFS('AWS Foundations'!AA:AA,$B36,'AWS Foundations'!J:J,$E$35)</f>
        <v>0</v>
      </c>
      <c r="F36" s="86">
        <f>COUNTIFS('Gen Test Cases'!$AA:$AA,$B36,'Gen Test Cases'!$I:$I,$F$35)+COUNTIFS('AWS Foundations'!AA:AA,$B36,'AWS Foundations'!J:J,$F$35)</f>
        <v>0</v>
      </c>
      <c r="G36" s="87">
        <v>1500</v>
      </c>
      <c r="H36" s="90">
        <f t="shared" ref="H36:H43" si="2">(C36-F36)*(G36)</f>
        <v>6000</v>
      </c>
      <c r="I36" s="90">
        <f>D36*G36</f>
        <v>0</v>
      </c>
      <c r="J36" s="88">
        <f>D32+N32</f>
        <v>80</v>
      </c>
      <c r="K36" s="89" t="str">
        <f>"WARNING: THERE IS AT LEAST ONE TEST CASE WITH"</f>
        <v>WARNING: THERE IS AT LEAST ONE TEST CASE WITH</v>
      </c>
      <c r="L36" s="90"/>
      <c r="M36" s="90"/>
      <c r="N36" s="90"/>
      <c r="O36" s="90"/>
      <c r="P36" s="75"/>
      <c r="Q36" s="74"/>
      <c r="R36" s="74"/>
    </row>
    <row r="37" spans="1:18" ht="12.75" customHeight="1" x14ac:dyDescent="0.3">
      <c r="A37" s="50"/>
      <c r="B37" s="56">
        <v>7</v>
      </c>
      <c r="C37" s="86">
        <f>COUNTIF('Gen Test Cases'!$AA:$AA,$B37)+COUNTIF('AWS Foundations'!AA:AA,$B37)</f>
        <v>2</v>
      </c>
      <c r="D37" s="86">
        <f>COUNTIFS('Gen Test Cases'!$AA:$AA,$B37,'Gen Test Cases'!$J:$J,$D$35)+COUNTIFS('AWS Foundations'!AA:AA,$B37,'AWS Foundations'!J:J,$D$35)</f>
        <v>0</v>
      </c>
      <c r="E37" s="86">
        <f>COUNTIFS('Gen Test Cases'!$AA:$AA,$B37,'Gen Test Cases'!$I:$I,$E$35)+COUNTIFS('AWS Foundations'!AA:AA,$B37,'AWS Foundations'!J:J,$E$35)</f>
        <v>0</v>
      </c>
      <c r="F37" s="86">
        <f>COUNTIFS('Gen Test Cases'!$AA:$AA,$B37,'Gen Test Cases'!$I:$I,$F$35)+COUNTIFS('AWS Foundations'!AA:AA,$B37,'AWS Foundations'!J:J,$F$35)</f>
        <v>0</v>
      </c>
      <c r="G37" s="87">
        <v>750</v>
      </c>
      <c r="H37" s="90">
        <f t="shared" si="2"/>
        <v>1500</v>
      </c>
      <c r="I37" s="90">
        <f t="shared" ref="I37:I43" si="3">D37*G37</f>
        <v>0</v>
      </c>
      <c r="K37" s="89" t="str">
        <f>"AN 'INFO' OR BLANK STATUS (SEE ABOVE)"</f>
        <v>AN 'INFO' OR BLANK STATUS (SEE ABOVE)</v>
      </c>
      <c r="L37" s="90"/>
      <c r="M37" s="90"/>
      <c r="N37" s="90"/>
      <c r="O37" s="90"/>
      <c r="P37" s="75"/>
      <c r="Q37" s="74"/>
      <c r="R37" s="74"/>
    </row>
    <row r="38" spans="1:18" ht="12.75" customHeight="1" x14ac:dyDescent="0.3">
      <c r="A38" s="50"/>
      <c r="B38" s="56">
        <v>6</v>
      </c>
      <c r="C38" s="86">
        <f>COUNTIF('Gen Test Cases'!$AA:$AA,$B38)+COUNTIF('AWS Foundations'!AA:AA,$B38)</f>
        <v>9</v>
      </c>
      <c r="D38" s="86">
        <f>COUNTIFS('Gen Test Cases'!$AA:$AA,$B38,'Gen Test Cases'!$J:$J,$D$35)+COUNTIFS('AWS Foundations'!AA:AA,$B38,'AWS Foundations'!J:J,$D$35)</f>
        <v>0</v>
      </c>
      <c r="E38" s="86">
        <f>COUNTIFS('Gen Test Cases'!$AA:$AA,$B38,'Gen Test Cases'!$I:$I,$E$35)+COUNTIFS('AWS Foundations'!AA:AA,$B38,'AWS Foundations'!J:J,$E$35)</f>
        <v>0</v>
      </c>
      <c r="F38" s="86">
        <f>COUNTIFS('Gen Test Cases'!$AA:$AA,$B38,'Gen Test Cases'!$I:$I,$F$35)+COUNTIFS('AWS Foundations'!AA:AA,$B38,'AWS Foundations'!J:J,$F$35)</f>
        <v>0</v>
      </c>
      <c r="G38" s="87">
        <v>100</v>
      </c>
      <c r="H38" s="90">
        <f t="shared" si="2"/>
        <v>900</v>
      </c>
      <c r="I38" s="90">
        <f t="shared" si="3"/>
        <v>0</v>
      </c>
      <c r="L38" s="90"/>
      <c r="M38" s="90"/>
      <c r="N38" s="90"/>
      <c r="O38" s="90"/>
      <c r="P38" s="75"/>
      <c r="Q38" s="74"/>
      <c r="R38" s="74"/>
    </row>
    <row r="39" spans="1:18" ht="12.75" customHeight="1" x14ac:dyDescent="0.3">
      <c r="A39" s="50"/>
      <c r="B39" s="56">
        <v>5</v>
      </c>
      <c r="C39" s="86">
        <f>COUNTIF('Gen Test Cases'!$AA:$AA,$B39)+COUNTIF('AWS Foundations'!AA:AA,$B39)</f>
        <v>32</v>
      </c>
      <c r="D39" s="86">
        <f>COUNTIFS('Gen Test Cases'!$AA:$AA,$B39,'Gen Test Cases'!$J:$J,$D$35)+COUNTIFS('AWS Foundations'!AA:AA,$B39,'AWS Foundations'!J:J,$D$35)</f>
        <v>0</v>
      </c>
      <c r="E39" s="86">
        <f>COUNTIFS('Gen Test Cases'!$AA:$AA,$B39,'Gen Test Cases'!$I:$I,$E$35)+COUNTIFS('AWS Foundations'!AA:AA,$B39,'AWS Foundations'!J:J,$E$35)</f>
        <v>0</v>
      </c>
      <c r="F39" s="86">
        <f>COUNTIFS('Gen Test Cases'!$AA:$AA,$B39,'Gen Test Cases'!$I:$I,$F$35)+COUNTIFS('AWS Foundations'!AA:AA,$B39,'AWS Foundations'!J:J,$F$35)</f>
        <v>0</v>
      </c>
      <c r="G39" s="87">
        <v>50</v>
      </c>
      <c r="H39" s="90">
        <f>(C39-F39)*(G39)</f>
        <v>1600</v>
      </c>
      <c r="I39" s="90">
        <f t="shared" si="3"/>
        <v>0</v>
      </c>
      <c r="L39" s="90"/>
      <c r="M39" s="90"/>
      <c r="N39" s="90"/>
      <c r="O39" s="90"/>
      <c r="P39" s="75"/>
      <c r="Q39" s="74"/>
      <c r="R39" s="74"/>
    </row>
    <row r="40" spans="1:18" ht="12.75" customHeight="1" x14ac:dyDescent="0.3">
      <c r="A40" s="50"/>
      <c r="B40" s="56">
        <v>4</v>
      </c>
      <c r="C40" s="86">
        <f>COUNTIF('Gen Test Cases'!$AA:$AA,$B40)+COUNTIF('AWS Foundations'!AA:AA,$B40)</f>
        <v>10</v>
      </c>
      <c r="D40" s="86">
        <f>COUNTIFS('Gen Test Cases'!$AA:$AA,$B40,'Gen Test Cases'!$J:$J,$D$35)+COUNTIFS('AWS Foundations'!AA:AA,$B40,'AWS Foundations'!J:J,$D$35)</f>
        <v>0</v>
      </c>
      <c r="E40" s="86">
        <f>COUNTIFS('Gen Test Cases'!$AA:$AA,$B40,'Gen Test Cases'!$I:$I,$E$35)+COUNTIFS('AWS Foundations'!AA:AA,$B40,'AWS Foundations'!J:J,$E$35)</f>
        <v>0</v>
      </c>
      <c r="F40" s="86">
        <f>COUNTIFS('Gen Test Cases'!$AA:$AA,$B40,'Gen Test Cases'!$I:$I,$F$35)+COUNTIFS('AWS Foundations'!AA:AA,$B40,'AWS Foundations'!J:J,$F$35)</f>
        <v>0</v>
      </c>
      <c r="G40" s="87">
        <v>10</v>
      </c>
      <c r="H40" s="90">
        <f t="shared" si="2"/>
        <v>100</v>
      </c>
      <c r="I40" s="90">
        <f>D40*G40</f>
        <v>0</v>
      </c>
      <c r="J40" s="88">
        <f>SUMPRODUCT(--ISERROR(#REF!))+SUMPRODUCT(--ISERROR(#REF!))</f>
        <v>2</v>
      </c>
      <c r="K40" s="89" t="str">
        <f>"WARNING: THERE IS AT LEAST ONE TEST CASE WITH"</f>
        <v>WARNING: THERE IS AT LEAST ONE TEST CASE WITH</v>
      </c>
      <c r="L40" s="90"/>
      <c r="M40" s="90"/>
      <c r="N40" s="90"/>
      <c r="O40" s="90"/>
      <c r="P40" s="75"/>
      <c r="Q40" s="74"/>
      <c r="R40" s="74"/>
    </row>
    <row r="41" spans="1:18" ht="12.75" customHeight="1" x14ac:dyDescent="0.3">
      <c r="A41" s="50"/>
      <c r="B41" s="56">
        <v>3</v>
      </c>
      <c r="C41" s="86">
        <f>COUNTIF('Gen Test Cases'!$AA:$AA,$B41)+COUNTIF('AWS Foundations'!AA:AA,$B41)</f>
        <v>6</v>
      </c>
      <c r="D41" s="86">
        <f>COUNTIFS('Gen Test Cases'!$AA:$AA,$B41,'Gen Test Cases'!$J:$J,$D$35)+COUNTIFS('AWS Foundations'!AA:AA,$B41,'AWS Foundations'!J:J,$D$35)</f>
        <v>0</v>
      </c>
      <c r="E41" s="86">
        <f>COUNTIFS('Gen Test Cases'!$AA:$AA,$B41,'Gen Test Cases'!$I:$I,$E$35)+COUNTIFS('AWS Foundations'!AA:AA,$B41,'AWS Foundations'!J:J,$E$35)</f>
        <v>0</v>
      </c>
      <c r="F41" s="86">
        <f>COUNTIFS('Gen Test Cases'!$AA:$AA,$B41,'Gen Test Cases'!$I:$I,$F$35)+COUNTIFS('AWS Foundations'!AA:AA,$B41,'AWS Foundations'!J:J,$F$35)</f>
        <v>0</v>
      </c>
      <c r="G41" s="87">
        <v>5</v>
      </c>
      <c r="H41" s="90">
        <f t="shared" si="2"/>
        <v>30</v>
      </c>
      <c r="I41" s="90">
        <f t="shared" si="3"/>
        <v>0</v>
      </c>
      <c r="J41"/>
      <c r="K41" s="89" t="str">
        <f>"MULTIPLE OR INVALID ISSUE CODES (SEE TEST CASES TABS)"</f>
        <v>MULTIPLE OR INVALID ISSUE CODES (SEE TEST CASES TABS)</v>
      </c>
      <c r="L41" s="90"/>
      <c r="M41" s="90"/>
      <c r="N41" s="90"/>
      <c r="O41" s="90"/>
      <c r="P41" s="75"/>
      <c r="Q41" s="74"/>
      <c r="R41" s="74"/>
    </row>
    <row r="42" spans="1:18" ht="12.75" customHeight="1" x14ac:dyDescent="0.3">
      <c r="A42" s="50"/>
      <c r="B42" s="56">
        <v>2</v>
      </c>
      <c r="C42" s="86">
        <f>COUNTIF('Gen Test Cases'!$AA:$AA,$B42)+COUNTIF('AWS Foundations'!AA:AA,$B42)</f>
        <v>4</v>
      </c>
      <c r="D42" s="86">
        <f>COUNTIFS('Gen Test Cases'!$AA:$AA,$B42,'Gen Test Cases'!$J:$J,$D$35)+COUNTIFS('AWS Foundations'!AA:AA,$B42,'AWS Foundations'!J:J,$D$35)</f>
        <v>0</v>
      </c>
      <c r="E42" s="86">
        <f>COUNTIFS('Gen Test Cases'!$AA:$AA,$B42,'Gen Test Cases'!$I:$I,$E$35)+COUNTIFS('AWS Foundations'!AA:AA,$B42,'AWS Foundations'!J:J,$E$35)</f>
        <v>0</v>
      </c>
      <c r="F42" s="86">
        <f>COUNTIFS('Gen Test Cases'!$AA:$AA,$B42,'Gen Test Cases'!$I:$I,$F$35)+COUNTIFS('AWS Foundations'!AA:AA,$B42,'AWS Foundations'!J:J,$F$35)</f>
        <v>0</v>
      </c>
      <c r="G42" s="87">
        <v>2</v>
      </c>
      <c r="H42" s="90">
        <f t="shared" si="2"/>
        <v>8</v>
      </c>
      <c r="I42" s="90">
        <f t="shared" si="3"/>
        <v>0</v>
      </c>
      <c r="J42" s="90"/>
      <c r="K42" s="90"/>
      <c r="L42" s="90"/>
      <c r="M42" s="90"/>
      <c r="N42" s="90"/>
      <c r="O42" s="90"/>
      <c r="P42" s="75"/>
      <c r="Q42" s="74"/>
      <c r="R42" s="74"/>
    </row>
    <row r="43" spans="1:18" ht="12.75" customHeight="1" x14ac:dyDescent="0.3">
      <c r="A43" s="50"/>
      <c r="B43" s="56">
        <v>1</v>
      </c>
      <c r="C43" s="86">
        <f>COUNTIF('Gen Test Cases'!$AA:$AA,$B43)+COUNTIF('AWS Foundations'!AA:AA,$B43)</f>
        <v>0</v>
      </c>
      <c r="D43" s="86">
        <f>COUNTIFS('Gen Test Cases'!$AA:$AA,$B43,'Gen Test Cases'!$J:$J,$D$35)+COUNTIFS('AWS Foundations'!AA:AA,$B43,'AWS Foundations'!J:J,$D$35)</f>
        <v>0</v>
      </c>
      <c r="E43" s="86">
        <f>COUNTIFS('Gen Test Cases'!$AA:$AA,$B43,'Gen Test Cases'!$I:$I,$E$35)+COUNTIFS('AWS Foundations'!AA:AA,$B43,'AWS Foundations'!J:J,$E$35)</f>
        <v>0</v>
      </c>
      <c r="F43" s="86">
        <f>COUNTIFS('Gen Test Cases'!$AA:$AA,$B43,'Gen Test Cases'!$I:$I,$F$35)+COUNTIFS('AWS Foundations'!AA:AA,$B43,'AWS Foundations'!J:J,$F$35)</f>
        <v>0</v>
      </c>
      <c r="G43" s="87">
        <v>1</v>
      </c>
      <c r="H43" s="90">
        <f t="shared" si="2"/>
        <v>0</v>
      </c>
      <c r="I43" s="90">
        <f t="shared" si="3"/>
        <v>0</v>
      </c>
      <c r="J43" s="90"/>
      <c r="K43" s="90"/>
      <c r="L43" s="90"/>
      <c r="M43" s="90"/>
      <c r="N43" s="90"/>
      <c r="O43" s="90"/>
      <c r="P43" s="75"/>
      <c r="Q43" s="74"/>
      <c r="R43" s="74"/>
    </row>
    <row r="44" spans="1:18" ht="12.75" hidden="1" customHeight="1" x14ac:dyDescent="0.3">
      <c r="A44" s="50"/>
      <c r="B44" s="264" t="s">
        <v>61</v>
      </c>
      <c r="C44" s="265"/>
      <c r="D44" s="86">
        <f>SUM(I36:I43)/SUM(H36:H43)*100</f>
        <v>0</v>
      </c>
      <c r="E44" s="90"/>
      <c r="F44" s="90"/>
      <c r="G44" s="90"/>
      <c r="H44" s="90"/>
      <c r="I44" s="90"/>
      <c r="J44" s="90"/>
      <c r="K44" s="90"/>
      <c r="L44" s="90"/>
      <c r="M44" s="90"/>
      <c r="N44" s="90"/>
      <c r="O44" s="90"/>
      <c r="P44" s="75"/>
      <c r="Q44" s="74"/>
      <c r="R44" s="74"/>
    </row>
    <row r="45" spans="1:18" ht="12.75" customHeight="1" x14ac:dyDescent="0.3">
      <c r="A45" s="91"/>
      <c r="B45" s="92"/>
      <c r="C45" s="92"/>
      <c r="D45" s="92"/>
      <c r="E45" s="92"/>
      <c r="F45" s="92"/>
      <c r="G45" s="92"/>
      <c r="H45" s="92"/>
      <c r="I45" s="92"/>
      <c r="J45" s="92"/>
      <c r="K45" s="93"/>
      <c r="L45" s="93"/>
      <c r="M45" s="93"/>
      <c r="N45" s="93"/>
      <c r="O45" s="93"/>
      <c r="P45" s="94"/>
      <c r="Q45" s="74"/>
      <c r="R45" s="74"/>
    </row>
    <row r="46" spans="1:18" x14ac:dyDescent="0.25">
      <c r="A46" s="241"/>
      <c r="B46" s="242"/>
      <c r="C46" s="242"/>
      <c r="D46" s="242"/>
      <c r="E46" s="242"/>
      <c r="F46" s="242"/>
      <c r="G46" s="242"/>
      <c r="H46" s="242"/>
      <c r="I46" s="242"/>
      <c r="J46" s="242"/>
      <c r="K46" s="242"/>
      <c r="L46" s="242"/>
      <c r="M46" s="242"/>
      <c r="N46" s="242"/>
      <c r="O46" s="242"/>
      <c r="P46" s="243"/>
    </row>
    <row r="47" spans="1:18" ht="13" x14ac:dyDescent="0.3">
      <c r="A47" s="49"/>
      <c r="B47" s="244" t="s">
        <v>65</v>
      </c>
      <c r="C47" s="245"/>
      <c r="D47" s="245"/>
      <c r="E47" s="245"/>
      <c r="F47" s="245"/>
      <c r="G47" s="246"/>
      <c r="H47" s="90"/>
      <c r="I47" s="90"/>
      <c r="J47" s="90"/>
      <c r="K47" s="90"/>
      <c r="L47" s="90"/>
      <c r="M47" s="90"/>
      <c r="N47" s="90"/>
      <c r="O47" s="90"/>
      <c r="P47" s="75"/>
    </row>
    <row r="48" spans="1:18" ht="13" x14ac:dyDescent="0.3">
      <c r="A48" s="49"/>
      <c r="B48" s="76" t="s">
        <v>66</v>
      </c>
      <c r="C48" s="77"/>
      <c r="D48" s="77"/>
      <c r="E48" s="77"/>
      <c r="F48" s="77"/>
      <c r="G48" s="78"/>
      <c r="H48" s="90"/>
      <c r="I48" s="90"/>
      <c r="J48" s="90"/>
      <c r="K48" s="90"/>
      <c r="L48" s="90"/>
      <c r="M48" s="90"/>
      <c r="N48" s="90"/>
      <c r="O48" s="90"/>
      <c r="P48" s="75"/>
    </row>
    <row r="49" spans="1:16" ht="13.4" customHeight="1" x14ac:dyDescent="0.25">
      <c r="A49" s="455" t="s">
        <v>67</v>
      </c>
      <c r="B49" s="79" t="s">
        <v>40</v>
      </c>
      <c r="C49" s="80"/>
      <c r="D49" s="81"/>
      <c r="E49" s="81"/>
      <c r="F49" s="81"/>
      <c r="G49" s="82"/>
      <c r="H49" s="90"/>
      <c r="I49" s="90"/>
      <c r="J49" s="90"/>
      <c r="K49" s="247" t="s">
        <v>41</v>
      </c>
      <c r="L49" s="248"/>
      <c r="M49" s="248"/>
      <c r="N49" s="248"/>
      <c r="O49" s="249"/>
      <c r="P49" s="75"/>
    </row>
    <row r="50" spans="1:16" ht="36" x14ac:dyDescent="0.25">
      <c r="A50" s="455"/>
      <c r="B50" s="51" t="s">
        <v>42</v>
      </c>
      <c r="C50" s="250" t="s">
        <v>43</v>
      </c>
      <c r="D50" s="250" t="s">
        <v>44</v>
      </c>
      <c r="E50" s="250" t="s">
        <v>45</v>
      </c>
      <c r="F50" s="250" t="s">
        <v>46</v>
      </c>
      <c r="G50" s="251" t="s">
        <v>47</v>
      </c>
      <c r="H50" s="90"/>
      <c r="I50" s="90"/>
      <c r="J50" s="90"/>
      <c r="K50" s="252" t="s">
        <v>48</v>
      </c>
      <c r="L50" s="253"/>
      <c r="M50" s="254" t="s">
        <v>49</v>
      </c>
      <c r="N50" s="254" t="s">
        <v>50</v>
      </c>
      <c r="O50" s="255" t="s">
        <v>51</v>
      </c>
      <c r="P50" s="75"/>
    </row>
    <row r="51" spans="1:16" ht="13" x14ac:dyDescent="0.25">
      <c r="A51" s="455"/>
      <c r="B51" s="216">
        <f>COUNTIF('Gen Test Cases'!J3:J42,"Pass")+COUNTIF('Office 365'!J3:J77,"Pass")</f>
        <v>0</v>
      </c>
      <c r="C51" s="216">
        <f>COUNTIF('Gen Test Cases'!J3:J42,"Pass")+COUNTIF('Office 365'!J3:J77,"Fail")</f>
        <v>0</v>
      </c>
      <c r="D51" s="216">
        <f>COUNTIF('Gen Test Cases'!$J$3:$J$42,"Info")+COUNTIF('Office 365'!J3:J77,"Info")</f>
        <v>0</v>
      </c>
      <c r="E51" s="216">
        <f>COUNTIF('Gen Test Cases'!$J$3:$J$42,"N/A")+COUNTIF('Office 365'!J3:J77,"N/A")</f>
        <v>0</v>
      </c>
      <c r="F51" s="57">
        <f>B51+C51</f>
        <v>0</v>
      </c>
      <c r="G51" s="58">
        <f>D63/100</f>
        <v>0</v>
      </c>
      <c r="H51" s="90"/>
      <c r="I51" s="90"/>
      <c r="J51" s="90"/>
      <c r="K51" s="256" t="s">
        <v>52</v>
      </c>
      <c r="L51" s="257"/>
      <c r="M51" s="258">
        <f>COUNTA('Gen Test Cases'!J3:J42)+COUNTA('Office 365'!J3:J77)</f>
        <v>0</v>
      </c>
      <c r="N51" s="259">
        <f>O51-M51</f>
        <v>115</v>
      </c>
      <c r="O51" s="260">
        <f>COUNTA('Gen Test Cases'!A3:A42)+COUNTA('Office 365'!A3:A77)</f>
        <v>115</v>
      </c>
      <c r="P51" s="75"/>
    </row>
    <row r="52" spans="1:16" ht="13" x14ac:dyDescent="0.25">
      <c r="A52" s="455"/>
      <c r="B52" s="95"/>
      <c r="C52" s="90"/>
      <c r="D52" s="90"/>
      <c r="E52" s="90"/>
      <c r="F52" s="90"/>
      <c r="G52" s="90"/>
      <c r="H52" s="90"/>
      <c r="I52" s="90"/>
      <c r="J52" s="90"/>
      <c r="K52" s="96"/>
      <c r="L52" s="96"/>
      <c r="M52" s="96"/>
      <c r="N52" s="96"/>
      <c r="O52" s="96"/>
      <c r="P52" s="75"/>
    </row>
    <row r="53" spans="1:16" ht="13" x14ac:dyDescent="0.25">
      <c r="A53" s="52"/>
      <c r="B53" s="261" t="s">
        <v>53</v>
      </c>
      <c r="C53" s="262"/>
      <c r="D53" s="262"/>
      <c r="E53" s="262"/>
      <c r="F53" s="262"/>
      <c r="G53" s="263"/>
      <c r="H53" s="90"/>
      <c r="I53" s="90"/>
      <c r="J53" s="90"/>
      <c r="K53" s="96"/>
      <c r="L53" s="96"/>
      <c r="M53" s="96"/>
      <c r="N53" s="96"/>
      <c r="O53" s="96"/>
      <c r="P53" s="75"/>
    </row>
    <row r="54" spans="1:16" ht="13" x14ac:dyDescent="0.25">
      <c r="A54" s="50"/>
      <c r="B54" s="54" t="s">
        <v>54</v>
      </c>
      <c r="C54" s="54" t="s">
        <v>55</v>
      </c>
      <c r="D54" s="54" t="s">
        <v>56</v>
      </c>
      <c r="E54" s="54" t="s">
        <v>57</v>
      </c>
      <c r="F54" s="54" t="s">
        <v>45</v>
      </c>
      <c r="G54" s="54" t="s">
        <v>58</v>
      </c>
      <c r="H54" s="55" t="s">
        <v>59</v>
      </c>
      <c r="I54" s="55" t="s">
        <v>60</v>
      </c>
      <c r="J54" s="90"/>
      <c r="K54" s="97"/>
      <c r="L54" s="97"/>
      <c r="M54" s="97"/>
      <c r="N54" s="97"/>
      <c r="O54" s="97"/>
      <c r="P54" s="75"/>
    </row>
    <row r="55" spans="1:16" ht="13" x14ac:dyDescent="0.3">
      <c r="A55" s="50"/>
      <c r="B55" s="56">
        <v>8</v>
      </c>
      <c r="C55" s="86">
        <f>COUNTIF('Gen Test Cases'!AA:AA,$B55)+COUNTIF('Office 365'!AA:AA,$B55)</f>
        <v>3</v>
      </c>
      <c r="D55" s="53">
        <f>COUNTIFS('Gen Test Cases'!$AA:$AA,$B55,'Gen Test Cases'!$J:$J,D$54)+COUNTIFS('Office 365'!AA:AA,$B55,'Office 365'!J:J,D$54)</f>
        <v>0</v>
      </c>
      <c r="E55" s="53">
        <f>COUNTIFS('Gen Test Cases'!$AA:$AA,$B55,'Gen Test Cases'!$J:$J,E$54)+COUNTIFS('Office 365'!AA:AA,$B55,'Office 365'!J:J,E$54)</f>
        <v>0</v>
      </c>
      <c r="F55" s="53">
        <f>COUNTIFS('Gen Test Cases'!$AA:$AA,$B55,'Gen Test Cases'!$J:$J,F$54)+COUNTIFS('Office 365'!AA:AA,$B55,'Office 365'!J:J,F$54)</f>
        <v>0</v>
      </c>
      <c r="G55" s="87">
        <v>1500</v>
      </c>
      <c r="H55" s="90">
        <f t="shared" ref="H55:H62" si="4">(C55-F55)*(G55)</f>
        <v>4500</v>
      </c>
      <c r="I55" s="90">
        <f t="shared" ref="I55:I62" si="5">D55*G55</f>
        <v>0</v>
      </c>
      <c r="J55" s="88">
        <f>D51+N51</f>
        <v>115</v>
      </c>
      <c r="K55" s="89" t="str">
        <f>"WARNING: THERE IS AT LEAST ONE TEST CASE WITH"</f>
        <v>WARNING: THERE IS AT LEAST ONE TEST CASE WITH</v>
      </c>
      <c r="L55" s="90"/>
      <c r="M55" s="90"/>
      <c r="N55" s="90"/>
      <c r="O55" s="90"/>
      <c r="P55" s="75"/>
    </row>
    <row r="56" spans="1:16" ht="13" x14ac:dyDescent="0.3">
      <c r="A56" s="50"/>
      <c r="B56" s="56">
        <v>7</v>
      </c>
      <c r="C56" s="86">
        <f>COUNTIF('Gen Test Cases'!AA:AA,$B56)+COUNTIF('Office 365'!AA:AA,$B56)</f>
        <v>2</v>
      </c>
      <c r="D56" s="53">
        <f>COUNTIFS('Gen Test Cases'!$AA:$AA,$B56,'Gen Test Cases'!$J:$J,D$54)+COUNTIFS('Office 365'!AA:AA,$B56,'Office 365'!J:J,D$54)</f>
        <v>0</v>
      </c>
      <c r="E56" s="53">
        <f>COUNTIFS('Gen Test Cases'!$AA:$AA,$B56,'Gen Test Cases'!$J:$J,E$54)+COUNTIFS('Office 365'!AA:AA,$B56,'Office 365'!J:J,E$54)</f>
        <v>0</v>
      </c>
      <c r="F56" s="53">
        <f>COUNTIFS('Gen Test Cases'!$AA:$AA,$B56,'Gen Test Cases'!$J:$J,F$54)+COUNTIFS('Office 365'!AA:AA,$B56,'Office 365'!J:J,F$54)</f>
        <v>0</v>
      </c>
      <c r="G56" s="87">
        <v>750</v>
      </c>
      <c r="H56" s="90">
        <f t="shared" si="4"/>
        <v>1500</v>
      </c>
      <c r="I56" s="90">
        <f t="shared" si="5"/>
        <v>0</v>
      </c>
      <c r="K56" s="89" t="str">
        <f>"AN 'INFO' OR BLANK STATUS (SEE ABOVE)"</f>
        <v>AN 'INFO' OR BLANK STATUS (SEE ABOVE)</v>
      </c>
      <c r="L56" s="90"/>
      <c r="M56" s="90"/>
      <c r="N56" s="90"/>
      <c r="O56" s="90"/>
      <c r="P56" s="75"/>
    </row>
    <row r="57" spans="1:16" ht="13" x14ac:dyDescent="0.25">
      <c r="A57" s="50"/>
      <c r="B57" s="56">
        <v>6</v>
      </c>
      <c r="C57" s="86">
        <f>COUNTIF('Gen Test Cases'!AA:AA,$B57)+COUNTIF('Office 365'!AA:AA,$B57)</f>
        <v>6</v>
      </c>
      <c r="D57" s="53">
        <f>COUNTIFS('Gen Test Cases'!$AA:$AA,$B57,'Gen Test Cases'!$J:$J,D$54)+COUNTIFS('Office 365'!AA:AA,$B57,'Office 365'!J:J,D$54)</f>
        <v>0</v>
      </c>
      <c r="E57" s="53">
        <f>COUNTIFS('Gen Test Cases'!$AA:$AA,$B57,'Gen Test Cases'!$J:$J,E$54)+COUNTIFS('Office 365'!AA:AA,$B57,'Office 365'!J:J,E$54)</f>
        <v>0</v>
      </c>
      <c r="F57" s="53">
        <f>COUNTIFS('Gen Test Cases'!$AA:$AA,$B57,'Gen Test Cases'!$J:$J,F$54)+COUNTIFS('Office 365'!AA:AA,$B57,'Office 365'!J:J,F$54)</f>
        <v>0</v>
      </c>
      <c r="G57" s="87">
        <v>100</v>
      </c>
      <c r="H57" s="90">
        <f t="shared" si="4"/>
        <v>600</v>
      </c>
      <c r="I57" s="90">
        <f t="shared" si="5"/>
        <v>0</v>
      </c>
      <c r="L57" s="90"/>
      <c r="M57" s="90"/>
      <c r="N57" s="90"/>
      <c r="O57" s="90"/>
      <c r="P57" s="75"/>
    </row>
    <row r="58" spans="1:16" ht="13" x14ac:dyDescent="0.25">
      <c r="A58" s="50"/>
      <c r="B58" s="56">
        <v>5</v>
      </c>
      <c r="C58" s="86">
        <f>COUNTIF('Gen Test Cases'!AA:AA,$B58)+COUNTIF('Office 365'!AA:AA,$B58)</f>
        <v>50</v>
      </c>
      <c r="D58" s="53">
        <f>COUNTIFS('Gen Test Cases'!$AA:$AA,$B58,'Gen Test Cases'!$J:$J,D$54)+COUNTIFS('Office 365'!AA:AA,$B58,'Office 365'!J:J,D$54)</f>
        <v>0</v>
      </c>
      <c r="E58" s="53">
        <f>COUNTIFS('Gen Test Cases'!$AA:$AA,$B58,'Gen Test Cases'!$J:$J,E$54)+COUNTIFS('Office 365'!AA:AA,$B58,'Office 365'!J:J,E$54)</f>
        <v>0</v>
      </c>
      <c r="F58" s="53">
        <f>COUNTIFS('Gen Test Cases'!$AA:$AA,$B58,'Gen Test Cases'!$J:$J,F$54)+COUNTIFS('Office 365'!AA:AA,$B58,'Office 365'!J:J,F$54)</f>
        <v>0</v>
      </c>
      <c r="G58" s="87">
        <v>50</v>
      </c>
      <c r="H58" s="90">
        <f t="shared" si="4"/>
        <v>2500</v>
      </c>
      <c r="I58" s="90">
        <f t="shared" si="5"/>
        <v>0</v>
      </c>
      <c r="L58" s="90"/>
      <c r="M58" s="90"/>
      <c r="N58" s="90"/>
      <c r="O58" s="90"/>
      <c r="P58" s="75"/>
    </row>
    <row r="59" spans="1:16" ht="13" x14ac:dyDescent="0.3">
      <c r="A59" s="50"/>
      <c r="B59" s="56">
        <v>4</v>
      </c>
      <c r="C59" s="86">
        <f>COUNTIF('Gen Test Cases'!AA:AA,$B59)+COUNTIF('Office 365'!AA:AA,$B59)</f>
        <v>17</v>
      </c>
      <c r="D59" s="53">
        <f>COUNTIFS('Gen Test Cases'!$AA:$AA,$B59,'Gen Test Cases'!$J:$J,D$54)+COUNTIFS('Office 365'!AA:AA,$B59,'Office 365'!J:J,D$54)</f>
        <v>0</v>
      </c>
      <c r="E59" s="53">
        <f>COUNTIFS('Gen Test Cases'!$AA:$AA,$B59,'Gen Test Cases'!$J:$J,E$54)+COUNTIFS('Office 365'!AA:AA,$B59,'Office 365'!J:J,E$54)</f>
        <v>0</v>
      </c>
      <c r="F59" s="53">
        <f>COUNTIFS('Gen Test Cases'!$AA:$AA,$B59,'Gen Test Cases'!$J:$J,F$54)+COUNTIFS('Office 365'!AA:AA,$B59,'Office 365'!J:J,F$54)</f>
        <v>0</v>
      </c>
      <c r="G59" s="87">
        <v>10</v>
      </c>
      <c r="H59" s="90">
        <f t="shared" si="4"/>
        <v>170</v>
      </c>
      <c r="I59" s="90">
        <f t="shared" si="5"/>
        <v>0</v>
      </c>
      <c r="J59" s="88">
        <f>SUMPRODUCT(--ISERROR(#REF!))+SUMPRODUCT(--ISERROR(#REF!))</f>
        <v>2</v>
      </c>
      <c r="K59" s="89" t="str">
        <f>"WARNING: THERE IS AT LEAST ONE TEST CASE WITH"</f>
        <v>WARNING: THERE IS AT LEAST ONE TEST CASE WITH</v>
      </c>
      <c r="L59" s="90"/>
      <c r="M59" s="90"/>
      <c r="N59" s="90"/>
      <c r="O59" s="90"/>
      <c r="P59" s="75"/>
    </row>
    <row r="60" spans="1:16" ht="13" x14ac:dyDescent="0.3">
      <c r="A60" s="50"/>
      <c r="B60" s="56">
        <v>3</v>
      </c>
      <c r="C60" s="86">
        <f>COUNTIF('Gen Test Cases'!AA:AA,$B60)+COUNTIF('Office 365'!AA:AA,$B60)</f>
        <v>12</v>
      </c>
      <c r="D60" s="53">
        <f>COUNTIFS('Gen Test Cases'!$AA:$AA,$B60,'Gen Test Cases'!$J:$J,D$54)+COUNTIFS('Office 365'!AA:AA,$B60,'Office 365'!J:J,D$54)</f>
        <v>0</v>
      </c>
      <c r="E60" s="53">
        <f>COUNTIFS('Gen Test Cases'!$AA:$AA,$B60,'Gen Test Cases'!$J:$J,E$54)+COUNTIFS('Office 365'!AA:AA,$B60,'Office 365'!J:J,E$54)</f>
        <v>0</v>
      </c>
      <c r="F60" s="53">
        <f>COUNTIFS('Gen Test Cases'!$AA:$AA,$B60,'Gen Test Cases'!$J:$J,F$54)+COUNTIFS('Office 365'!AA:AA,$B60,'Office 365'!J:J,F$54)</f>
        <v>0</v>
      </c>
      <c r="G60" s="87">
        <v>5</v>
      </c>
      <c r="H60" s="90">
        <f t="shared" si="4"/>
        <v>60</v>
      </c>
      <c r="I60" s="90">
        <f t="shared" si="5"/>
        <v>0</v>
      </c>
      <c r="J60"/>
      <c r="K60" s="89" t="str">
        <f>"MULTIPLE OR INVALID ISSUE CODES (SEE TEST CASES TABS)"</f>
        <v>MULTIPLE OR INVALID ISSUE CODES (SEE TEST CASES TABS)</v>
      </c>
      <c r="L60" s="90"/>
      <c r="M60" s="90"/>
      <c r="N60" s="90"/>
      <c r="O60" s="90"/>
      <c r="P60" s="75"/>
    </row>
    <row r="61" spans="1:16" ht="13" x14ac:dyDescent="0.25">
      <c r="A61" s="50"/>
      <c r="B61" s="56">
        <v>2</v>
      </c>
      <c r="C61" s="86">
        <f>COUNTIF('Gen Test Cases'!AA:AA,$B61)+COUNTIF('Office 365'!AA:AA,$B61)</f>
        <v>9</v>
      </c>
      <c r="D61" s="53">
        <f>COUNTIFS('Gen Test Cases'!$AA:$AA,$B61,'Gen Test Cases'!$J:$J,D$54)+COUNTIFS('Office 365'!AA:AA,$B61,'Office 365'!J:J,D$54)</f>
        <v>0</v>
      </c>
      <c r="E61" s="53">
        <f>COUNTIFS('Gen Test Cases'!$AA:$AA,$B61,'Gen Test Cases'!$J:$J,E$54)+COUNTIFS('Office 365'!AA:AA,$B61,'Office 365'!J:J,E$54)</f>
        <v>0</v>
      </c>
      <c r="F61" s="53">
        <f>COUNTIFS('Gen Test Cases'!$AA:$AA,$B61,'Gen Test Cases'!$J:$J,F$54)+COUNTIFS('Office 365'!AA:AA,$B61,'Office 365'!J:J,F$54)</f>
        <v>0</v>
      </c>
      <c r="G61" s="87">
        <v>2</v>
      </c>
      <c r="H61" s="90">
        <f t="shared" si="4"/>
        <v>18</v>
      </c>
      <c r="I61" s="90">
        <f t="shared" si="5"/>
        <v>0</v>
      </c>
      <c r="J61" s="90"/>
      <c r="K61" s="90"/>
      <c r="L61" s="90"/>
      <c r="M61" s="90"/>
      <c r="N61" s="90"/>
      <c r="O61" s="90"/>
      <c r="P61" s="75"/>
    </row>
    <row r="62" spans="1:16" ht="13" x14ac:dyDescent="0.25">
      <c r="A62" s="50"/>
      <c r="B62" s="56">
        <v>1</v>
      </c>
      <c r="C62" s="86">
        <f>COUNTIF('Gen Test Cases'!AA:AA,$B62)+COUNTIF('Office 365'!AA:AA,$B62)</f>
        <v>0</v>
      </c>
      <c r="D62" s="53">
        <f>COUNTIFS('Gen Test Cases'!$AA:$AA,$B62,'Gen Test Cases'!$J:$J,D$54)+COUNTIFS('Office 365'!AA:AA,$B62,'Office 365'!J:J,D$54)</f>
        <v>0</v>
      </c>
      <c r="E62" s="53">
        <f>COUNTIFS('Gen Test Cases'!$AA:$AA,$B62,'Gen Test Cases'!$J:$J,E$54)+COUNTIFS('Office 365'!AA:AA,$B62,'Office 365'!J:J,E$54)</f>
        <v>0</v>
      </c>
      <c r="F62" s="53">
        <f>COUNTIFS('Gen Test Cases'!$AA:$AA,$B62,'Gen Test Cases'!$J:$J,F$54)+COUNTIFS('Office 365'!AA:AA,$B62,'Office 365'!J:J,F$54)</f>
        <v>0</v>
      </c>
      <c r="G62" s="87">
        <v>1</v>
      </c>
      <c r="H62" s="90">
        <f t="shared" si="4"/>
        <v>0</v>
      </c>
      <c r="I62" s="90">
        <f t="shared" si="5"/>
        <v>0</v>
      </c>
      <c r="J62" s="90"/>
      <c r="K62" s="90"/>
      <c r="L62" s="90"/>
      <c r="M62" s="90"/>
      <c r="N62" s="90"/>
      <c r="O62" s="90"/>
      <c r="P62" s="75"/>
    </row>
    <row r="63" spans="1:16" ht="13" hidden="1" x14ac:dyDescent="0.25">
      <c r="A63" s="50"/>
      <c r="B63" s="264" t="s">
        <v>61</v>
      </c>
      <c r="C63" s="265"/>
      <c r="D63" s="266">
        <f>SUM(I55:I62)/SUM(H55:H62)*100</f>
        <v>0</v>
      </c>
      <c r="E63" s="90"/>
      <c r="F63" s="90"/>
      <c r="G63" s="90"/>
      <c r="H63" s="90"/>
      <c r="I63" s="90"/>
      <c r="J63" s="90"/>
      <c r="K63" s="90"/>
      <c r="L63" s="90"/>
      <c r="M63" s="90"/>
      <c r="N63" s="90"/>
      <c r="O63" s="90"/>
      <c r="P63" s="75"/>
    </row>
    <row r="64" spans="1:16" ht="13" x14ac:dyDescent="0.25">
      <c r="A64" s="91"/>
      <c r="B64" s="92"/>
      <c r="C64" s="92"/>
      <c r="D64" s="92"/>
      <c r="E64" s="92"/>
      <c r="F64" s="92"/>
      <c r="G64" s="92"/>
      <c r="H64" s="92"/>
      <c r="I64" s="92"/>
      <c r="J64" s="92"/>
      <c r="K64" s="93"/>
      <c r="L64" s="93"/>
      <c r="M64" s="93"/>
      <c r="N64" s="93"/>
      <c r="O64" s="93"/>
      <c r="P64" s="94"/>
    </row>
    <row r="65" spans="1:16" x14ac:dyDescent="0.25">
      <c r="A65" s="241"/>
      <c r="B65" s="242"/>
      <c r="C65" s="242"/>
      <c r="D65" s="242"/>
      <c r="E65" s="242"/>
      <c r="F65" s="242"/>
      <c r="G65" s="242"/>
      <c r="H65" s="242"/>
      <c r="I65" s="242"/>
      <c r="J65" s="242"/>
      <c r="K65" s="242"/>
      <c r="L65" s="242"/>
      <c r="M65" s="242"/>
      <c r="N65" s="242"/>
      <c r="O65" s="242"/>
      <c r="P65" s="243"/>
    </row>
    <row r="66" spans="1:16" ht="13" x14ac:dyDescent="0.3">
      <c r="A66" s="49"/>
      <c r="B66" s="244" t="s">
        <v>68</v>
      </c>
      <c r="C66" s="245"/>
      <c r="D66" s="245"/>
      <c r="E66" s="245"/>
      <c r="F66" s="245"/>
      <c r="G66" s="246"/>
      <c r="H66" s="90"/>
      <c r="I66" s="90"/>
      <c r="J66" s="90"/>
      <c r="K66" s="90"/>
      <c r="L66" s="90"/>
      <c r="M66" s="90"/>
      <c r="N66" s="90"/>
      <c r="O66" s="90"/>
      <c r="P66" s="75"/>
    </row>
    <row r="67" spans="1:16" ht="13" x14ac:dyDescent="0.3">
      <c r="A67" s="49"/>
      <c r="B67" s="76" t="s">
        <v>66</v>
      </c>
      <c r="C67" s="77"/>
      <c r="D67" s="77"/>
      <c r="E67" s="77"/>
      <c r="F67" s="77"/>
      <c r="G67" s="78"/>
      <c r="H67" s="90"/>
      <c r="I67" s="90"/>
      <c r="J67" s="90"/>
      <c r="K67" s="90"/>
      <c r="L67" s="90"/>
      <c r="M67" s="90"/>
      <c r="N67" s="90"/>
      <c r="O67" s="90"/>
      <c r="P67" s="75"/>
    </row>
    <row r="68" spans="1:16" ht="13.4" customHeight="1" x14ac:dyDescent="0.25">
      <c r="A68" s="455" t="s">
        <v>69</v>
      </c>
      <c r="B68" s="79" t="s">
        <v>40</v>
      </c>
      <c r="C68" s="80"/>
      <c r="D68" s="81"/>
      <c r="E68" s="81"/>
      <c r="F68" s="81"/>
      <c r="G68" s="82"/>
      <c r="H68" s="90"/>
      <c r="I68" s="90"/>
      <c r="J68" s="90"/>
      <c r="K68" s="247" t="s">
        <v>41</v>
      </c>
      <c r="L68" s="248"/>
      <c r="M68" s="248"/>
      <c r="N68" s="248"/>
      <c r="O68" s="249"/>
      <c r="P68" s="75"/>
    </row>
    <row r="69" spans="1:16" ht="36" x14ac:dyDescent="0.25">
      <c r="A69" s="455"/>
      <c r="B69" s="51" t="s">
        <v>42</v>
      </c>
      <c r="C69" s="250" t="s">
        <v>43</v>
      </c>
      <c r="D69" s="250" t="s">
        <v>44</v>
      </c>
      <c r="E69" s="250" t="s">
        <v>45</v>
      </c>
      <c r="F69" s="250" t="s">
        <v>46</v>
      </c>
      <c r="G69" s="251" t="s">
        <v>47</v>
      </c>
      <c r="H69" s="90"/>
      <c r="I69" s="90"/>
      <c r="J69" s="90"/>
      <c r="K69" s="252" t="s">
        <v>48</v>
      </c>
      <c r="L69" s="253"/>
      <c r="M69" s="254" t="s">
        <v>49</v>
      </c>
      <c r="N69" s="254" t="s">
        <v>50</v>
      </c>
      <c r="O69" s="255" t="s">
        <v>51</v>
      </c>
      <c r="P69" s="75"/>
    </row>
    <row r="70" spans="1:16" ht="13" x14ac:dyDescent="0.25">
      <c r="A70" s="455"/>
      <c r="B70" s="216">
        <f>COUNTIF('Gen Test Cases'!$J$3:$J$42,"Pass")+COUNTIF(Google!J3:J51,"Pass")</f>
        <v>0</v>
      </c>
      <c r="C70" s="216">
        <f>COUNTIF('Gen Test Cases'!$J$3:$J$42,"Pass")+COUNTIF(Google!J3:J51,"Fail")</f>
        <v>0</v>
      </c>
      <c r="D70" s="216">
        <f>COUNTIF('Gen Test Cases'!$J$3:$J$42,"Info")+COUNTIF(Google!J3:J51,"Info")</f>
        <v>0</v>
      </c>
      <c r="E70" s="216">
        <f>COUNTIF('Gen Test Cases'!$J$3:$J$42,"N/A")+COUNTIF(Google!J3:J51,"N/A")</f>
        <v>0</v>
      </c>
      <c r="F70" s="57">
        <f>B70+C70</f>
        <v>0</v>
      </c>
      <c r="G70" s="58">
        <f>D82/100</f>
        <v>0</v>
      </c>
      <c r="H70" s="90"/>
      <c r="I70" s="90"/>
      <c r="J70" s="90"/>
      <c r="K70" s="256" t="s">
        <v>52</v>
      </c>
      <c r="L70" s="257"/>
      <c r="M70" s="258">
        <f>COUNTA('Gen Test Cases'!J3:J42)+COUNTA(Google!J3:J51)</f>
        <v>0</v>
      </c>
      <c r="N70" s="259">
        <f>O70-M70</f>
        <v>89</v>
      </c>
      <c r="O70" s="260">
        <f>COUNTA('Gen Test Cases'!A3:A42)+COUNTA(Google!A3:A51)</f>
        <v>89</v>
      </c>
      <c r="P70" s="75"/>
    </row>
    <row r="71" spans="1:16" ht="13" x14ac:dyDescent="0.25">
      <c r="A71" s="455"/>
      <c r="B71" s="95"/>
      <c r="C71" s="90"/>
      <c r="D71" s="90"/>
      <c r="E71" s="90"/>
      <c r="F71" s="90"/>
      <c r="G71" s="90"/>
      <c r="H71" s="90"/>
      <c r="I71" s="90"/>
      <c r="J71" s="90"/>
      <c r="K71" s="96"/>
      <c r="L71" s="96"/>
      <c r="M71" s="96"/>
      <c r="N71" s="96"/>
      <c r="O71" s="96"/>
      <c r="P71" s="75"/>
    </row>
    <row r="72" spans="1:16" ht="13" x14ac:dyDescent="0.25">
      <c r="A72" s="52"/>
      <c r="B72" s="261" t="s">
        <v>53</v>
      </c>
      <c r="C72" s="262"/>
      <c r="D72" s="262"/>
      <c r="E72" s="262"/>
      <c r="F72" s="262"/>
      <c r="G72" s="263"/>
      <c r="H72" s="90"/>
      <c r="I72" s="90"/>
      <c r="J72" s="90"/>
      <c r="K72" s="96"/>
      <c r="L72" s="96"/>
      <c r="M72" s="96"/>
      <c r="N72" s="96"/>
      <c r="O72" s="96"/>
      <c r="P72" s="75"/>
    </row>
    <row r="73" spans="1:16" ht="13" x14ac:dyDescent="0.25">
      <c r="A73" s="50"/>
      <c r="B73" s="54" t="s">
        <v>54</v>
      </c>
      <c r="C73" s="54" t="s">
        <v>55</v>
      </c>
      <c r="D73" s="54" t="s">
        <v>56</v>
      </c>
      <c r="E73" s="54" t="s">
        <v>57</v>
      </c>
      <c r="F73" s="54" t="s">
        <v>45</v>
      </c>
      <c r="G73" s="54" t="s">
        <v>58</v>
      </c>
      <c r="H73" s="55" t="s">
        <v>59</v>
      </c>
      <c r="I73" s="55" t="s">
        <v>60</v>
      </c>
      <c r="J73" s="90"/>
      <c r="K73" s="97"/>
      <c r="L73" s="97"/>
      <c r="M73" s="97"/>
      <c r="N73" s="97"/>
      <c r="O73" s="97"/>
      <c r="P73" s="75"/>
    </row>
    <row r="74" spans="1:16" ht="13" x14ac:dyDescent="0.3">
      <c r="A74" s="50"/>
      <c r="B74" s="56">
        <v>8</v>
      </c>
      <c r="C74" s="86">
        <f>COUNTIF('Gen Test Cases'!$AA:$AA,$B74)+COUNTIF(Google!AA:AA,$B74)</f>
        <v>4</v>
      </c>
      <c r="D74" s="53">
        <f>COUNTIFS('Gen Test Cases'!$AA:$AA,$B74,'Gen Test Cases'!$J:$J,D$73)+COUNTIFS(Google!AA:AA,$B74,Google!J:J,D$773)</f>
        <v>0</v>
      </c>
      <c r="E74" s="53">
        <f>COUNTIFS('Gen Test Cases'!$AA:$AA,$B74,'Gen Test Cases'!$J:$J,E$73)+COUNTIFS(Google!AA:AA,$B74,Google!J:J,E$73)</f>
        <v>0</v>
      </c>
      <c r="F74" s="53">
        <f>COUNTIFS('Gen Test Cases'!$AA:$AA,$B74,'Gen Test Cases'!$J:$J,F$73)+COUNTIFS(Google!AA:AA,$B74,Google!J:J,F$73)</f>
        <v>0</v>
      </c>
      <c r="G74" s="87">
        <v>1500</v>
      </c>
      <c r="H74" s="90">
        <f t="shared" ref="H74:H81" si="6">(C74-F74)*(G74)</f>
        <v>6000</v>
      </c>
      <c r="I74" s="90">
        <f t="shared" ref="I74:I81" si="7">D74*G74</f>
        <v>0</v>
      </c>
      <c r="J74" s="88">
        <f>D70+N70</f>
        <v>89</v>
      </c>
      <c r="K74" s="89" t="str">
        <f>"WARNING: THERE IS AT LEAST ONE TEST CASE WITH"</f>
        <v>WARNING: THERE IS AT LEAST ONE TEST CASE WITH</v>
      </c>
      <c r="L74" s="90"/>
      <c r="M74" s="90"/>
      <c r="N74" s="90"/>
      <c r="O74" s="90"/>
      <c r="P74" s="75"/>
    </row>
    <row r="75" spans="1:16" ht="13" x14ac:dyDescent="0.3">
      <c r="A75" s="50"/>
      <c r="B75" s="56">
        <v>7</v>
      </c>
      <c r="C75" s="86">
        <f>COUNTIF('Gen Test Cases'!$AA:$AA,$B75)+COUNTIF(Google!AA:AA,$B75)</f>
        <v>2</v>
      </c>
      <c r="D75" s="53">
        <f>COUNTIFS('Gen Test Cases'!$AA:$AA,$B75,'Gen Test Cases'!$J:$J,D$73)+COUNTIFS(Google!AA:AA,$B75,Google!J:J,D$773)</f>
        <v>0</v>
      </c>
      <c r="E75" s="53">
        <f>COUNTIFS('Gen Test Cases'!$AA:$AA,$B75,'Gen Test Cases'!$J:$J,E$73)+COUNTIFS(Google!AA:AA,$B75,Google!J:J,E$73)</f>
        <v>0</v>
      </c>
      <c r="F75" s="53">
        <f>COUNTIFS('Gen Test Cases'!$AA:$AA,$B75,'Gen Test Cases'!$J:$J,F$73)+COUNTIFS(Google!AA:AA,$B75,Google!J:J,F$73)</f>
        <v>0</v>
      </c>
      <c r="G75" s="87">
        <v>750</v>
      </c>
      <c r="H75" s="90">
        <f t="shared" si="6"/>
        <v>1500</v>
      </c>
      <c r="I75" s="90">
        <f t="shared" si="7"/>
        <v>0</v>
      </c>
      <c r="K75" s="89" t="str">
        <f>"AN 'INFO' OR BLANK STATUS (SEE ABOVE)"</f>
        <v>AN 'INFO' OR BLANK STATUS (SEE ABOVE)</v>
      </c>
      <c r="L75" s="90"/>
      <c r="M75" s="90"/>
      <c r="N75" s="90"/>
      <c r="O75" s="90"/>
      <c r="P75" s="75"/>
    </row>
    <row r="76" spans="1:16" ht="13" x14ac:dyDescent="0.25">
      <c r="A76" s="50"/>
      <c r="B76" s="56">
        <v>6</v>
      </c>
      <c r="C76" s="86">
        <f>COUNTIF('Gen Test Cases'!$AA:$AA,$B76)+COUNTIF(Google!AA:AA,$B76)</f>
        <v>10</v>
      </c>
      <c r="D76" s="53">
        <f>COUNTIFS('Gen Test Cases'!$AA:$AA,$B76,'Gen Test Cases'!$J:$J,D$73)+COUNTIFS(Google!AA:AA,$B76,Google!J:J,D$773)</f>
        <v>0</v>
      </c>
      <c r="E76" s="53">
        <f>COUNTIFS('Gen Test Cases'!$AA:$AA,$B76,'Gen Test Cases'!$J:$J,E$73)+COUNTIFS(Google!AA:AA,$B76,Google!J:J,E$73)</f>
        <v>0</v>
      </c>
      <c r="F76" s="53">
        <f>COUNTIFS('Gen Test Cases'!$AA:$AA,$B76,'Gen Test Cases'!$J:$J,F$73)+COUNTIFS(Google!AA:AA,$B76,Google!J:J,F$73)</f>
        <v>0</v>
      </c>
      <c r="G76" s="87">
        <v>100</v>
      </c>
      <c r="H76" s="90">
        <f t="shared" si="6"/>
        <v>1000</v>
      </c>
      <c r="I76" s="90">
        <f t="shared" si="7"/>
        <v>0</v>
      </c>
      <c r="L76" s="90"/>
      <c r="M76" s="90"/>
      <c r="N76" s="90"/>
      <c r="O76" s="90"/>
      <c r="P76" s="75"/>
    </row>
    <row r="77" spans="1:16" ht="13" x14ac:dyDescent="0.25">
      <c r="A77" s="50"/>
      <c r="B77" s="56">
        <v>5</v>
      </c>
      <c r="C77" s="86">
        <f>COUNTIF('Gen Test Cases'!$AA:$AA,$B77)+COUNTIF(Google!AA:AA,$B77)</f>
        <v>39</v>
      </c>
      <c r="D77" s="53">
        <f>COUNTIFS('Gen Test Cases'!$AA:$AA,$B77,'Gen Test Cases'!$J:$J,D$73)+COUNTIFS(Google!AA:AA,$B77,Google!J:J,D$773)</f>
        <v>0</v>
      </c>
      <c r="E77" s="53">
        <f>COUNTIFS('Gen Test Cases'!$AA:$AA,$B77,'Gen Test Cases'!$J:$J,E$73)+COUNTIFS(Google!AA:AA,$B77,Google!J:J,E$73)</f>
        <v>0</v>
      </c>
      <c r="F77" s="53">
        <f>COUNTIFS('Gen Test Cases'!$AA:$AA,$B77,'Gen Test Cases'!$J:$J,F$73)+COUNTIFS(Google!AA:AA,$B77,Google!J:J,F$73)</f>
        <v>0</v>
      </c>
      <c r="G77" s="87">
        <v>50</v>
      </c>
      <c r="H77" s="90">
        <f t="shared" si="6"/>
        <v>1950</v>
      </c>
      <c r="I77" s="90">
        <f t="shared" si="7"/>
        <v>0</v>
      </c>
      <c r="L77" s="90"/>
      <c r="M77" s="90"/>
      <c r="N77" s="90"/>
      <c r="O77" s="90"/>
      <c r="P77" s="75"/>
    </row>
    <row r="78" spans="1:16" ht="13" x14ac:dyDescent="0.3">
      <c r="A78" s="50"/>
      <c r="B78" s="56">
        <v>4</v>
      </c>
      <c r="C78" s="86">
        <f>COUNTIF('Gen Test Cases'!$AA:$AA,$B78)+COUNTIF(Google!AA:AA,$B78)</f>
        <v>13</v>
      </c>
      <c r="D78" s="53">
        <f>COUNTIFS('Gen Test Cases'!$AA:$AA,$B78,'Gen Test Cases'!$J:$J,D$73)+COUNTIFS(Google!AA:AA,$B78,Google!J:J,D$773)</f>
        <v>0</v>
      </c>
      <c r="E78" s="53">
        <f>COUNTIFS('Gen Test Cases'!$AA:$AA,$B78,'Gen Test Cases'!$J:$J,E$73)+COUNTIFS(Google!AA:AA,$B78,Google!J:J,E$73)</f>
        <v>0</v>
      </c>
      <c r="F78" s="53">
        <f>COUNTIFS('Gen Test Cases'!$AA:$AA,$B78,'Gen Test Cases'!$J:$J,F$73)+COUNTIFS(Google!AA:AA,$B78,Google!J:J,F$73)</f>
        <v>0</v>
      </c>
      <c r="G78" s="87">
        <v>10</v>
      </c>
      <c r="H78" s="90">
        <f t="shared" si="6"/>
        <v>130</v>
      </c>
      <c r="I78" s="90">
        <f t="shared" si="7"/>
        <v>0</v>
      </c>
      <c r="J78" s="88">
        <f>SUMPRODUCT(--ISERROR(#REF!))+SUMPRODUCT(--ISERROR(#REF!))</f>
        <v>2</v>
      </c>
      <c r="K78" s="89" t="str">
        <f>"WARNING: THERE IS AT LEAST ONE TEST CASE WITH"</f>
        <v>WARNING: THERE IS AT LEAST ONE TEST CASE WITH</v>
      </c>
      <c r="L78" s="90"/>
      <c r="M78" s="90"/>
      <c r="N78" s="90"/>
      <c r="O78" s="90"/>
      <c r="P78" s="75"/>
    </row>
    <row r="79" spans="1:16" ht="13" x14ac:dyDescent="0.3">
      <c r="A79" s="50"/>
      <c r="B79" s="56">
        <v>3</v>
      </c>
      <c r="C79" s="86">
        <f>COUNTIF('Gen Test Cases'!$AA:$AA,$B79)+COUNTIF(Google!AA:AA,$B79)</f>
        <v>2</v>
      </c>
      <c r="D79" s="53">
        <f>COUNTIFS('Gen Test Cases'!$AA:$AA,$B79,'Gen Test Cases'!$J:$J,D$73)+COUNTIFS(Google!AA:AA,$B79,Google!J:J,D$773)</f>
        <v>0</v>
      </c>
      <c r="E79" s="53">
        <f>COUNTIFS('Gen Test Cases'!$AA:$AA,$B79,'Gen Test Cases'!$J:$J,E$73)+COUNTIFS(Google!AA:AA,$B79,Google!J:J,E$73)</f>
        <v>0</v>
      </c>
      <c r="F79" s="53">
        <f>COUNTIFS('Gen Test Cases'!$AA:$AA,$B79,'Gen Test Cases'!$J:$J,F$73)+COUNTIFS(Google!AA:AA,$B79,Google!J:J,F$73)</f>
        <v>0</v>
      </c>
      <c r="G79" s="87">
        <v>5</v>
      </c>
      <c r="H79" s="90">
        <f t="shared" si="6"/>
        <v>10</v>
      </c>
      <c r="I79" s="90">
        <f t="shared" si="7"/>
        <v>0</v>
      </c>
      <c r="J79"/>
      <c r="K79" s="89" t="str">
        <f>"MULTIPLE OR INVALID ISSUE CODES (SEE TEST CASES TABS)"</f>
        <v>MULTIPLE OR INVALID ISSUE CODES (SEE TEST CASES TABS)</v>
      </c>
      <c r="L79" s="90"/>
      <c r="M79" s="90"/>
      <c r="N79" s="90"/>
      <c r="O79" s="90"/>
      <c r="P79" s="75"/>
    </row>
    <row r="80" spans="1:16" ht="13" x14ac:dyDescent="0.25">
      <c r="A80" s="50"/>
      <c r="B80" s="56">
        <v>2</v>
      </c>
      <c r="C80" s="86">
        <f>COUNTIF('Gen Test Cases'!$AA:$AA,$B80)+COUNTIF(Google!AA:AA,$B80)</f>
        <v>7</v>
      </c>
      <c r="D80" s="53">
        <f>COUNTIFS('Gen Test Cases'!$AA:$AA,$B80,'Gen Test Cases'!$J:$J,D$73)+COUNTIFS(Google!AA:AA,$B80,Google!J:J,D$773)</f>
        <v>0</v>
      </c>
      <c r="E80" s="53">
        <f>COUNTIFS('Gen Test Cases'!$AA:$AA,$B80,'Gen Test Cases'!$J:$J,E$73)+COUNTIFS(Google!AA:AA,$B80,Google!J:J,E$73)</f>
        <v>0</v>
      </c>
      <c r="F80" s="53">
        <f>COUNTIFS('Gen Test Cases'!$AA:$AA,$B80,'Gen Test Cases'!$J:$J,F$73)+COUNTIFS(Google!AA:AA,$B80,Google!J:J,F$73)</f>
        <v>0</v>
      </c>
      <c r="G80" s="87">
        <v>2</v>
      </c>
      <c r="H80" s="90">
        <f t="shared" si="6"/>
        <v>14</v>
      </c>
      <c r="I80" s="90">
        <f t="shared" si="7"/>
        <v>0</v>
      </c>
      <c r="J80" s="90"/>
      <c r="K80" s="90"/>
      <c r="L80" s="90"/>
      <c r="M80" s="90"/>
      <c r="N80" s="90"/>
      <c r="O80" s="90"/>
      <c r="P80" s="75"/>
    </row>
    <row r="81" spans="1:16" ht="13" x14ac:dyDescent="0.25">
      <c r="A81" s="50"/>
      <c r="B81" s="56">
        <v>1</v>
      </c>
      <c r="C81" s="86">
        <f>COUNTIF('Gen Test Cases'!$AA:$AA,$B81)+COUNTIF(Google!AA:AA,$B81)</f>
        <v>0</v>
      </c>
      <c r="D81" s="53">
        <f>COUNTIFS('Gen Test Cases'!$AA:$AA,$B81,'Gen Test Cases'!$J:$J,D$73)+COUNTIFS(Google!AA:AA,$B81,Google!J:J,D$773)</f>
        <v>0</v>
      </c>
      <c r="E81" s="53">
        <f>COUNTIFS('Gen Test Cases'!$AA:$AA,$B81,'Gen Test Cases'!$J:$J,E$73)+COUNTIFS(Google!AA:AA,$B81,Google!J:J,E$73)</f>
        <v>0</v>
      </c>
      <c r="F81" s="53">
        <f>COUNTIFS('Gen Test Cases'!$AA:$AA,$B81,'Gen Test Cases'!$J:$J,F$73)+COUNTIFS(Google!AA:AA,$B81,Google!J:J,F$73)</f>
        <v>0</v>
      </c>
      <c r="G81" s="87">
        <v>1</v>
      </c>
      <c r="H81" s="90">
        <f t="shared" si="6"/>
        <v>0</v>
      </c>
      <c r="I81" s="90">
        <f t="shared" si="7"/>
        <v>0</v>
      </c>
      <c r="J81" s="90"/>
      <c r="K81" s="90"/>
      <c r="L81" s="90"/>
      <c r="M81" s="90"/>
      <c r="N81" s="90"/>
      <c r="O81" s="90"/>
      <c r="P81" s="75"/>
    </row>
    <row r="82" spans="1:16" ht="13" hidden="1" x14ac:dyDescent="0.25">
      <c r="A82" s="50"/>
      <c r="B82" s="264" t="s">
        <v>61</v>
      </c>
      <c r="C82" s="265"/>
      <c r="D82" s="266">
        <f>SUM(I74:I81)/SUM(H74:H81)*100</f>
        <v>0</v>
      </c>
      <c r="E82" s="90"/>
      <c r="F82" s="90"/>
      <c r="G82" s="90"/>
      <c r="H82" s="90"/>
      <c r="I82" s="90"/>
      <c r="J82" s="90"/>
      <c r="K82" s="90"/>
      <c r="L82" s="90"/>
      <c r="M82" s="90"/>
      <c r="N82" s="90"/>
      <c r="O82" s="90"/>
      <c r="P82" s="75"/>
    </row>
    <row r="83" spans="1:16" ht="13" x14ac:dyDescent="0.25">
      <c r="A83" s="91"/>
      <c r="B83" s="92"/>
      <c r="C83" s="92"/>
      <c r="D83" s="92"/>
      <c r="E83" s="92"/>
      <c r="F83" s="92"/>
      <c r="G83" s="92"/>
      <c r="H83" s="92"/>
      <c r="I83" s="92"/>
      <c r="J83" s="92"/>
      <c r="K83" s="93"/>
      <c r="L83" s="93"/>
      <c r="M83" s="93"/>
      <c r="N83" s="93"/>
      <c r="O83" s="93"/>
      <c r="P83" s="94"/>
    </row>
    <row r="84" spans="1:16" x14ac:dyDescent="0.25">
      <c r="A84" s="241"/>
      <c r="B84" s="242"/>
      <c r="C84" s="242"/>
      <c r="D84" s="242"/>
      <c r="E84" s="242"/>
      <c r="F84" s="242"/>
      <c r="G84" s="242"/>
      <c r="H84" s="242"/>
      <c r="I84" s="242"/>
      <c r="J84" s="242"/>
      <c r="K84" s="242"/>
      <c r="L84" s="242"/>
      <c r="M84" s="242"/>
      <c r="N84" s="242"/>
      <c r="O84" s="242"/>
      <c r="P84" s="243"/>
    </row>
    <row r="85" spans="1:16" ht="13" x14ac:dyDescent="0.3">
      <c r="A85" s="49"/>
      <c r="B85" s="244" t="s">
        <v>70</v>
      </c>
      <c r="C85" s="245"/>
      <c r="D85" s="245"/>
      <c r="E85" s="245"/>
      <c r="F85" s="245"/>
      <c r="G85" s="246"/>
      <c r="H85" s="90"/>
      <c r="I85" s="90"/>
      <c r="J85" s="90"/>
      <c r="K85" s="90"/>
      <c r="L85" s="90"/>
      <c r="M85" s="90"/>
      <c r="N85" s="90"/>
      <c r="O85" s="90"/>
      <c r="P85" s="75"/>
    </row>
    <row r="86" spans="1:16" ht="13" x14ac:dyDescent="0.3">
      <c r="A86" s="49"/>
      <c r="B86" s="76" t="s">
        <v>66</v>
      </c>
      <c r="C86" s="77"/>
      <c r="D86" s="77"/>
      <c r="E86" s="77"/>
      <c r="F86" s="77"/>
      <c r="G86" s="78"/>
      <c r="H86" s="90"/>
      <c r="I86" s="90"/>
      <c r="J86" s="90"/>
      <c r="K86" s="90"/>
      <c r="L86" s="90"/>
      <c r="M86" s="90"/>
      <c r="N86" s="90"/>
      <c r="O86" s="90"/>
      <c r="P86" s="75"/>
    </row>
    <row r="87" spans="1:16" ht="13.4" customHeight="1" x14ac:dyDescent="0.25">
      <c r="A87" s="455" t="s">
        <v>71</v>
      </c>
      <c r="B87" s="79" t="s">
        <v>40</v>
      </c>
      <c r="C87" s="80"/>
      <c r="D87" s="81"/>
      <c r="E87" s="81"/>
      <c r="F87" s="81"/>
      <c r="G87" s="82"/>
      <c r="H87" s="90"/>
      <c r="I87" s="90"/>
      <c r="J87" s="90"/>
      <c r="K87" s="247" t="s">
        <v>41</v>
      </c>
      <c r="L87" s="248"/>
      <c r="M87" s="248"/>
      <c r="N87" s="248"/>
      <c r="O87" s="249"/>
      <c r="P87" s="75"/>
    </row>
    <row r="88" spans="1:16" ht="36" x14ac:dyDescent="0.25">
      <c r="A88" s="455"/>
      <c r="B88" s="51" t="s">
        <v>42</v>
      </c>
      <c r="C88" s="250" t="s">
        <v>43</v>
      </c>
      <c r="D88" s="250" t="s">
        <v>44</v>
      </c>
      <c r="E88" s="250" t="s">
        <v>45</v>
      </c>
      <c r="F88" s="250" t="s">
        <v>46</v>
      </c>
      <c r="G88" s="251" t="s">
        <v>47</v>
      </c>
      <c r="H88" s="90"/>
      <c r="I88" s="90"/>
      <c r="J88" s="90"/>
      <c r="K88" s="252" t="s">
        <v>48</v>
      </c>
      <c r="L88" s="253"/>
      <c r="M88" s="254" t="s">
        <v>49</v>
      </c>
      <c r="N88" s="254" t="s">
        <v>50</v>
      </c>
      <c r="O88" s="255" t="s">
        <v>51</v>
      </c>
      <c r="P88" s="75"/>
    </row>
    <row r="89" spans="1:16" ht="13" x14ac:dyDescent="0.25">
      <c r="A89" s="455"/>
      <c r="B89" s="216">
        <f>COUNTIF('Gen Test Cases'!$J$3:$J$42,"Pass")+COUNTIF(Azure!J3:J93,"Pass")</f>
        <v>0</v>
      </c>
      <c r="C89" s="216">
        <f>COUNTIF('Gen Test Cases'!$J$3:$J$42,"Pass")+COUNTIF(Azure!J3:J93,"Fail")</f>
        <v>0</v>
      </c>
      <c r="D89" s="216">
        <f>COUNTIF('Gen Test Cases'!$J$3:$J$42,"Info")+COUNTIF(Azure!J3:J93,"Info")</f>
        <v>0</v>
      </c>
      <c r="E89" s="57">
        <f>COUNTIF(Azure!J3:J93,"N/A")</f>
        <v>0</v>
      </c>
      <c r="F89" s="57">
        <f>B89+C89</f>
        <v>0</v>
      </c>
      <c r="G89" s="58">
        <f>D101/100</f>
        <v>0</v>
      </c>
      <c r="H89" s="90"/>
      <c r="I89" s="90"/>
      <c r="J89" s="90"/>
      <c r="K89" s="256" t="s">
        <v>52</v>
      </c>
      <c r="L89" s="257"/>
      <c r="M89" s="258">
        <f>COUNTA('Gen Test Cases'!J3:J42)+COUNTA(Azure!J3:J93)</f>
        <v>0</v>
      </c>
      <c r="N89" s="259">
        <f>O89-M89</f>
        <v>126</v>
      </c>
      <c r="O89" s="267">
        <v>126</v>
      </c>
      <c r="P89" s="75"/>
    </row>
    <row r="90" spans="1:16" ht="13" x14ac:dyDescent="0.25">
      <c r="A90" s="455"/>
      <c r="B90" s="95"/>
      <c r="C90" s="90"/>
      <c r="D90" s="90"/>
      <c r="E90" s="90"/>
      <c r="F90" s="90"/>
      <c r="G90" s="90"/>
      <c r="H90" s="90"/>
      <c r="I90" s="90"/>
      <c r="J90" s="90"/>
      <c r="K90" s="96"/>
      <c r="L90" s="96"/>
      <c r="M90" s="96"/>
      <c r="N90" s="96"/>
      <c r="O90" s="96"/>
      <c r="P90" s="75"/>
    </row>
    <row r="91" spans="1:16" ht="13" x14ac:dyDescent="0.25">
      <c r="A91" s="52"/>
      <c r="B91" s="261" t="s">
        <v>53</v>
      </c>
      <c r="C91" s="262"/>
      <c r="D91" s="262"/>
      <c r="E91" s="262"/>
      <c r="F91" s="262"/>
      <c r="G91" s="263"/>
      <c r="H91" s="90"/>
      <c r="I91" s="90"/>
      <c r="J91" s="90"/>
      <c r="K91" s="96"/>
      <c r="L91" s="96"/>
      <c r="M91" s="96"/>
      <c r="N91" s="96"/>
      <c r="O91" s="96"/>
      <c r="P91" s="75"/>
    </row>
    <row r="92" spans="1:16" ht="13" x14ac:dyDescent="0.25">
      <c r="A92" s="50"/>
      <c r="B92" s="54" t="s">
        <v>54</v>
      </c>
      <c r="C92" s="54" t="s">
        <v>55</v>
      </c>
      <c r="D92" s="54" t="s">
        <v>56</v>
      </c>
      <c r="E92" s="54" t="s">
        <v>57</v>
      </c>
      <c r="F92" s="54" t="s">
        <v>45</v>
      </c>
      <c r="G92" s="54" t="s">
        <v>58</v>
      </c>
      <c r="H92" s="55" t="s">
        <v>59</v>
      </c>
      <c r="I92" s="55" t="s">
        <v>60</v>
      </c>
      <c r="J92" s="90"/>
      <c r="K92" s="97"/>
      <c r="L92" s="97"/>
      <c r="M92" s="97"/>
      <c r="N92" s="97"/>
      <c r="O92" s="97"/>
      <c r="P92" s="75"/>
    </row>
    <row r="93" spans="1:16" ht="13" x14ac:dyDescent="0.3">
      <c r="A93" s="50"/>
      <c r="B93" s="56">
        <v>8</v>
      </c>
      <c r="C93" s="86">
        <f>COUNTIF('Gen Test Cases'!$AA:$AA,$B93)+COUNTIF(Azure!AA:AA,$B93)</f>
        <v>3</v>
      </c>
      <c r="D93" s="53">
        <f>COUNTIFS('Gen Test Cases'!$AA:$AA,$B93,'Gen Test Cases'!$J:$J,D$92)+COUNTIFS(Azure!$AA:$AA,$B93,Azure!$J:$J,D$92)</f>
        <v>0</v>
      </c>
      <c r="E93" s="53">
        <f>COUNTIFS('Gen Test Cases'!$AA:$AA,$B93,'Gen Test Cases'!$J:$J,E$92)+COUNTIFS(Azure!$AA:$AA,$B93,Azure!$J:$J,E$92)</f>
        <v>0</v>
      </c>
      <c r="F93" s="53">
        <f>COUNTIFS('Gen Test Cases'!$AA:$AA,$B93,'Gen Test Cases'!$J:$J,F$92)+COUNTIFS(Azure!$AA:$AA,$B93,Azure!$J:$J,F$92)</f>
        <v>0</v>
      </c>
      <c r="G93" s="87">
        <v>1500</v>
      </c>
      <c r="H93" s="90">
        <f t="shared" ref="H93:H100" si="8">(C93-F93)*(G93)</f>
        <v>4500</v>
      </c>
      <c r="I93" s="90">
        <f t="shared" ref="I93:I100" si="9">D93*G93</f>
        <v>0</v>
      </c>
      <c r="J93" s="88">
        <f>D89+N89</f>
        <v>126</v>
      </c>
      <c r="K93" s="89" t="str">
        <f>"WARNING: THERE IS AT LEAST ONE TEST CASE WITH"</f>
        <v>WARNING: THERE IS AT LEAST ONE TEST CASE WITH</v>
      </c>
      <c r="L93" s="90"/>
      <c r="M93" s="90"/>
      <c r="N93" s="90"/>
      <c r="O93" s="90"/>
      <c r="P93" s="75"/>
    </row>
    <row r="94" spans="1:16" ht="13" x14ac:dyDescent="0.3">
      <c r="A94" s="50"/>
      <c r="B94" s="56">
        <v>7</v>
      </c>
      <c r="C94" s="86">
        <f>COUNTIF('Gen Test Cases'!$AA:$AA,$B94)+COUNTIF(Azure!AA:AA,$B94)</f>
        <v>2</v>
      </c>
      <c r="D94" s="53">
        <f>COUNTIFS('Gen Test Cases'!$AA:$AA,$B94,'Gen Test Cases'!$J:$J,D$92)+COUNTIFS(Azure!$AA:$AA,$B94,Azure!$J:$J,D$92)</f>
        <v>0</v>
      </c>
      <c r="E94" s="53">
        <f>COUNTIFS('Gen Test Cases'!$AA:$AA,$B94,'Gen Test Cases'!$J:$J,E$92)+COUNTIFS(Azure!$AA:$AA,$B94,Azure!$J:$J,E$92)</f>
        <v>0</v>
      </c>
      <c r="F94" s="53">
        <f>COUNTIFS('Gen Test Cases'!$AA:$AA,$B94,'Gen Test Cases'!$J:$J,F$92)+COUNTIFS(Azure!$AA:$AA,$B94,Azure!$J:$J,F$92)</f>
        <v>0</v>
      </c>
      <c r="G94" s="87">
        <v>750</v>
      </c>
      <c r="H94" s="90">
        <f t="shared" si="8"/>
        <v>1500</v>
      </c>
      <c r="I94" s="90">
        <f t="shared" si="9"/>
        <v>0</v>
      </c>
      <c r="K94" s="89" t="str">
        <f>"AN 'INFO' OR BLANK STATUS (SEE ABOVE)"</f>
        <v>AN 'INFO' OR BLANK STATUS (SEE ABOVE)</v>
      </c>
      <c r="L94" s="90"/>
      <c r="M94" s="90"/>
      <c r="N94" s="90"/>
      <c r="O94" s="90"/>
      <c r="P94" s="75"/>
    </row>
    <row r="95" spans="1:16" ht="13" x14ac:dyDescent="0.25">
      <c r="A95" s="50"/>
      <c r="B95" s="56">
        <v>6</v>
      </c>
      <c r="C95" s="86">
        <f>COUNTIF('Gen Test Cases'!$AA:$AA,$B95)+COUNTIF(Azure!AA:AA,$B95)</f>
        <v>19</v>
      </c>
      <c r="D95" s="53">
        <f>COUNTIFS('Gen Test Cases'!$AA:$AA,$B95,'Gen Test Cases'!$J:$J,D$92)+COUNTIFS(Azure!$AA:$AA,$B95,Azure!$J:$J,D$92)</f>
        <v>0</v>
      </c>
      <c r="E95" s="53">
        <f>COUNTIFS('Gen Test Cases'!$AA:$AA,$B95,'Gen Test Cases'!$J:$J,E$92)+COUNTIFS(Azure!$AA:$AA,$B95,Azure!$J:$J,E$92)</f>
        <v>0</v>
      </c>
      <c r="F95" s="53">
        <f>COUNTIFS('Gen Test Cases'!$AA:$AA,$B95,'Gen Test Cases'!$J:$J,F$92)+COUNTIFS(Azure!$AA:$AA,$B95,Azure!$J:$J,F$92)</f>
        <v>0</v>
      </c>
      <c r="G95" s="87">
        <v>100</v>
      </c>
      <c r="H95" s="90">
        <f t="shared" si="8"/>
        <v>1900</v>
      </c>
      <c r="I95" s="90">
        <f t="shared" si="9"/>
        <v>0</v>
      </c>
      <c r="L95" s="90"/>
      <c r="M95" s="90"/>
      <c r="N95" s="90"/>
      <c r="O95" s="90"/>
      <c r="P95" s="75"/>
    </row>
    <row r="96" spans="1:16" ht="13" x14ac:dyDescent="0.25">
      <c r="A96" s="50"/>
      <c r="B96" s="56">
        <v>5</v>
      </c>
      <c r="C96" s="86">
        <f>COUNTIF('Gen Test Cases'!$AA:$AA,$B96)+COUNTIF(Azure!AA:AA,$B96)</f>
        <v>58</v>
      </c>
      <c r="D96" s="53">
        <f>COUNTIFS('Gen Test Cases'!$AA:$AA,$B96,'Gen Test Cases'!$J:$J,D$92)+COUNTIFS(Azure!$AA:$AA,$B96,Azure!$J:$J,D$92)</f>
        <v>0</v>
      </c>
      <c r="E96" s="53">
        <f>COUNTIFS('Gen Test Cases'!$AA:$AA,$B96,'Gen Test Cases'!$J:$J,E$92)+COUNTIFS(Azure!$AA:$AA,$B96,Azure!$J:$J,E$92)</f>
        <v>0</v>
      </c>
      <c r="F96" s="53">
        <f>COUNTIFS('Gen Test Cases'!$AA:$AA,$B96,'Gen Test Cases'!$J:$J,F$92)+COUNTIFS(Azure!$AA:$AA,$B96,Azure!$J:$J,F$92)</f>
        <v>0</v>
      </c>
      <c r="G96" s="87">
        <v>50</v>
      </c>
      <c r="H96" s="90">
        <f t="shared" si="8"/>
        <v>2900</v>
      </c>
      <c r="I96" s="90">
        <f t="shared" si="9"/>
        <v>0</v>
      </c>
      <c r="L96" s="90"/>
      <c r="M96" s="90"/>
      <c r="N96" s="90"/>
      <c r="O96" s="90"/>
      <c r="P96" s="75"/>
    </row>
    <row r="97" spans="1:16" ht="13" x14ac:dyDescent="0.3">
      <c r="A97" s="50"/>
      <c r="B97" s="56">
        <v>4</v>
      </c>
      <c r="C97" s="86">
        <f>COUNTIF('Gen Test Cases'!$AA:$AA,$B97)+COUNTIF(Azure!AA:AA,$B97)</f>
        <v>23</v>
      </c>
      <c r="D97" s="53">
        <f>COUNTIFS('Gen Test Cases'!$AA:$AA,$B97,'Gen Test Cases'!$J:$J,D$92)+COUNTIFS(Azure!$AA:$AA,$B97,Azure!$J:$J,D$92)</f>
        <v>0</v>
      </c>
      <c r="E97" s="53">
        <f>COUNTIFS('Gen Test Cases'!$AA:$AA,$B97,'Gen Test Cases'!$J:$J,E$92)+COUNTIFS(Azure!$AA:$AA,$B97,Azure!$J:$J,E$92)</f>
        <v>0</v>
      </c>
      <c r="F97" s="53">
        <f>COUNTIFS('Gen Test Cases'!$AA:$AA,$B97,'Gen Test Cases'!$J:$J,F$92)+COUNTIFS(Azure!$AA:$AA,$B97,Azure!$J:$J,F$92)</f>
        <v>0</v>
      </c>
      <c r="G97" s="87">
        <v>10</v>
      </c>
      <c r="H97" s="90">
        <f t="shared" si="8"/>
        <v>230</v>
      </c>
      <c r="I97" s="90">
        <f t="shared" si="9"/>
        <v>0</v>
      </c>
      <c r="J97" s="88">
        <f>SUMPRODUCT(--ISERROR(#REF!))+SUMPRODUCT(--ISERROR(#REF!))</f>
        <v>2</v>
      </c>
      <c r="K97" s="89" t="str">
        <f>"WARNING: THERE IS AT LEAST ONE TEST CASE WITH"</f>
        <v>WARNING: THERE IS AT LEAST ONE TEST CASE WITH</v>
      </c>
      <c r="L97" s="90"/>
      <c r="M97" s="90"/>
      <c r="N97" s="90"/>
      <c r="O97" s="90"/>
      <c r="P97" s="75"/>
    </row>
    <row r="98" spans="1:16" ht="13" x14ac:dyDescent="0.3">
      <c r="A98" s="50"/>
      <c r="B98" s="56">
        <v>3</v>
      </c>
      <c r="C98" s="86">
        <f>COUNTIF('Gen Test Cases'!$AA:$AA,$B98)+COUNTIF(Azure!AA:AA,$B98)</f>
        <v>7</v>
      </c>
      <c r="D98" s="53">
        <f>COUNTIFS('Gen Test Cases'!$AA:$AA,$B98,'Gen Test Cases'!$J:$J,D$92)+COUNTIFS(Azure!$AA:$AA,$B98,Azure!$J:$J,D$92)</f>
        <v>0</v>
      </c>
      <c r="E98" s="53">
        <f>COUNTIFS('Gen Test Cases'!$AA:$AA,$B98,'Gen Test Cases'!$J:$J,E$92)+COUNTIFS(Azure!$AA:$AA,$B98,Azure!$J:$J,E$92)</f>
        <v>0</v>
      </c>
      <c r="F98" s="53">
        <f>COUNTIFS('Gen Test Cases'!$AA:$AA,$B98,'Gen Test Cases'!$J:$J,F$92)+COUNTIFS(Azure!$AA:$AA,$B98,Azure!$J:$J,F$92)</f>
        <v>0</v>
      </c>
      <c r="G98" s="87">
        <v>5</v>
      </c>
      <c r="H98" s="90">
        <f t="shared" si="8"/>
        <v>35</v>
      </c>
      <c r="I98" s="90">
        <f t="shared" si="9"/>
        <v>0</v>
      </c>
      <c r="J98"/>
      <c r="K98" s="89" t="str">
        <f>"MULTIPLE OR INVALID ISSUE CODES (SEE TEST CASES TABS)"</f>
        <v>MULTIPLE OR INVALID ISSUE CODES (SEE TEST CASES TABS)</v>
      </c>
      <c r="L98" s="90"/>
      <c r="M98" s="90"/>
      <c r="N98" s="90"/>
      <c r="O98" s="90"/>
      <c r="P98" s="75"/>
    </row>
    <row r="99" spans="1:16" ht="13" x14ac:dyDescent="0.25">
      <c r="A99" s="50"/>
      <c r="B99" s="56">
        <v>2</v>
      </c>
      <c r="C99" s="86">
        <f>COUNTIF('Gen Test Cases'!$AA:$AA,$B99)+COUNTIF(Azure!AA:AA,$B99)</f>
        <v>4</v>
      </c>
      <c r="D99" s="53">
        <f>COUNTIFS('Gen Test Cases'!$AA:$AA,$B99,'Gen Test Cases'!$J:$J,D$92)+COUNTIFS(Azure!$AA:$AA,$B99,Azure!$J:$J,D$92)</f>
        <v>0</v>
      </c>
      <c r="E99" s="53">
        <f>COUNTIFS('Gen Test Cases'!$AA:$AA,$B99,'Gen Test Cases'!$J:$J,E$92)+COUNTIFS(Azure!$AA:$AA,$B99,Azure!$J:$J,E$92)</f>
        <v>0</v>
      </c>
      <c r="F99" s="53">
        <f>COUNTIFS('Gen Test Cases'!$AA:$AA,$B99,'Gen Test Cases'!$J:$J,F$92)+COUNTIFS(Azure!$AA:$AA,$B99,Azure!$J:$J,F$92)</f>
        <v>0</v>
      </c>
      <c r="G99" s="87">
        <v>2</v>
      </c>
      <c r="H99" s="90">
        <f t="shared" si="8"/>
        <v>8</v>
      </c>
      <c r="I99" s="90">
        <f t="shared" si="9"/>
        <v>0</v>
      </c>
      <c r="J99" s="90"/>
      <c r="K99" s="90"/>
      <c r="L99" s="90"/>
      <c r="M99" s="90"/>
      <c r="N99" s="90"/>
      <c r="O99" s="90"/>
      <c r="P99" s="75"/>
    </row>
    <row r="100" spans="1:16" ht="13" x14ac:dyDescent="0.25">
      <c r="A100" s="50"/>
      <c r="B100" s="56">
        <v>1</v>
      </c>
      <c r="C100" s="86">
        <f>COUNTIF('Gen Test Cases'!$AA:$AA,$B100)+COUNTIF(Azure!AA:AA,$B100)</f>
        <v>3</v>
      </c>
      <c r="D100" s="53">
        <f>COUNTIFS('Gen Test Cases'!$AA:$AA,$B100,'Gen Test Cases'!$J:$J,D$92)+COUNTIFS(Azure!$AA:$AA,$B100,Azure!$J:$J,D$92)</f>
        <v>0</v>
      </c>
      <c r="E100" s="53">
        <f>COUNTIFS('Gen Test Cases'!$AA:$AA,$B100,'Gen Test Cases'!$J:$J,E$92)+COUNTIFS(Azure!$AA:$AA,$B100,Azure!$J:$J,E$92)</f>
        <v>0</v>
      </c>
      <c r="F100" s="53">
        <f>COUNTIFS('Gen Test Cases'!$AA:$AA,$B100,'Gen Test Cases'!$J:$J,F$92)+COUNTIFS(Azure!$AA:$AA,$B100,Azure!$J:$J,F$92)</f>
        <v>0</v>
      </c>
      <c r="G100" s="87">
        <v>1</v>
      </c>
      <c r="H100" s="90">
        <f t="shared" si="8"/>
        <v>3</v>
      </c>
      <c r="I100" s="90">
        <f t="shared" si="9"/>
        <v>0</v>
      </c>
      <c r="J100" s="90"/>
      <c r="K100" s="90"/>
      <c r="L100" s="90"/>
      <c r="M100" s="90"/>
      <c r="N100" s="90"/>
      <c r="O100" s="90"/>
      <c r="P100" s="75"/>
    </row>
    <row r="101" spans="1:16" ht="13" hidden="1" x14ac:dyDescent="0.25">
      <c r="A101" s="50"/>
      <c r="B101" s="264" t="s">
        <v>61</v>
      </c>
      <c r="C101" s="265"/>
      <c r="D101" s="266">
        <f>SUM(I93:I100)/SUM(H93:H100)*100</f>
        <v>0</v>
      </c>
      <c r="E101" s="90"/>
      <c r="F101" s="90"/>
      <c r="G101" s="90"/>
      <c r="H101" s="90"/>
      <c r="I101" s="90"/>
      <c r="J101" s="90"/>
      <c r="K101" s="90"/>
      <c r="L101" s="90"/>
      <c r="M101" s="90"/>
      <c r="N101" s="90"/>
      <c r="O101" s="90"/>
      <c r="P101" s="75"/>
    </row>
    <row r="102" spans="1:16" ht="13" x14ac:dyDescent="0.25">
      <c r="A102" s="91"/>
      <c r="B102" s="92"/>
      <c r="C102" s="92"/>
      <c r="D102" s="92"/>
      <c r="E102" s="92"/>
      <c r="F102" s="92"/>
      <c r="G102" s="92"/>
      <c r="H102" s="92"/>
      <c r="I102" s="92"/>
      <c r="J102" s="92"/>
      <c r="K102" s="93"/>
      <c r="L102" s="93"/>
      <c r="M102" s="93"/>
      <c r="N102" s="93"/>
      <c r="O102" s="93"/>
      <c r="P102" s="94"/>
    </row>
    <row r="103" spans="1:16" x14ac:dyDescent="0.25"/>
  </sheetData>
  <sheetProtection sort="0" autoFilter="0"/>
  <mergeCells count="5">
    <mergeCell ref="A11:A12"/>
    <mergeCell ref="A49:A52"/>
    <mergeCell ref="A30:A33"/>
    <mergeCell ref="A68:A71"/>
    <mergeCell ref="A87:A90"/>
  </mergeCells>
  <phoneticPr fontId="3" type="noConversion"/>
  <conditionalFormatting sqref="K17:K18">
    <cfRule type="expression" dxfId="88" priority="27" stopIfTrue="1">
      <formula>$J$17=0</formula>
    </cfRule>
  </conditionalFormatting>
  <conditionalFormatting sqref="K21:K22">
    <cfRule type="expression" dxfId="87" priority="28" stopIfTrue="1">
      <formula>$J$21=0</formula>
    </cfRule>
  </conditionalFormatting>
  <conditionalFormatting sqref="K36:K37">
    <cfRule type="expression" dxfId="86" priority="25" stopIfTrue="1">
      <formula>$J$36=0</formula>
    </cfRule>
  </conditionalFormatting>
  <conditionalFormatting sqref="K40:K41">
    <cfRule type="expression" dxfId="85" priority="26" stopIfTrue="1">
      <formula>$J$40=0</formula>
    </cfRule>
  </conditionalFormatting>
  <conditionalFormatting sqref="K55:K56">
    <cfRule type="expression" dxfId="84" priority="20" stopIfTrue="1">
      <formula>$J$55=0</formula>
    </cfRule>
  </conditionalFormatting>
  <conditionalFormatting sqref="K59:K60">
    <cfRule type="expression" dxfId="83" priority="21" stopIfTrue="1">
      <formula>$J$59=0</formula>
    </cfRule>
  </conditionalFormatting>
  <conditionalFormatting sqref="K74:K75">
    <cfRule type="expression" dxfId="82" priority="15" stopIfTrue="1">
      <formula>$J$74=0</formula>
    </cfRule>
  </conditionalFormatting>
  <conditionalFormatting sqref="K78:K79">
    <cfRule type="expression" dxfId="81" priority="16" stopIfTrue="1">
      <formula>$J$78=0</formula>
    </cfRule>
  </conditionalFormatting>
  <conditionalFormatting sqref="K93:K94">
    <cfRule type="expression" dxfId="80" priority="11" stopIfTrue="1">
      <formula>$J$93=0</formula>
    </cfRule>
  </conditionalFormatting>
  <conditionalFormatting sqref="K97:K98">
    <cfRule type="expression" dxfId="79" priority="12" stopIfTrue="1">
      <formula>$J$97=0</formula>
    </cfRule>
  </conditionalFormatting>
  <conditionalFormatting sqref="N13">
    <cfRule type="cellIs" dxfId="78" priority="32" stopIfTrue="1" operator="greaterThan">
      <formula>0</formula>
    </cfRule>
    <cfRule type="cellIs" dxfId="77" priority="33" stopIfTrue="1" operator="lessThan">
      <formula>0</formula>
    </cfRule>
  </conditionalFormatting>
  <conditionalFormatting sqref="N32">
    <cfRule type="cellIs" dxfId="76" priority="7" stopIfTrue="1" operator="greaterThan">
      <formula>0</formula>
    </cfRule>
    <cfRule type="cellIs" dxfId="75" priority="8" stopIfTrue="1" operator="lessThan">
      <formula>0</formula>
    </cfRule>
  </conditionalFormatting>
  <conditionalFormatting sqref="N51">
    <cfRule type="cellIs" dxfId="74" priority="5" stopIfTrue="1" operator="greaterThan">
      <formula>0</formula>
    </cfRule>
    <cfRule type="cellIs" dxfId="73" priority="6" stopIfTrue="1" operator="lessThan">
      <formula>0</formula>
    </cfRule>
  </conditionalFormatting>
  <conditionalFormatting sqref="N70">
    <cfRule type="cellIs" dxfId="72" priority="3" stopIfTrue="1" operator="greaterThan">
      <formula>0</formula>
    </cfRule>
    <cfRule type="cellIs" dxfId="71" priority="4" stopIfTrue="1" operator="lessThan">
      <formula>0</formula>
    </cfRule>
  </conditionalFormatting>
  <conditionalFormatting sqref="N89">
    <cfRule type="cellIs" dxfId="70" priority="1" stopIfTrue="1" operator="greaterThan">
      <formula>0</formula>
    </cfRule>
    <cfRule type="cellIs" dxfId="69" priority="2" stopIfTrue="1" operator="lessThan">
      <formula>0</formula>
    </cfRule>
  </conditionalFormatting>
  <printOptions horizontalCentered="1"/>
  <pageMargins left="0.25" right="0.25" top="0.5" bottom="0.5" header="0.25" footer="0.25"/>
  <pageSetup orientation="landscape" horizontalDpi="1200" verticalDpi="1200"/>
  <headerFooter alignWithMargins="0">
    <oddHeader>&amp;CIRS Office of Safeguards SCSEM</oddHead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O73"/>
  <sheetViews>
    <sheetView showGridLines="0" tabSelected="1" zoomScale="85" zoomScaleNormal="85" workbookViewId="0">
      <pane ySplit="1" topLeftCell="A2" activePane="bottomLeft" state="frozen"/>
      <selection pane="bottomLeft" activeCell="D65" sqref="D65"/>
    </sheetView>
  </sheetViews>
  <sheetFormatPr defaultColWidth="0" defaultRowHeight="12.5" zeroHeight="1" x14ac:dyDescent="0.25"/>
  <cols>
    <col min="1" max="13" width="8.54296875" customWidth="1"/>
    <col min="14" max="14" width="9.1796875" customWidth="1"/>
    <col min="15" max="15" width="3" customWidth="1"/>
    <col min="16" max="16384" width="8.54296875" hidden="1"/>
  </cols>
  <sheetData>
    <row r="1" spans="1:14" ht="13" x14ac:dyDescent="0.3">
      <c r="A1" s="268" t="s">
        <v>72</v>
      </c>
      <c r="B1" s="269"/>
      <c r="C1" s="269"/>
      <c r="D1" s="269"/>
      <c r="E1" s="269"/>
      <c r="F1" s="269"/>
      <c r="G1" s="269"/>
      <c r="H1" s="269"/>
      <c r="I1" s="269"/>
      <c r="J1" s="269"/>
      <c r="K1" s="269"/>
      <c r="L1" s="269"/>
      <c r="M1" s="269"/>
      <c r="N1" s="270"/>
    </row>
    <row r="2" spans="1:14" ht="12.75" customHeight="1" x14ac:dyDescent="0.25">
      <c r="A2" s="271" t="s">
        <v>73</v>
      </c>
      <c r="B2" s="272"/>
      <c r="C2" s="272"/>
      <c r="D2" s="272"/>
      <c r="E2" s="272"/>
      <c r="F2" s="272"/>
      <c r="G2" s="272"/>
      <c r="H2" s="272"/>
      <c r="I2" s="272"/>
      <c r="J2" s="272"/>
      <c r="K2" s="272"/>
      <c r="L2" s="272"/>
      <c r="M2" s="272"/>
      <c r="N2" s="273"/>
    </row>
    <row r="3" spans="1:14" s="5" customFormat="1" ht="12.75" customHeight="1" x14ac:dyDescent="0.25">
      <c r="A3" s="274" t="s">
        <v>74</v>
      </c>
      <c r="B3" s="275"/>
      <c r="C3" s="275"/>
      <c r="D3" s="275"/>
      <c r="E3" s="275"/>
      <c r="F3" s="275"/>
      <c r="G3" s="275"/>
      <c r="H3" s="275"/>
      <c r="I3" s="275"/>
      <c r="J3" s="275"/>
      <c r="K3" s="275"/>
      <c r="L3" s="275"/>
      <c r="M3" s="275"/>
      <c r="N3" s="276"/>
    </row>
    <row r="4" spans="1:14" s="5" customFormat="1" x14ac:dyDescent="0.25">
      <c r="A4" s="31" t="s">
        <v>75</v>
      </c>
      <c r="B4" s="12"/>
      <c r="C4" s="12"/>
      <c r="D4" s="12"/>
      <c r="E4" s="12"/>
      <c r="F4" s="12"/>
      <c r="G4" s="12"/>
      <c r="H4" s="12"/>
      <c r="I4" s="12"/>
      <c r="J4" s="12"/>
      <c r="K4" s="12"/>
      <c r="L4" s="12"/>
      <c r="M4" s="12"/>
      <c r="N4" s="13"/>
    </row>
    <row r="5" spans="1:14" s="5" customFormat="1" x14ac:dyDescent="0.25">
      <c r="A5" s="31" t="s">
        <v>76</v>
      </c>
      <c r="B5" s="12"/>
      <c r="C5" s="12"/>
      <c r="D5" s="12"/>
      <c r="E5" s="12"/>
      <c r="F5" s="12"/>
      <c r="G5" s="12"/>
      <c r="H5" s="12"/>
      <c r="I5" s="12"/>
      <c r="J5" s="12"/>
      <c r="K5" s="12"/>
      <c r="L5" s="12"/>
      <c r="M5" s="12"/>
      <c r="N5" s="13"/>
    </row>
    <row r="6" spans="1:14" s="5" customFormat="1" x14ac:dyDescent="0.25">
      <c r="A6" s="31" t="s">
        <v>77</v>
      </c>
      <c r="B6" s="12"/>
      <c r="C6" s="12"/>
      <c r="D6" s="12"/>
      <c r="E6" s="12"/>
      <c r="F6" s="12"/>
      <c r="G6" s="12"/>
      <c r="H6" s="12"/>
      <c r="I6" s="12"/>
      <c r="J6" s="12"/>
      <c r="K6" s="12"/>
      <c r="L6" s="12"/>
      <c r="M6" s="12"/>
      <c r="N6" s="13"/>
    </row>
    <row r="7" spans="1:14" s="5" customFormat="1" x14ac:dyDescent="0.25">
      <c r="A7" s="31"/>
      <c r="B7" s="12"/>
      <c r="C7" s="12"/>
      <c r="D7" s="12"/>
      <c r="E7" s="12"/>
      <c r="F7" s="12"/>
      <c r="G7" s="12"/>
      <c r="H7" s="12"/>
      <c r="I7" s="12"/>
      <c r="J7" s="12"/>
      <c r="K7" s="12"/>
      <c r="L7" s="12"/>
      <c r="M7" s="12"/>
      <c r="N7" s="13"/>
    </row>
    <row r="8" spans="1:14" s="5" customFormat="1" ht="13" x14ac:dyDescent="0.25">
      <c r="A8" s="32" t="s">
        <v>78</v>
      </c>
      <c r="B8" s="12"/>
      <c r="C8" s="12"/>
      <c r="D8" s="12"/>
      <c r="E8" s="12"/>
      <c r="F8" s="12"/>
      <c r="G8" s="12"/>
      <c r="H8" s="12"/>
      <c r="I8" s="12"/>
      <c r="J8" s="12"/>
      <c r="K8" s="12"/>
      <c r="L8" s="12"/>
      <c r="M8" s="12"/>
      <c r="N8" s="13"/>
    </row>
    <row r="9" spans="1:14" s="5" customFormat="1" x14ac:dyDescent="0.25">
      <c r="A9" s="31" t="s">
        <v>79</v>
      </c>
      <c r="B9" s="12"/>
      <c r="C9" s="12"/>
      <c r="D9" s="12"/>
      <c r="E9" s="12"/>
      <c r="F9" s="12"/>
      <c r="G9" s="12"/>
      <c r="H9" s="12"/>
      <c r="I9" s="12"/>
      <c r="J9" s="12"/>
      <c r="K9" s="12"/>
      <c r="L9" s="12"/>
      <c r="M9" s="12"/>
      <c r="N9" s="13"/>
    </row>
    <row r="10" spans="1:14" s="5" customFormat="1" x14ac:dyDescent="0.25">
      <c r="A10" s="31" t="s">
        <v>80</v>
      </c>
      <c r="B10" s="12"/>
      <c r="C10" s="12"/>
      <c r="D10" s="12"/>
      <c r="E10" s="12"/>
      <c r="F10" s="12"/>
      <c r="G10" s="12"/>
      <c r="H10" s="12"/>
      <c r="I10" s="12"/>
      <c r="J10" s="12"/>
      <c r="K10" s="12"/>
      <c r="L10" s="12"/>
      <c r="M10" s="12"/>
      <c r="N10" s="13"/>
    </row>
    <row r="11" spans="1:14" s="5" customFormat="1" x14ac:dyDescent="0.25">
      <c r="A11" s="31" t="s">
        <v>81</v>
      </c>
      <c r="B11" s="12"/>
      <c r="C11" s="12"/>
      <c r="D11" s="12"/>
      <c r="E11" s="12"/>
      <c r="F11" s="12"/>
      <c r="G11" s="12"/>
      <c r="H11" s="12"/>
      <c r="I11" s="12"/>
      <c r="J11" s="12"/>
      <c r="K11" s="12"/>
      <c r="L11" s="12"/>
      <c r="M11" s="12"/>
      <c r="N11" s="13"/>
    </row>
    <row r="12" spans="1:14" s="5" customFormat="1" x14ac:dyDescent="0.25">
      <c r="A12" s="31" t="s">
        <v>82</v>
      </c>
      <c r="B12" s="12"/>
      <c r="C12" s="12"/>
      <c r="D12" s="12"/>
      <c r="E12" s="12"/>
      <c r="F12" s="12"/>
      <c r="G12" s="12"/>
      <c r="H12" s="12"/>
      <c r="I12" s="12"/>
      <c r="J12" s="12"/>
      <c r="K12" s="12"/>
      <c r="L12" s="12"/>
      <c r="M12" s="12"/>
      <c r="N12" s="13"/>
    </row>
    <row r="13" spans="1:14" s="5" customFormat="1" x14ac:dyDescent="0.25">
      <c r="A13" s="31" t="s">
        <v>83</v>
      </c>
      <c r="B13" s="12"/>
      <c r="C13" s="12"/>
      <c r="D13" s="12"/>
      <c r="E13" s="12"/>
      <c r="F13" s="12"/>
      <c r="G13" s="12"/>
      <c r="H13" s="12"/>
      <c r="I13" s="12"/>
      <c r="J13" s="12"/>
      <c r="K13" s="12"/>
      <c r="L13" s="12"/>
      <c r="M13" s="12"/>
      <c r="N13" s="13"/>
    </row>
    <row r="14" spans="1:14" s="5" customFormat="1" x14ac:dyDescent="0.25">
      <c r="A14" s="31" t="s">
        <v>84</v>
      </c>
      <c r="B14" s="12"/>
      <c r="C14" s="12"/>
      <c r="D14" s="12"/>
      <c r="E14" s="12"/>
      <c r="F14" s="12"/>
      <c r="G14" s="12"/>
      <c r="H14" s="12"/>
      <c r="I14" s="12"/>
      <c r="J14" s="12"/>
      <c r="K14" s="12"/>
      <c r="L14" s="12"/>
      <c r="M14" s="12"/>
      <c r="N14" s="13"/>
    </row>
    <row r="15" spans="1:14" s="5" customFormat="1" x14ac:dyDescent="0.25">
      <c r="A15" s="31" t="s">
        <v>85</v>
      </c>
      <c r="B15" s="12"/>
      <c r="C15" s="12"/>
      <c r="D15" s="12"/>
      <c r="E15" s="12"/>
      <c r="F15" s="12"/>
      <c r="G15" s="12"/>
      <c r="H15" s="12"/>
      <c r="I15" s="12"/>
      <c r="J15" s="12"/>
      <c r="K15" s="12"/>
      <c r="L15" s="12"/>
      <c r="M15" s="12"/>
      <c r="N15" s="13"/>
    </row>
    <row r="16" spans="1:14" s="5" customFormat="1" x14ac:dyDescent="0.25">
      <c r="A16" s="31" t="s">
        <v>86</v>
      </c>
      <c r="B16" s="12"/>
      <c r="C16" s="12"/>
      <c r="D16" s="12"/>
      <c r="E16" s="12"/>
      <c r="F16" s="12"/>
      <c r="G16" s="12"/>
      <c r="H16" s="12"/>
      <c r="I16" s="12"/>
      <c r="J16" s="12"/>
      <c r="K16" s="12"/>
      <c r="L16" s="12"/>
      <c r="M16" s="12"/>
      <c r="N16" s="13"/>
    </row>
    <row r="17" spans="1:14" s="5" customFormat="1" x14ac:dyDescent="0.25">
      <c r="A17" s="31" t="s">
        <v>87</v>
      </c>
      <c r="B17" s="12"/>
      <c r="C17" s="12"/>
      <c r="D17" s="12"/>
      <c r="E17" s="12"/>
      <c r="F17" s="12"/>
      <c r="G17" s="12"/>
      <c r="H17" s="12"/>
      <c r="I17" s="12"/>
      <c r="J17" s="12"/>
      <c r="K17" s="12"/>
      <c r="L17" s="12"/>
      <c r="M17" s="12"/>
      <c r="N17" s="13"/>
    </row>
    <row r="18" spans="1:14" s="5" customFormat="1" x14ac:dyDescent="0.25">
      <c r="A18" s="31" t="s">
        <v>88</v>
      </c>
      <c r="B18" s="12"/>
      <c r="C18" s="12"/>
      <c r="D18" s="12"/>
      <c r="E18" s="12"/>
      <c r="F18" s="12"/>
      <c r="G18" s="12"/>
      <c r="H18" s="12"/>
      <c r="I18" s="12"/>
      <c r="J18" s="12"/>
      <c r="K18" s="12"/>
      <c r="L18" s="12"/>
      <c r="M18" s="12"/>
      <c r="N18" s="13"/>
    </row>
    <row r="19" spans="1:14" s="5" customFormat="1" x14ac:dyDescent="0.25">
      <c r="A19" s="31" t="s">
        <v>89</v>
      </c>
      <c r="B19" s="12"/>
      <c r="C19" s="12"/>
      <c r="D19" s="12"/>
      <c r="E19" s="12"/>
      <c r="F19" s="12"/>
      <c r="G19" s="12"/>
      <c r="H19" s="12"/>
      <c r="I19" s="12"/>
      <c r="J19" s="12"/>
      <c r="K19" s="12"/>
      <c r="L19" s="12"/>
      <c r="M19" s="12"/>
      <c r="N19" s="13"/>
    </row>
    <row r="20" spans="1:14" s="5" customFormat="1" x14ac:dyDescent="0.25">
      <c r="A20" s="31" t="s">
        <v>90</v>
      </c>
      <c r="B20" s="12"/>
      <c r="C20" s="12"/>
      <c r="D20" s="12"/>
      <c r="E20" s="12"/>
      <c r="F20" s="12"/>
      <c r="G20" s="12"/>
      <c r="H20" s="12"/>
      <c r="I20" s="12"/>
      <c r="J20" s="12"/>
      <c r="K20" s="12"/>
      <c r="L20" s="12"/>
      <c r="M20" s="12"/>
      <c r="N20" s="13"/>
    </row>
    <row r="21" spans="1:14" s="5" customFormat="1" x14ac:dyDescent="0.25">
      <c r="A21" s="31" t="s">
        <v>91</v>
      </c>
      <c r="B21" s="12"/>
      <c r="C21" s="12"/>
      <c r="D21" s="12"/>
      <c r="E21" s="12"/>
      <c r="F21" s="12"/>
      <c r="G21" s="12"/>
      <c r="H21" s="12"/>
      <c r="I21" s="12"/>
      <c r="J21" s="12"/>
      <c r="K21" s="12"/>
      <c r="L21" s="12"/>
      <c r="M21" s="12"/>
      <c r="N21" s="13"/>
    </row>
    <row r="22" spans="1:14" s="5" customFormat="1" x14ac:dyDescent="0.25">
      <c r="A22" s="31" t="s">
        <v>92</v>
      </c>
      <c r="B22" s="12"/>
      <c r="C22" s="12"/>
      <c r="D22" s="12"/>
      <c r="E22" s="12"/>
      <c r="F22" s="12"/>
      <c r="G22" s="12"/>
      <c r="H22" s="12"/>
      <c r="I22" s="12"/>
      <c r="J22" s="12"/>
      <c r="K22" s="12"/>
      <c r="L22" s="12"/>
      <c r="M22" s="12"/>
      <c r="N22" s="13"/>
    </row>
    <row r="23" spans="1:14" s="5" customFormat="1" x14ac:dyDescent="0.25">
      <c r="A23" s="31" t="s">
        <v>93</v>
      </c>
      <c r="B23" s="12"/>
      <c r="C23" s="12"/>
      <c r="D23" s="12"/>
      <c r="E23" s="12"/>
      <c r="F23" s="12"/>
      <c r="G23" s="12"/>
      <c r="H23" s="12"/>
      <c r="I23" s="12"/>
      <c r="J23" s="12"/>
      <c r="K23" s="12"/>
      <c r="L23" s="12"/>
      <c r="M23" s="12"/>
      <c r="N23" s="13"/>
    </row>
    <row r="24" spans="1:14" s="5" customFormat="1" x14ac:dyDescent="0.25">
      <c r="A24" s="31"/>
      <c r="B24" s="12"/>
      <c r="C24" s="12"/>
      <c r="D24" s="12"/>
      <c r="E24" s="12"/>
      <c r="F24" s="12"/>
      <c r="G24" s="12"/>
      <c r="H24" s="12"/>
      <c r="I24" s="12"/>
      <c r="J24" s="12"/>
      <c r="K24" s="12"/>
      <c r="L24" s="12"/>
      <c r="M24" s="12"/>
      <c r="N24" s="13"/>
    </row>
    <row r="25" spans="1:14" s="5" customFormat="1" x14ac:dyDescent="0.25">
      <c r="A25" s="31" t="s">
        <v>94</v>
      </c>
      <c r="B25" s="12"/>
      <c r="C25" s="12"/>
      <c r="D25" s="12"/>
      <c r="E25" s="12"/>
      <c r="F25" s="12"/>
      <c r="G25" s="12"/>
      <c r="H25" s="12"/>
      <c r="I25" s="12"/>
      <c r="J25" s="12"/>
      <c r="K25" s="12"/>
      <c r="L25" s="12"/>
      <c r="M25" s="12"/>
      <c r="N25" s="13"/>
    </row>
    <row r="26" spans="1:14" s="5" customFormat="1" x14ac:dyDescent="0.25">
      <c r="A26" s="31" t="s">
        <v>95</v>
      </c>
      <c r="B26" s="12"/>
      <c r="C26" s="12"/>
      <c r="D26" s="12"/>
      <c r="E26" s="12"/>
      <c r="F26" s="12"/>
      <c r="G26" s="12"/>
      <c r="H26" s="12"/>
      <c r="I26" s="12"/>
      <c r="J26" s="12"/>
      <c r="K26" s="12"/>
      <c r="L26" s="12"/>
      <c r="M26" s="12"/>
      <c r="N26" s="13"/>
    </row>
    <row r="27" spans="1:14" s="5" customFormat="1" x14ac:dyDescent="0.25">
      <c r="A27" s="31"/>
      <c r="B27" s="12"/>
      <c r="C27" s="12"/>
      <c r="D27" s="12"/>
      <c r="E27" s="12"/>
      <c r="F27" s="12"/>
      <c r="G27" s="12"/>
      <c r="H27" s="12"/>
      <c r="I27" s="12"/>
      <c r="J27" s="12"/>
      <c r="K27" s="12"/>
      <c r="L27" s="12"/>
      <c r="M27" s="12"/>
      <c r="N27" s="13"/>
    </row>
    <row r="28" spans="1:14" s="5" customFormat="1" x14ac:dyDescent="0.25">
      <c r="A28" s="31" t="s">
        <v>96</v>
      </c>
      <c r="B28" s="12"/>
      <c r="C28" s="12"/>
      <c r="D28" s="12"/>
      <c r="E28" s="12"/>
      <c r="F28" s="12"/>
      <c r="G28" s="12"/>
      <c r="H28" s="12"/>
      <c r="I28" s="12"/>
      <c r="J28" s="12"/>
      <c r="K28" s="12"/>
      <c r="L28" s="12"/>
      <c r="M28" s="12"/>
      <c r="N28" s="13"/>
    </row>
    <row r="29" spans="1:14" s="5" customFormat="1" x14ac:dyDescent="0.25">
      <c r="A29" s="31" t="s">
        <v>97</v>
      </c>
      <c r="B29" s="12"/>
      <c r="C29" s="12"/>
      <c r="D29" s="12"/>
      <c r="E29" s="12"/>
      <c r="F29" s="12"/>
      <c r="G29" s="12"/>
      <c r="H29" s="12"/>
      <c r="I29" s="12"/>
      <c r="J29" s="12"/>
      <c r="K29" s="12"/>
      <c r="L29" s="12"/>
      <c r="M29" s="12"/>
      <c r="N29" s="13"/>
    </row>
    <row r="30" spans="1:14" s="5" customFormat="1" x14ac:dyDescent="0.25">
      <c r="A30" s="31" t="s">
        <v>98</v>
      </c>
      <c r="B30" s="12"/>
      <c r="C30" s="12"/>
      <c r="D30" s="12"/>
      <c r="E30" s="12"/>
      <c r="F30" s="12"/>
      <c r="G30" s="12"/>
      <c r="H30" s="12"/>
      <c r="I30" s="12"/>
      <c r="J30" s="12"/>
      <c r="K30" s="12"/>
      <c r="L30" s="12"/>
      <c r="M30" s="12"/>
      <c r="N30" s="13"/>
    </row>
    <row r="31" spans="1:14" s="5" customFormat="1" x14ac:dyDescent="0.25">
      <c r="A31" s="31"/>
      <c r="B31" s="12"/>
      <c r="C31" s="12"/>
      <c r="D31" s="12"/>
      <c r="E31" s="12"/>
      <c r="F31" s="12"/>
      <c r="G31" s="12"/>
      <c r="H31" s="12"/>
      <c r="I31" s="12"/>
      <c r="J31" s="12"/>
      <c r="K31" s="12"/>
      <c r="L31" s="12"/>
      <c r="M31" s="12"/>
      <c r="N31" s="13"/>
    </row>
    <row r="32" spans="1:14" s="5" customFormat="1" x14ac:dyDescent="0.25">
      <c r="A32" s="31" t="s">
        <v>99</v>
      </c>
      <c r="B32" s="12"/>
      <c r="C32" s="12"/>
      <c r="D32" s="12"/>
      <c r="E32" s="12"/>
      <c r="F32" s="12"/>
      <c r="G32" s="12"/>
      <c r="H32" s="12"/>
      <c r="I32" s="12"/>
      <c r="J32" s="12"/>
      <c r="K32" s="12"/>
      <c r="L32" s="12"/>
      <c r="M32" s="12"/>
      <c r="N32" s="13"/>
    </row>
    <row r="33" spans="1:14" s="5" customFormat="1" x14ac:dyDescent="0.25">
      <c r="A33" s="31" t="s">
        <v>100</v>
      </c>
      <c r="B33" s="12"/>
      <c r="C33" s="12"/>
      <c r="D33" s="12"/>
      <c r="E33" s="12"/>
      <c r="F33" s="12"/>
      <c r="G33" s="12"/>
      <c r="H33" s="12"/>
      <c r="I33" s="12"/>
      <c r="J33" s="12"/>
      <c r="K33" s="12"/>
      <c r="L33" s="12"/>
      <c r="M33" s="12"/>
      <c r="N33" s="13"/>
    </row>
    <row r="34" spans="1:14" s="5" customFormat="1" x14ac:dyDescent="0.25">
      <c r="A34" s="31" t="s">
        <v>101</v>
      </c>
      <c r="B34" s="12"/>
      <c r="C34" s="12"/>
      <c r="D34" s="12"/>
      <c r="E34" s="12"/>
      <c r="F34" s="12"/>
      <c r="G34" s="12"/>
      <c r="H34" s="12"/>
      <c r="I34" s="12"/>
      <c r="J34" s="12"/>
      <c r="K34" s="12"/>
      <c r="L34" s="12"/>
      <c r="M34" s="12"/>
      <c r="N34" s="13"/>
    </row>
    <row r="35" spans="1:14" s="5" customFormat="1" x14ac:dyDescent="0.25">
      <c r="A35" s="31" t="s">
        <v>102</v>
      </c>
      <c r="B35" s="12"/>
      <c r="C35" s="12"/>
      <c r="D35" s="12"/>
      <c r="E35" s="12"/>
      <c r="F35" s="12"/>
      <c r="G35" s="12"/>
      <c r="H35" s="12"/>
      <c r="I35" s="12"/>
      <c r="J35" s="12"/>
      <c r="K35" s="12"/>
      <c r="L35" s="12"/>
      <c r="M35" s="12"/>
      <c r="N35" s="13"/>
    </row>
    <row r="36" spans="1:14" s="5" customFormat="1" x14ac:dyDescent="0.25">
      <c r="A36" s="31" t="s">
        <v>103</v>
      </c>
      <c r="B36" s="12"/>
      <c r="C36" s="12"/>
      <c r="D36" s="12"/>
      <c r="E36" s="12"/>
      <c r="F36" s="12"/>
      <c r="G36" s="12"/>
      <c r="H36" s="12"/>
      <c r="I36" s="12"/>
      <c r="J36" s="12"/>
      <c r="K36" s="12"/>
      <c r="L36" s="12"/>
      <c r="M36" s="12"/>
      <c r="N36" s="13"/>
    </row>
    <row r="37" spans="1:14" s="5" customFormat="1" x14ac:dyDescent="0.25">
      <c r="A37" s="31" t="s">
        <v>104</v>
      </c>
      <c r="B37" s="12"/>
      <c r="C37" s="12"/>
      <c r="D37" s="12"/>
      <c r="E37" s="12"/>
      <c r="F37" s="12"/>
      <c r="G37" s="12"/>
      <c r="H37" s="12"/>
      <c r="I37" s="12"/>
      <c r="J37" s="12"/>
      <c r="K37" s="12"/>
      <c r="L37" s="12"/>
      <c r="M37" s="12"/>
      <c r="N37" s="13"/>
    </row>
    <row r="38" spans="1:14" s="5" customFormat="1" x14ac:dyDescent="0.25">
      <c r="A38" s="31" t="s">
        <v>105</v>
      </c>
      <c r="B38" s="12"/>
      <c r="C38" s="12"/>
      <c r="D38" s="12"/>
      <c r="E38" s="12"/>
      <c r="F38" s="12"/>
      <c r="G38" s="12"/>
      <c r="H38" s="12"/>
      <c r="I38" s="12"/>
      <c r="J38" s="12"/>
      <c r="K38" s="12"/>
      <c r="L38" s="12"/>
      <c r="M38" s="12"/>
      <c r="N38" s="13"/>
    </row>
    <row r="39" spans="1:14" s="5" customFormat="1" x14ac:dyDescent="0.25">
      <c r="A39" s="31" t="s">
        <v>106</v>
      </c>
      <c r="B39" s="12"/>
      <c r="C39" s="12"/>
      <c r="D39" s="12"/>
      <c r="E39" s="12"/>
      <c r="F39" s="12"/>
      <c r="G39" s="12"/>
      <c r="H39" s="12"/>
      <c r="I39" s="12"/>
      <c r="J39" s="12"/>
      <c r="K39" s="12"/>
      <c r="L39" s="12"/>
      <c r="M39" s="12"/>
      <c r="N39" s="13"/>
    </row>
    <row r="40" spans="1:14" s="5" customFormat="1" x14ac:dyDescent="0.25">
      <c r="A40" s="31" t="s">
        <v>107</v>
      </c>
      <c r="B40" s="12"/>
      <c r="C40" s="12"/>
      <c r="D40" s="12"/>
      <c r="E40" s="12"/>
      <c r="F40" s="12"/>
      <c r="G40" s="12"/>
      <c r="H40" s="12"/>
      <c r="I40" s="12"/>
      <c r="J40" s="12"/>
      <c r="K40" s="12"/>
      <c r="L40" s="12"/>
      <c r="M40" s="12"/>
      <c r="N40" s="13"/>
    </row>
    <row r="41" spans="1:14" s="5" customFormat="1" x14ac:dyDescent="0.25">
      <c r="A41" s="31" t="s">
        <v>108</v>
      </c>
      <c r="B41" s="12"/>
      <c r="C41" s="12"/>
      <c r="D41" s="12"/>
      <c r="E41" s="12"/>
      <c r="F41" s="12"/>
      <c r="G41" s="12"/>
      <c r="H41" s="12"/>
      <c r="I41" s="12"/>
      <c r="J41" s="12"/>
      <c r="K41" s="12"/>
      <c r="L41" s="12"/>
      <c r="M41" s="12"/>
      <c r="N41" s="13"/>
    </row>
    <row r="42" spans="1:14" s="5" customFormat="1" x14ac:dyDescent="0.25">
      <c r="A42" s="31" t="s">
        <v>109</v>
      </c>
      <c r="B42" s="12"/>
      <c r="C42" s="12"/>
      <c r="D42" s="12"/>
      <c r="E42" s="12"/>
      <c r="F42" s="12"/>
      <c r="G42" s="12"/>
      <c r="H42" s="12"/>
      <c r="I42" s="12"/>
      <c r="J42" s="12"/>
      <c r="K42" s="12"/>
      <c r="L42" s="12"/>
      <c r="M42" s="12"/>
      <c r="N42" s="13"/>
    </row>
    <row r="43" spans="1:14" x14ac:dyDescent="0.25">
      <c r="A43" s="14"/>
      <c r="B43" s="15"/>
      <c r="C43" s="15"/>
      <c r="D43" s="15"/>
      <c r="E43" s="15"/>
      <c r="F43" s="15"/>
      <c r="G43" s="15"/>
      <c r="H43" s="15"/>
      <c r="I43" s="15"/>
      <c r="J43" s="15"/>
      <c r="K43" s="15"/>
      <c r="L43" s="15"/>
      <c r="M43" s="15"/>
      <c r="N43" s="16"/>
    </row>
    <row r="44" spans="1:14" x14ac:dyDescent="0.25"/>
    <row r="45" spans="1:14" ht="12.75" customHeight="1" x14ac:dyDescent="0.25">
      <c r="A45" s="277" t="s">
        <v>110</v>
      </c>
      <c r="B45" s="272"/>
      <c r="C45" s="272"/>
      <c r="D45" s="272"/>
      <c r="E45" s="272"/>
      <c r="F45" s="272"/>
      <c r="G45" s="272"/>
      <c r="H45" s="272"/>
      <c r="I45" s="272"/>
      <c r="J45" s="272"/>
      <c r="K45" s="272"/>
      <c r="L45" s="272"/>
      <c r="M45" s="272"/>
      <c r="N45" s="273"/>
    </row>
    <row r="46" spans="1:14" ht="12.75" customHeight="1" x14ac:dyDescent="0.25">
      <c r="A46" s="278" t="s">
        <v>111</v>
      </c>
      <c r="B46" s="279"/>
      <c r="C46" s="280"/>
      <c r="D46" s="281" t="s">
        <v>112</v>
      </c>
      <c r="E46" s="282"/>
      <c r="F46" s="282"/>
      <c r="G46" s="282"/>
      <c r="H46" s="282"/>
      <c r="I46" s="282"/>
      <c r="J46" s="282"/>
      <c r="K46" s="282"/>
      <c r="L46" s="282"/>
      <c r="M46" s="282"/>
      <c r="N46" s="283"/>
    </row>
    <row r="47" spans="1:14" ht="13" x14ac:dyDescent="0.25">
      <c r="A47" s="17"/>
      <c r="B47" s="18"/>
      <c r="C47" s="19"/>
      <c r="D47" s="20" t="s">
        <v>113</v>
      </c>
      <c r="E47" s="10"/>
      <c r="F47" s="10"/>
      <c r="G47" s="10"/>
      <c r="H47" s="10"/>
      <c r="I47" s="10"/>
      <c r="J47" s="10"/>
      <c r="K47" s="10"/>
      <c r="L47" s="10"/>
      <c r="M47" s="10"/>
      <c r="N47" s="11"/>
    </row>
    <row r="48" spans="1:14" ht="12.75" customHeight="1" x14ac:dyDescent="0.25">
      <c r="A48" s="284" t="s">
        <v>114</v>
      </c>
      <c r="B48" s="285"/>
      <c r="C48" s="286"/>
      <c r="D48" s="287" t="s">
        <v>115</v>
      </c>
      <c r="E48" s="288"/>
      <c r="F48" s="288"/>
      <c r="G48" s="288"/>
      <c r="H48" s="288"/>
      <c r="I48" s="288"/>
      <c r="J48" s="288"/>
      <c r="K48" s="288"/>
      <c r="L48" s="288"/>
      <c r="M48" s="288"/>
      <c r="N48" s="289"/>
    </row>
    <row r="49" spans="1:14" ht="12.75" customHeight="1" x14ac:dyDescent="0.25">
      <c r="A49" s="278" t="s">
        <v>116</v>
      </c>
      <c r="B49" s="279"/>
      <c r="C49" s="280"/>
      <c r="D49" s="281" t="s">
        <v>117</v>
      </c>
      <c r="E49" s="282"/>
      <c r="F49" s="282"/>
      <c r="G49" s="282"/>
      <c r="H49" s="282"/>
      <c r="I49" s="282"/>
      <c r="J49" s="282"/>
      <c r="K49" s="282"/>
      <c r="L49" s="282"/>
      <c r="M49" s="282"/>
      <c r="N49" s="283"/>
    </row>
    <row r="50" spans="1:14" ht="12.75" customHeight="1" x14ac:dyDescent="0.25">
      <c r="A50" s="278" t="s">
        <v>118</v>
      </c>
      <c r="B50" s="279"/>
      <c r="C50" s="280"/>
      <c r="D50" s="281" t="s">
        <v>119</v>
      </c>
      <c r="E50" s="282"/>
      <c r="F50" s="282"/>
      <c r="G50" s="282"/>
      <c r="H50" s="282"/>
      <c r="I50" s="282"/>
      <c r="J50" s="282"/>
      <c r="K50" s="282"/>
      <c r="L50" s="282"/>
      <c r="M50" s="282"/>
      <c r="N50" s="283"/>
    </row>
    <row r="51" spans="1:14" ht="13" x14ac:dyDescent="0.25">
      <c r="A51" s="21"/>
      <c r="B51" s="22"/>
      <c r="C51" s="23"/>
      <c r="D51" s="7" t="s">
        <v>120</v>
      </c>
      <c r="E51" s="8"/>
      <c r="F51" s="8"/>
      <c r="G51" s="8"/>
      <c r="H51" s="8"/>
      <c r="I51" s="8"/>
      <c r="J51" s="8"/>
      <c r="K51" s="8"/>
      <c r="L51" s="8"/>
      <c r="M51" s="8"/>
      <c r="N51" s="9"/>
    </row>
    <row r="52" spans="1:14" ht="12.75" customHeight="1" x14ac:dyDescent="0.25">
      <c r="A52" s="17"/>
      <c r="B52" s="18"/>
      <c r="C52" s="19"/>
      <c r="D52" s="20" t="s">
        <v>121</v>
      </c>
      <c r="E52" s="10"/>
      <c r="F52" s="10"/>
      <c r="G52" s="10"/>
      <c r="H52" s="10"/>
      <c r="I52" s="10"/>
      <c r="J52" s="10"/>
      <c r="K52" s="10"/>
      <c r="L52" s="10"/>
      <c r="M52" s="10"/>
      <c r="N52" s="11"/>
    </row>
    <row r="53" spans="1:14" s="5" customFormat="1" ht="12.75" customHeight="1" x14ac:dyDescent="0.25">
      <c r="A53" s="278" t="s">
        <v>122</v>
      </c>
      <c r="B53" s="279"/>
      <c r="C53" s="280"/>
      <c r="D53" s="281" t="s">
        <v>123</v>
      </c>
      <c r="E53" s="282"/>
      <c r="F53" s="282"/>
      <c r="G53" s="282"/>
      <c r="H53" s="282"/>
      <c r="I53" s="282"/>
      <c r="J53" s="282"/>
      <c r="K53" s="282"/>
      <c r="L53" s="282"/>
      <c r="M53" s="282"/>
      <c r="N53" s="276"/>
    </row>
    <row r="54" spans="1:14" s="5" customFormat="1" ht="12.75" customHeight="1" x14ac:dyDescent="0.25">
      <c r="A54" s="17"/>
      <c r="B54" s="18"/>
      <c r="C54" s="19"/>
      <c r="D54" s="20" t="s">
        <v>124</v>
      </c>
      <c r="E54" s="10"/>
      <c r="F54" s="10"/>
      <c r="G54" s="10"/>
      <c r="H54" s="10"/>
      <c r="I54" s="10"/>
      <c r="J54" s="10"/>
      <c r="K54" s="10"/>
      <c r="L54" s="10"/>
      <c r="M54" s="10"/>
      <c r="N54" s="24"/>
    </row>
    <row r="55" spans="1:14" ht="12.75" customHeight="1" x14ac:dyDescent="0.25">
      <c r="A55" s="278" t="s">
        <v>125</v>
      </c>
      <c r="B55" s="279"/>
      <c r="C55" s="280"/>
      <c r="D55" s="281" t="s">
        <v>126</v>
      </c>
      <c r="E55" s="282"/>
      <c r="F55" s="282"/>
      <c r="G55" s="282"/>
      <c r="H55" s="282"/>
      <c r="I55" s="282"/>
      <c r="J55" s="282"/>
      <c r="K55" s="282"/>
      <c r="L55" s="282"/>
      <c r="M55" s="282"/>
      <c r="N55" s="283"/>
    </row>
    <row r="56" spans="1:14" ht="13" x14ac:dyDescent="0.25">
      <c r="A56" s="17"/>
      <c r="B56" s="18"/>
      <c r="C56" s="19"/>
      <c r="D56" s="20" t="s">
        <v>127</v>
      </c>
      <c r="E56" s="10"/>
      <c r="F56" s="10"/>
      <c r="G56" s="10"/>
      <c r="H56" s="10"/>
      <c r="I56" s="10"/>
      <c r="J56" s="10"/>
      <c r="K56" s="10"/>
      <c r="L56" s="10"/>
      <c r="M56" s="10"/>
      <c r="N56" s="11"/>
    </row>
    <row r="57" spans="1:14" ht="12.75" customHeight="1" x14ac:dyDescent="0.25">
      <c r="A57" s="278" t="s">
        <v>128</v>
      </c>
      <c r="B57" s="279"/>
      <c r="C57" s="280"/>
      <c r="D57" s="281" t="s">
        <v>129</v>
      </c>
      <c r="E57" s="282"/>
      <c r="F57" s="282"/>
      <c r="G57" s="282"/>
      <c r="H57" s="282"/>
      <c r="I57" s="282"/>
      <c r="J57" s="282"/>
      <c r="K57" s="282"/>
      <c r="L57" s="282"/>
      <c r="M57" s="282"/>
      <c r="N57" s="283"/>
    </row>
    <row r="58" spans="1:14" ht="13" x14ac:dyDescent="0.25">
      <c r="A58" s="17"/>
      <c r="B58" s="18"/>
      <c r="C58" s="19"/>
      <c r="D58" s="20" t="s">
        <v>130</v>
      </c>
      <c r="E58" s="10"/>
      <c r="F58" s="10"/>
      <c r="G58" s="10"/>
      <c r="H58" s="10"/>
      <c r="I58" s="10"/>
      <c r="J58" s="10"/>
      <c r="K58" s="10"/>
      <c r="L58" s="10"/>
      <c r="M58" s="10"/>
      <c r="N58" s="11"/>
    </row>
    <row r="59" spans="1:14" ht="12.75" customHeight="1" x14ac:dyDescent="0.25">
      <c r="A59" s="284" t="s">
        <v>131</v>
      </c>
      <c r="B59" s="285"/>
      <c r="C59" s="286"/>
      <c r="D59" s="287" t="s">
        <v>132</v>
      </c>
      <c r="E59" s="288"/>
      <c r="F59" s="288"/>
      <c r="G59" s="288"/>
      <c r="H59" s="288"/>
      <c r="I59" s="288"/>
      <c r="J59" s="288"/>
      <c r="K59" s="288"/>
      <c r="L59" s="288"/>
      <c r="M59" s="288"/>
      <c r="N59" s="289"/>
    </row>
    <row r="60" spans="1:14" ht="12.75" customHeight="1" x14ac:dyDescent="0.25">
      <c r="A60" s="278" t="s">
        <v>133</v>
      </c>
      <c r="B60" s="279"/>
      <c r="C60" s="280"/>
      <c r="D60" s="281" t="s">
        <v>134</v>
      </c>
      <c r="E60" s="282"/>
      <c r="F60" s="282"/>
      <c r="G60" s="282"/>
      <c r="H60" s="282"/>
      <c r="I60" s="282"/>
      <c r="J60" s="282"/>
      <c r="K60" s="282"/>
      <c r="L60" s="282"/>
      <c r="M60" s="282"/>
      <c r="N60" s="283"/>
    </row>
    <row r="61" spans="1:14" ht="13" x14ac:dyDescent="0.25">
      <c r="A61" s="17"/>
      <c r="B61" s="18"/>
      <c r="C61" s="19"/>
      <c r="D61" s="20" t="s">
        <v>135</v>
      </c>
      <c r="E61" s="10"/>
      <c r="F61" s="10"/>
      <c r="G61" s="10"/>
      <c r="H61" s="10"/>
      <c r="I61" s="10"/>
      <c r="J61" s="10"/>
      <c r="K61" s="10"/>
      <c r="L61" s="10"/>
      <c r="M61" s="10"/>
      <c r="N61" s="11"/>
    </row>
    <row r="62" spans="1:14" ht="12.75" customHeight="1" x14ac:dyDescent="0.25">
      <c r="A62" s="278" t="s">
        <v>136</v>
      </c>
      <c r="B62" s="279"/>
      <c r="C62" s="280"/>
      <c r="D62" s="281" t="s">
        <v>137</v>
      </c>
      <c r="E62" s="282"/>
      <c r="F62" s="282"/>
      <c r="G62" s="282"/>
      <c r="H62" s="282"/>
      <c r="I62" s="282"/>
      <c r="J62" s="282"/>
      <c r="K62" s="282"/>
      <c r="L62" s="282"/>
      <c r="M62" s="282"/>
      <c r="N62" s="283"/>
    </row>
    <row r="63" spans="1:14" ht="13" x14ac:dyDescent="0.25">
      <c r="A63" s="21"/>
      <c r="B63" s="22"/>
      <c r="C63" s="23"/>
      <c r="D63" s="7" t="s">
        <v>138</v>
      </c>
      <c r="E63" s="8"/>
      <c r="F63" s="8"/>
      <c r="G63" s="8"/>
      <c r="H63" s="8"/>
      <c r="I63" s="8"/>
      <c r="J63" s="8"/>
      <c r="K63" s="8"/>
      <c r="L63" s="8"/>
      <c r="M63" s="8"/>
      <c r="N63" s="9"/>
    </row>
    <row r="64" spans="1:14" ht="13" x14ac:dyDescent="0.25">
      <c r="A64" s="21"/>
      <c r="B64" s="22"/>
      <c r="C64" s="23"/>
      <c r="D64" s="7" t="s">
        <v>139</v>
      </c>
      <c r="E64" s="8"/>
      <c r="F64" s="8"/>
      <c r="G64" s="8"/>
      <c r="H64" s="8"/>
      <c r="I64" s="8"/>
      <c r="J64" s="8"/>
      <c r="K64" s="8"/>
      <c r="L64" s="8"/>
      <c r="M64" s="8"/>
      <c r="N64" s="9"/>
    </row>
    <row r="65" spans="1:14" ht="13" x14ac:dyDescent="0.25">
      <c r="A65" s="21"/>
      <c r="B65" s="22"/>
      <c r="C65" s="23"/>
      <c r="D65" s="7" t="s">
        <v>140</v>
      </c>
      <c r="E65" s="8"/>
      <c r="F65" s="8"/>
      <c r="G65" s="8"/>
      <c r="H65" s="8"/>
      <c r="I65" s="8"/>
      <c r="J65" s="8"/>
      <c r="K65" s="8"/>
      <c r="L65" s="8"/>
      <c r="M65" s="8"/>
      <c r="N65" s="9"/>
    </row>
    <row r="66" spans="1:14" ht="13" x14ac:dyDescent="0.25">
      <c r="A66" s="17"/>
      <c r="B66" s="18"/>
      <c r="C66" s="19"/>
      <c r="D66" s="20" t="s">
        <v>141</v>
      </c>
      <c r="E66" s="10"/>
      <c r="F66" s="10"/>
      <c r="G66" s="10"/>
      <c r="H66" s="10"/>
      <c r="I66" s="10"/>
      <c r="J66" s="10"/>
      <c r="K66" s="10"/>
      <c r="L66" s="10"/>
      <c r="M66" s="10"/>
      <c r="N66" s="11"/>
    </row>
    <row r="67" spans="1:14" ht="12.75" customHeight="1" x14ac:dyDescent="0.25">
      <c r="A67" s="278" t="s">
        <v>142</v>
      </c>
      <c r="B67" s="279"/>
      <c r="C67" s="280"/>
      <c r="D67" s="281" t="s">
        <v>143</v>
      </c>
      <c r="E67" s="282"/>
      <c r="F67" s="282"/>
      <c r="G67" s="282"/>
      <c r="H67" s="282"/>
      <c r="I67" s="282"/>
      <c r="J67" s="282"/>
      <c r="K67" s="282"/>
      <c r="L67" s="282"/>
      <c r="M67" s="282"/>
      <c r="N67" s="283"/>
    </row>
    <row r="68" spans="1:14" ht="13" x14ac:dyDescent="0.25">
      <c r="A68" s="17"/>
      <c r="B68" s="18"/>
      <c r="C68" s="19"/>
      <c r="D68" s="20" t="s">
        <v>144</v>
      </c>
      <c r="E68" s="10"/>
      <c r="F68" s="10"/>
      <c r="G68" s="10"/>
      <c r="H68" s="10"/>
      <c r="I68" s="10"/>
      <c r="J68" s="10"/>
      <c r="K68" s="10"/>
      <c r="L68" s="10"/>
      <c r="M68" s="10"/>
      <c r="N68" s="11"/>
    </row>
    <row r="69" spans="1:14" ht="12.75" customHeight="1" x14ac:dyDescent="0.25">
      <c r="A69" s="284" t="s">
        <v>145</v>
      </c>
      <c r="B69" s="285"/>
      <c r="C69" s="286"/>
      <c r="D69" s="287" t="s">
        <v>146</v>
      </c>
      <c r="E69" s="288"/>
      <c r="F69" s="288"/>
      <c r="G69" s="288"/>
      <c r="H69" s="288"/>
      <c r="I69" s="288"/>
      <c r="J69" s="288"/>
      <c r="K69" s="288"/>
      <c r="L69" s="288"/>
      <c r="M69" s="288"/>
      <c r="N69" s="289"/>
    </row>
    <row r="70" spans="1:14" ht="13" x14ac:dyDescent="0.25">
      <c r="A70" s="290" t="s">
        <v>147</v>
      </c>
      <c r="B70" s="291"/>
      <c r="C70" s="292"/>
      <c r="D70" s="456" t="s">
        <v>148</v>
      </c>
      <c r="E70" s="457"/>
      <c r="F70" s="457"/>
      <c r="G70" s="457"/>
      <c r="H70" s="457"/>
      <c r="I70" s="457"/>
      <c r="J70" s="457"/>
      <c r="K70" s="457"/>
      <c r="L70" s="457"/>
      <c r="M70" s="457"/>
      <c r="N70" s="458"/>
    </row>
    <row r="71" spans="1:14" ht="13" x14ac:dyDescent="0.25">
      <c r="A71" s="44"/>
      <c r="B71" s="22"/>
      <c r="C71" s="45"/>
      <c r="D71" s="459"/>
      <c r="E71" s="460"/>
      <c r="F71" s="460"/>
      <c r="G71" s="460"/>
      <c r="H71" s="460"/>
      <c r="I71" s="460"/>
      <c r="J71" s="460"/>
      <c r="K71" s="460"/>
      <c r="L71" s="460"/>
      <c r="M71" s="460"/>
      <c r="N71" s="461"/>
    </row>
    <row r="72" spans="1:14" ht="13" x14ac:dyDescent="0.25">
      <c r="A72" s="46"/>
      <c r="B72" s="47"/>
      <c r="C72" s="48"/>
      <c r="D72" s="462"/>
      <c r="E72" s="463"/>
      <c r="F72" s="463"/>
      <c r="G72" s="463"/>
      <c r="H72" s="463"/>
      <c r="I72" s="463"/>
      <c r="J72" s="463"/>
      <c r="K72" s="463"/>
      <c r="L72" s="463"/>
      <c r="M72" s="463"/>
      <c r="N72" s="464"/>
    </row>
    <row r="73" spans="1:14" x14ac:dyDescent="0.25"/>
  </sheetData>
  <sheetProtection sort="0" autoFilter="0"/>
  <mergeCells count="1">
    <mergeCell ref="D70:N72"/>
  </mergeCells>
  <phoneticPr fontId="3" type="noConversion"/>
  <printOptions horizontalCentered="1"/>
  <pageMargins left="0.25" right="0.25" top="0.5" bottom="0.5" header="0.25" footer="0.25"/>
  <pageSetup orientation="landscape" horizontalDpi="1200" verticalDpi="1200"/>
  <headerFooter alignWithMargins="0">
    <oddHeader>&amp;CIRS Office of Safeguards SCSEM</oddHeader>
    <oddFooter>&amp;L&amp;F&amp;RPage &amp;P of &amp;N</oddFooter>
  </headerFooter>
  <rowBreaks count="1" manualBreakCount="1">
    <brk id="29" max="13"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ED029-D2FC-45B9-AF0E-DD17FC92A0A9}">
  <dimension ref="A1:XFC102"/>
  <sheetViews>
    <sheetView showGridLines="0" zoomScale="130" zoomScaleNormal="130" workbookViewId="0">
      <pane xSplit="1" ySplit="2" topLeftCell="B3" activePane="bottomRight" state="frozen"/>
      <selection pane="topRight" activeCell="B1" sqref="B1"/>
      <selection pane="bottomLeft" activeCell="A3" sqref="A3"/>
      <selection pane="bottomRight" activeCell="A2" sqref="A2"/>
    </sheetView>
  </sheetViews>
  <sheetFormatPr defaultColWidth="7.1796875" defaultRowHeight="12.5" x14ac:dyDescent="0.25"/>
  <cols>
    <col min="1" max="2" width="9.453125" customWidth="1"/>
    <col min="3" max="3" width="20.453125" customWidth="1"/>
    <col min="4" max="4" width="15" customWidth="1"/>
    <col min="5" max="5" width="11.453125" customWidth="1"/>
    <col min="6" max="6" width="36.54296875" customWidth="1"/>
    <col min="7" max="7" width="49.1796875" customWidth="1"/>
    <col min="8" max="8" width="38.81640625" customWidth="1"/>
    <col min="9" max="9" width="26.453125" customWidth="1"/>
    <col min="10" max="10" width="12" customWidth="1"/>
    <col min="11" max="11" width="18" customWidth="1"/>
    <col min="12" max="12" width="29.453125" style="115" customWidth="1"/>
    <col min="13" max="13" width="12.54296875" customWidth="1"/>
    <col min="14" max="14" width="12.54296875" style="65" customWidth="1"/>
    <col min="15" max="15" width="22.1796875" style="66" customWidth="1"/>
    <col min="16" max="16" width="72.54296875" style="60" customWidth="1"/>
    <col min="17" max="17" width="46.81640625" customWidth="1"/>
    <col min="18" max="18" width="50" customWidth="1"/>
    <col min="19" max="19" width="2.453125" hidden="1" customWidth="1"/>
    <col min="20" max="26" width="8.54296875" hidden="1" customWidth="1"/>
    <col min="27" max="27" width="11" hidden="1" customWidth="1"/>
    <col min="28" max="16383" width="7.1796875" hidden="1" customWidth="1"/>
    <col min="16384" max="16384" width="0" hidden="1" customWidth="1"/>
  </cols>
  <sheetData>
    <row r="1" spans="1:30" ht="13" x14ac:dyDescent="0.3">
      <c r="A1" s="268" t="s">
        <v>55</v>
      </c>
      <c r="B1" s="269"/>
      <c r="C1" s="269"/>
      <c r="D1" s="269"/>
      <c r="E1" s="269"/>
      <c r="F1" s="269"/>
      <c r="G1" s="269"/>
      <c r="H1" s="269"/>
      <c r="I1" s="269"/>
      <c r="J1" s="269"/>
      <c r="K1" s="269"/>
      <c r="L1" s="139"/>
      <c r="M1" s="269"/>
      <c r="N1" s="99"/>
      <c r="O1" s="100"/>
      <c r="P1" s="101"/>
      <c r="Q1" s="101"/>
      <c r="R1" s="101"/>
      <c r="AA1" s="269"/>
    </row>
    <row r="2" spans="1:30" ht="39" customHeight="1" x14ac:dyDescent="0.25">
      <c r="A2" s="293" t="s">
        <v>149</v>
      </c>
      <c r="B2" s="294" t="s">
        <v>150</v>
      </c>
      <c r="C2" s="294" t="s">
        <v>151</v>
      </c>
      <c r="D2" s="294" t="s">
        <v>152</v>
      </c>
      <c r="E2" s="294" t="s">
        <v>153</v>
      </c>
      <c r="F2" s="294" t="s">
        <v>154</v>
      </c>
      <c r="G2" s="294" t="s">
        <v>155</v>
      </c>
      <c r="H2" s="294" t="s">
        <v>156</v>
      </c>
      <c r="I2" s="294" t="s">
        <v>157</v>
      </c>
      <c r="J2" s="294" t="s">
        <v>158</v>
      </c>
      <c r="K2" s="294" t="s">
        <v>159</v>
      </c>
      <c r="L2" s="295" t="s">
        <v>160</v>
      </c>
      <c r="M2" s="294" t="s">
        <v>161</v>
      </c>
      <c r="N2" s="217" t="s">
        <v>162</v>
      </c>
      <c r="O2" s="218" t="s">
        <v>163</v>
      </c>
      <c r="P2" s="296" t="s">
        <v>164</v>
      </c>
      <c r="Q2" s="297" t="s">
        <v>165</v>
      </c>
      <c r="R2" s="219" t="s">
        <v>166</v>
      </c>
      <c r="AA2" s="42" t="s">
        <v>167</v>
      </c>
    </row>
    <row r="3" spans="1:30" ht="96" customHeight="1" x14ac:dyDescent="0.25">
      <c r="A3" s="298" t="s">
        <v>168</v>
      </c>
      <c r="B3" s="299" t="s">
        <v>169</v>
      </c>
      <c r="C3" s="299" t="s">
        <v>170</v>
      </c>
      <c r="D3" s="299" t="s">
        <v>171</v>
      </c>
      <c r="E3" s="299" t="s">
        <v>172</v>
      </c>
      <c r="F3" s="299" t="s">
        <v>173</v>
      </c>
      <c r="G3" s="299" t="s">
        <v>174</v>
      </c>
      <c r="H3" s="299" t="s">
        <v>175</v>
      </c>
      <c r="I3" s="299"/>
      <c r="J3" s="300"/>
      <c r="K3" s="299" t="s">
        <v>176</v>
      </c>
      <c r="L3" s="299" t="s">
        <v>177</v>
      </c>
      <c r="M3" s="299"/>
      <c r="N3" s="301" t="s">
        <v>178</v>
      </c>
      <c r="O3" s="301" t="s">
        <v>179</v>
      </c>
      <c r="P3" s="301" t="s">
        <v>180</v>
      </c>
      <c r="Q3" s="301" t="s">
        <v>181</v>
      </c>
      <c r="R3" s="302" t="s">
        <v>182</v>
      </c>
      <c r="AA3" s="61">
        <f>IF(OR(J3="Fail",ISBLANK(J3)),INDEX('Issue Code Table'!C:C,MATCH(O:O,'Issue Code Table'!A:A,0)),IF(N3="Critical",6,IF(N3="Significant",5,IF(N3="Moderate",3,2))))</f>
        <v>7</v>
      </c>
    </row>
    <row r="4" spans="1:30" ht="137.5" x14ac:dyDescent="0.25">
      <c r="A4" s="303" t="s">
        <v>183</v>
      </c>
      <c r="B4" s="304" t="s">
        <v>184</v>
      </c>
      <c r="C4" s="304" t="s">
        <v>185</v>
      </c>
      <c r="D4" s="304" t="s">
        <v>186</v>
      </c>
      <c r="E4" s="304" t="s">
        <v>172</v>
      </c>
      <c r="F4" s="304" t="s">
        <v>187</v>
      </c>
      <c r="G4" s="304" t="s">
        <v>188</v>
      </c>
      <c r="H4" s="304" t="s">
        <v>189</v>
      </c>
      <c r="I4" s="304"/>
      <c r="J4" s="305"/>
      <c r="K4" s="304" t="s">
        <v>190</v>
      </c>
      <c r="L4" s="304" t="s">
        <v>191</v>
      </c>
      <c r="M4" s="306"/>
      <c r="N4" s="306" t="s">
        <v>178</v>
      </c>
      <c r="O4" s="306" t="s">
        <v>192</v>
      </c>
      <c r="P4" s="307" t="s">
        <v>193</v>
      </c>
      <c r="Q4" s="308" t="s">
        <v>194</v>
      </c>
      <c r="R4" s="309" t="s">
        <v>195</v>
      </c>
      <c r="S4" s="60"/>
      <c r="T4" s="60"/>
      <c r="U4" s="60"/>
      <c r="V4" s="60"/>
      <c r="W4" s="60"/>
      <c r="X4" s="60"/>
      <c r="Y4" s="60"/>
      <c r="Z4" s="60"/>
      <c r="AA4" s="61">
        <f>IF(OR(J4="Fail",ISBLANK(J4)),INDEX('Issue Code Table'!C:C,MATCH(O:O,'Issue Code Table'!A:A,0)),IF(N4="Critical",6,IF(N4="Significant",5,IF(N4="Moderate",3,2))))</f>
        <v>8</v>
      </c>
    </row>
    <row r="5" spans="1:30" ht="337.5" x14ac:dyDescent="0.25">
      <c r="A5" s="298" t="s">
        <v>196</v>
      </c>
      <c r="B5" s="299" t="s">
        <v>197</v>
      </c>
      <c r="C5" s="299" t="s">
        <v>198</v>
      </c>
      <c r="D5" s="299" t="s">
        <v>171</v>
      </c>
      <c r="E5" s="299" t="s">
        <v>172</v>
      </c>
      <c r="F5" s="299" t="s">
        <v>199</v>
      </c>
      <c r="G5" s="299" t="s">
        <v>200</v>
      </c>
      <c r="H5" s="299" t="s">
        <v>201</v>
      </c>
      <c r="I5" s="299"/>
      <c r="J5" s="300"/>
      <c r="K5" s="299" t="s">
        <v>202</v>
      </c>
      <c r="L5" s="299" t="s">
        <v>203</v>
      </c>
      <c r="M5" s="299"/>
      <c r="N5" s="301" t="s">
        <v>178</v>
      </c>
      <c r="O5" s="301" t="s">
        <v>204</v>
      </c>
      <c r="P5" s="301" t="s">
        <v>205</v>
      </c>
      <c r="Q5" s="310" t="s">
        <v>206</v>
      </c>
      <c r="R5" s="311" t="s">
        <v>207</v>
      </c>
      <c r="AA5" s="61">
        <f>IF(OR(J5="Fail",ISBLANK(J5)),INDEX('Issue Code Table'!C:C,MATCH(O:O,'Issue Code Table'!A:A,0)),IF(N5="Critical",6,IF(N5="Significant",5,IF(N5="Moderate",3,2))))</f>
        <v>6</v>
      </c>
    </row>
    <row r="6" spans="1:30" s="220" customFormat="1" ht="289.5" customHeight="1" x14ac:dyDescent="0.25">
      <c r="A6" s="303" t="s">
        <v>208</v>
      </c>
      <c r="B6" s="303" t="s">
        <v>197</v>
      </c>
      <c r="C6" s="303" t="s">
        <v>198</v>
      </c>
      <c r="D6" s="303" t="s">
        <v>171</v>
      </c>
      <c r="E6" s="303" t="s">
        <v>172</v>
      </c>
      <c r="F6" s="303" t="s">
        <v>209</v>
      </c>
      <c r="G6" s="303" t="s">
        <v>210</v>
      </c>
      <c r="H6" s="303" t="s">
        <v>211</v>
      </c>
      <c r="I6" s="303"/>
      <c r="J6" s="305"/>
      <c r="K6" s="303"/>
      <c r="L6" s="303" t="s">
        <v>212</v>
      </c>
      <c r="M6" s="303"/>
      <c r="N6" s="303" t="s">
        <v>178</v>
      </c>
      <c r="O6" s="303" t="s">
        <v>192</v>
      </c>
      <c r="P6" s="303" t="s">
        <v>193</v>
      </c>
      <c r="Q6" s="303" t="s">
        <v>213</v>
      </c>
      <c r="R6" s="303" t="s">
        <v>214</v>
      </c>
      <c r="S6" s="303"/>
      <c r="T6" s="303"/>
      <c r="U6" s="303"/>
      <c r="V6" s="303"/>
      <c r="W6" s="303"/>
      <c r="X6" s="303"/>
      <c r="Y6" s="303"/>
      <c r="Z6" s="303"/>
      <c r="AA6" s="61">
        <f>IF(OR(J6="Fail",ISBLANK(J6)),INDEX('Issue Code Table'!C:C,MATCH(O:O,'Issue Code Table'!A:A,0)),IF(N6="Critical",6,IF(N6="Significant",5,IF(N6="Moderate",3,2))))</f>
        <v>8</v>
      </c>
      <c r="AB6" s="303"/>
      <c r="AC6" s="303"/>
      <c r="AD6" s="303"/>
    </row>
    <row r="7" spans="1:30" ht="204" customHeight="1" x14ac:dyDescent="0.25">
      <c r="A7" s="298" t="s">
        <v>215</v>
      </c>
      <c r="B7" s="299" t="s">
        <v>216</v>
      </c>
      <c r="C7" s="299" t="s">
        <v>217</v>
      </c>
      <c r="D7" s="299" t="s">
        <v>171</v>
      </c>
      <c r="E7" s="299" t="s">
        <v>172</v>
      </c>
      <c r="F7" s="299" t="s">
        <v>218</v>
      </c>
      <c r="G7" s="299" t="s">
        <v>219</v>
      </c>
      <c r="H7" s="299" t="s">
        <v>220</v>
      </c>
      <c r="I7" s="299"/>
      <c r="J7" s="300"/>
      <c r="K7" s="299"/>
      <c r="L7" s="299" t="s">
        <v>221</v>
      </c>
      <c r="M7" s="312"/>
      <c r="N7" s="301" t="s">
        <v>222</v>
      </c>
      <c r="O7" s="301" t="s">
        <v>223</v>
      </c>
      <c r="P7" s="301" t="s">
        <v>224</v>
      </c>
      <c r="Q7" s="310" t="s">
        <v>225</v>
      </c>
      <c r="R7" s="311"/>
      <c r="AA7" s="61">
        <f>IF(OR(J7="Fail",ISBLANK(J7)),INDEX('Issue Code Table'!C:C,MATCH(O:O,'Issue Code Table'!A:A,0)),IF(N7="Critical",6,IF(N7="Significant",5,IF(N7="Moderate",3,2))))</f>
        <v>2</v>
      </c>
    </row>
    <row r="8" spans="1:30" s="35" customFormat="1" ht="225" x14ac:dyDescent="0.25">
      <c r="A8" s="303" t="s">
        <v>226</v>
      </c>
      <c r="B8" s="304" t="s">
        <v>227</v>
      </c>
      <c r="C8" s="304" t="s">
        <v>228</v>
      </c>
      <c r="D8" s="304" t="s">
        <v>171</v>
      </c>
      <c r="E8" s="304" t="s">
        <v>172</v>
      </c>
      <c r="F8" s="304" t="s">
        <v>229</v>
      </c>
      <c r="G8" s="304" t="s">
        <v>230</v>
      </c>
      <c r="H8" s="304" t="s">
        <v>231</v>
      </c>
      <c r="I8" s="304"/>
      <c r="J8" s="305"/>
      <c r="K8" s="304"/>
      <c r="L8" s="304" t="s">
        <v>232</v>
      </c>
      <c r="M8" s="304"/>
      <c r="N8" s="306" t="s">
        <v>233</v>
      </c>
      <c r="O8" s="306" t="s">
        <v>234</v>
      </c>
      <c r="P8" s="306" t="s">
        <v>235</v>
      </c>
      <c r="Q8" s="308" t="s">
        <v>236</v>
      </c>
      <c r="R8" s="309" t="s">
        <v>237</v>
      </c>
      <c r="AA8" s="61">
        <f>IF(OR(J8="Fail",ISBLANK(J8)),INDEX('Issue Code Table'!C:C,MATCH(O:O,'Issue Code Table'!A:A,0)),IF(N8="Critical",6,IF(N8="Significant",5,IF(N8="Moderate",3,2))))</f>
        <v>5</v>
      </c>
      <c r="AD8"/>
    </row>
    <row r="9" spans="1:30" ht="262.5" x14ac:dyDescent="0.25">
      <c r="A9" s="298" t="s">
        <v>238</v>
      </c>
      <c r="B9" s="299" t="s">
        <v>239</v>
      </c>
      <c r="C9" s="299" t="s">
        <v>240</v>
      </c>
      <c r="D9" s="299" t="s">
        <v>241</v>
      </c>
      <c r="E9" s="299" t="s">
        <v>172</v>
      </c>
      <c r="F9" s="299" t="s">
        <v>242</v>
      </c>
      <c r="G9" s="299" t="s">
        <v>243</v>
      </c>
      <c r="H9" s="299" t="s">
        <v>244</v>
      </c>
      <c r="I9" s="299"/>
      <c r="J9" s="300"/>
      <c r="K9" s="299"/>
      <c r="L9" s="299" t="s">
        <v>245</v>
      </c>
      <c r="M9" s="299"/>
      <c r="N9" s="301" t="s">
        <v>233</v>
      </c>
      <c r="O9" s="301" t="s">
        <v>246</v>
      </c>
      <c r="P9" s="301" t="s">
        <v>247</v>
      </c>
      <c r="Q9" s="310" t="s">
        <v>248</v>
      </c>
      <c r="R9" s="311" t="s">
        <v>249</v>
      </c>
      <c r="AA9" s="61" t="e">
        <f>IF(OR(J9="Fail",ISBLANK(J9)),INDEX('Issue Code Table'!C:C,MATCH(O:O,'Issue Code Table'!A:A,0)),IF(N9="Critical",6,IF(N9="Significant",5,IF(N9="Moderate",3,2))))</f>
        <v>#N/A</v>
      </c>
    </row>
    <row r="10" spans="1:30" ht="225" x14ac:dyDescent="0.25">
      <c r="A10" s="303" t="s">
        <v>250</v>
      </c>
      <c r="B10" s="304" t="s">
        <v>169</v>
      </c>
      <c r="C10" s="304" t="s">
        <v>170</v>
      </c>
      <c r="D10" s="304" t="s">
        <v>241</v>
      </c>
      <c r="E10" s="304" t="s">
        <v>172</v>
      </c>
      <c r="F10" s="304" t="s">
        <v>251</v>
      </c>
      <c r="G10" s="304" t="s">
        <v>252</v>
      </c>
      <c r="H10" s="304" t="s">
        <v>253</v>
      </c>
      <c r="I10" s="304"/>
      <c r="J10" s="305"/>
      <c r="K10" s="313" t="s">
        <v>254</v>
      </c>
      <c r="L10" s="304" t="s">
        <v>255</v>
      </c>
      <c r="M10" s="304"/>
      <c r="N10" s="306" t="s">
        <v>233</v>
      </c>
      <c r="O10" s="306" t="s">
        <v>256</v>
      </c>
      <c r="P10" s="306" t="s">
        <v>257</v>
      </c>
      <c r="Q10" s="308" t="s">
        <v>258</v>
      </c>
      <c r="R10" s="309" t="s">
        <v>259</v>
      </c>
      <c r="AA10" s="61">
        <f>IF(OR(J10="Fail",ISBLANK(J10)),INDEX('Issue Code Table'!C:C,MATCH(O:O,'Issue Code Table'!A:A,0)),IF(N10="Critical",6,IF(N10="Significant",5,IF(N10="Moderate",3,2))))</f>
        <v>5</v>
      </c>
    </row>
    <row r="11" spans="1:30" ht="203.25" customHeight="1" x14ac:dyDescent="0.25">
      <c r="A11" s="298" t="s">
        <v>260</v>
      </c>
      <c r="B11" s="299" t="s">
        <v>261</v>
      </c>
      <c r="C11" s="299" t="s">
        <v>262</v>
      </c>
      <c r="D11" s="299" t="s">
        <v>241</v>
      </c>
      <c r="E11" s="299" t="s">
        <v>172</v>
      </c>
      <c r="F11" s="299" t="s">
        <v>263</v>
      </c>
      <c r="G11" s="299" t="s">
        <v>264</v>
      </c>
      <c r="H11" s="299" t="s">
        <v>265</v>
      </c>
      <c r="I11" s="299"/>
      <c r="J11" s="300"/>
      <c r="K11" s="299"/>
      <c r="L11" s="299" t="s">
        <v>266</v>
      </c>
      <c r="M11" s="299"/>
      <c r="N11" s="301" t="s">
        <v>233</v>
      </c>
      <c r="O11" s="301" t="s">
        <v>267</v>
      </c>
      <c r="P11" s="301" t="s">
        <v>268</v>
      </c>
      <c r="Q11" s="310" t="s">
        <v>269</v>
      </c>
      <c r="R11" s="311" t="s">
        <v>270</v>
      </c>
      <c r="AA11" s="61">
        <f>IF(OR(J11="Fail",ISBLANK(J11)),INDEX('Issue Code Table'!C:C,MATCH(O:O,'Issue Code Table'!A:A,0)),IF(N11="Critical",6,IF(N11="Significant",5,IF(N11="Moderate",3,2))))</f>
        <v>4</v>
      </c>
    </row>
    <row r="12" spans="1:30" ht="100" x14ac:dyDescent="0.25">
      <c r="A12" s="303" t="s">
        <v>271</v>
      </c>
      <c r="B12" s="304" t="s">
        <v>272</v>
      </c>
      <c r="C12" s="304" t="s">
        <v>273</v>
      </c>
      <c r="D12" s="304" t="s">
        <v>241</v>
      </c>
      <c r="E12" s="304" t="s">
        <v>172</v>
      </c>
      <c r="F12" s="304" t="s">
        <v>274</v>
      </c>
      <c r="G12" s="304" t="s">
        <v>275</v>
      </c>
      <c r="H12" s="304" t="s">
        <v>276</v>
      </c>
      <c r="I12" s="304"/>
      <c r="J12" s="305"/>
      <c r="K12" s="304"/>
      <c r="L12" s="304" t="s">
        <v>277</v>
      </c>
      <c r="M12" s="304"/>
      <c r="N12" s="306" t="s">
        <v>222</v>
      </c>
      <c r="O12" s="306" t="s">
        <v>278</v>
      </c>
      <c r="P12" s="306" t="s">
        <v>279</v>
      </c>
      <c r="Q12" s="308" t="s">
        <v>280</v>
      </c>
      <c r="R12" s="309"/>
      <c r="AA12" s="61">
        <f>IF(OR(J12="Fail",ISBLANK(J12)),INDEX('Issue Code Table'!C:C,MATCH(O:O,'Issue Code Table'!A:A,0)),IF(N12="Critical",6,IF(N12="Significant",5,IF(N12="Moderate",3,2))))</f>
        <v>2</v>
      </c>
    </row>
    <row r="13" spans="1:30" ht="118.5" customHeight="1" x14ac:dyDescent="0.25">
      <c r="A13" s="298" t="s">
        <v>281</v>
      </c>
      <c r="B13" s="299" t="s">
        <v>169</v>
      </c>
      <c r="C13" s="299" t="s">
        <v>170</v>
      </c>
      <c r="D13" s="299" t="s">
        <v>241</v>
      </c>
      <c r="E13" s="299" t="s">
        <v>282</v>
      </c>
      <c r="F13" s="299" t="s">
        <v>283</v>
      </c>
      <c r="G13" s="299" t="s">
        <v>284</v>
      </c>
      <c r="H13" s="299" t="s">
        <v>285</v>
      </c>
      <c r="I13" s="299"/>
      <c r="J13" s="300"/>
      <c r="K13" s="299"/>
      <c r="L13" s="299" t="s">
        <v>286</v>
      </c>
      <c r="M13" s="299"/>
      <c r="N13" s="301" t="s">
        <v>233</v>
      </c>
      <c r="O13" s="301" t="s">
        <v>287</v>
      </c>
      <c r="P13" s="301" t="s">
        <v>288</v>
      </c>
      <c r="Q13" s="310" t="s">
        <v>289</v>
      </c>
      <c r="R13" s="311" t="s">
        <v>290</v>
      </c>
      <c r="AA13" s="61" t="e">
        <f>IF(OR(J13="Fail",ISBLANK(J13)),INDEX('Issue Code Table'!C:C,MATCH(O:O,'Issue Code Table'!A:A,0)),IF(N13="Critical",6,IF(N13="Significant",5,IF(N13="Moderate",3,2))))</f>
        <v>#N/A</v>
      </c>
    </row>
    <row r="14" spans="1:30" ht="189.75" customHeight="1" x14ac:dyDescent="0.25">
      <c r="A14" s="303" t="s">
        <v>291</v>
      </c>
      <c r="B14" s="304" t="s">
        <v>292</v>
      </c>
      <c r="C14" s="304" t="s">
        <v>293</v>
      </c>
      <c r="D14" s="304" t="s">
        <v>241</v>
      </c>
      <c r="E14" s="304" t="s">
        <v>172</v>
      </c>
      <c r="F14" s="304" t="s">
        <v>294</v>
      </c>
      <c r="G14" s="304" t="s">
        <v>295</v>
      </c>
      <c r="H14" s="304" t="s">
        <v>296</v>
      </c>
      <c r="I14" s="304"/>
      <c r="J14" s="305"/>
      <c r="K14" s="304"/>
      <c r="L14" s="304" t="s">
        <v>297</v>
      </c>
      <c r="M14" s="304"/>
      <c r="N14" s="306" t="s">
        <v>233</v>
      </c>
      <c r="O14" s="306" t="s">
        <v>298</v>
      </c>
      <c r="P14" s="306" t="s">
        <v>299</v>
      </c>
      <c r="Q14" s="308" t="s">
        <v>300</v>
      </c>
      <c r="R14" s="309" t="s">
        <v>290</v>
      </c>
      <c r="AA14" s="61">
        <f>IF(OR(J14="Fail",ISBLANK(J14)),INDEX('Issue Code Table'!C:C,MATCH(O:O,'Issue Code Table'!A:A,0)),IF(N14="Critical",6,IF(N14="Significant",5,IF(N14="Moderate",3,2))))</f>
        <v>3</v>
      </c>
    </row>
    <row r="15" spans="1:30" ht="159.75" customHeight="1" x14ac:dyDescent="0.25">
      <c r="A15" s="298" t="s">
        <v>301</v>
      </c>
      <c r="B15" s="314" t="s">
        <v>302</v>
      </c>
      <c r="C15" s="299" t="s">
        <v>303</v>
      </c>
      <c r="D15" s="299" t="s">
        <v>241</v>
      </c>
      <c r="E15" s="299" t="s">
        <v>282</v>
      </c>
      <c r="F15" s="300" t="s">
        <v>304</v>
      </c>
      <c r="G15" s="299" t="s">
        <v>305</v>
      </c>
      <c r="H15" s="299" t="s">
        <v>306</v>
      </c>
      <c r="I15" s="299"/>
      <c r="J15" s="300"/>
      <c r="K15" s="299"/>
      <c r="L15" s="299" t="s">
        <v>307</v>
      </c>
      <c r="M15" s="299" t="s">
        <v>308</v>
      </c>
      <c r="N15" s="301" t="s">
        <v>178</v>
      </c>
      <c r="O15" s="301" t="s">
        <v>309</v>
      </c>
      <c r="P15" s="301" t="s">
        <v>310</v>
      </c>
      <c r="Q15" s="310" t="s">
        <v>311</v>
      </c>
      <c r="R15" s="311" t="s">
        <v>312</v>
      </c>
      <c r="AA15" s="61">
        <f>IF(OR(J15="Fail",ISBLANK(J15)),INDEX('Issue Code Table'!C:C,MATCH(O:O,'Issue Code Table'!A:A,0)),IF(N15="Critical",6,IF(N15="Significant",5,IF(N15="Moderate",3,2))))</f>
        <v>8</v>
      </c>
    </row>
    <row r="16" spans="1:30" ht="229.5" customHeight="1" x14ac:dyDescent="0.25">
      <c r="A16" s="303" t="s">
        <v>313</v>
      </c>
      <c r="B16" s="315" t="s">
        <v>314</v>
      </c>
      <c r="C16" s="304" t="s">
        <v>315</v>
      </c>
      <c r="D16" s="304" t="s">
        <v>241</v>
      </c>
      <c r="E16" s="304" t="s">
        <v>282</v>
      </c>
      <c r="F16" s="305" t="s">
        <v>316</v>
      </c>
      <c r="G16" s="304" t="s">
        <v>317</v>
      </c>
      <c r="H16" s="304" t="s">
        <v>318</v>
      </c>
      <c r="I16" s="304"/>
      <c r="J16" s="305"/>
      <c r="K16" s="304"/>
      <c r="L16" s="304" t="s">
        <v>319</v>
      </c>
      <c r="M16" s="304"/>
      <c r="N16" s="306" t="s">
        <v>222</v>
      </c>
      <c r="O16" s="306" t="s">
        <v>320</v>
      </c>
      <c r="P16" s="306" t="s">
        <v>321</v>
      </c>
      <c r="Q16" s="308" t="s">
        <v>322</v>
      </c>
      <c r="R16" s="309"/>
      <c r="AA16" s="61" t="e">
        <f>IF(OR(J16="Fail",ISBLANK(J16)),INDEX('Issue Code Table'!C:C,MATCH(O:O,'Issue Code Table'!A:A,0)),IF(N16="Critical",6,IF(N16="Significant",5,IF(N16="Moderate",3,2))))</f>
        <v>#N/A</v>
      </c>
    </row>
    <row r="17" spans="1:27" ht="287.5" x14ac:dyDescent="0.25">
      <c r="A17" s="298" t="s">
        <v>323</v>
      </c>
      <c r="B17" s="314" t="s">
        <v>324</v>
      </c>
      <c r="C17" s="299" t="s">
        <v>325</v>
      </c>
      <c r="D17" s="299" t="s">
        <v>241</v>
      </c>
      <c r="E17" s="299" t="s">
        <v>282</v>
      </c>
      <c r="F17" s="300" t="s">
        <v>326</v>
      </c>
      <c r="G17" s="299" t="s">
        <v>327</v>
      </c>
      <c r="H17" s="299" t="s">
        <v>328</v>
      </c>
      <c r="I17" s="299"/>
      <c r="J17" s="300"/>
      <c r="K17" s="299"/>
      <c r="L17" s="299" t="s">
        <v>329</v>
      </c>
      <c r="M17" s="299"/>
      <c r="N17" s="301" t="s">
        <v>233</v>
      </c>
      <c r="O17" s="301" t="s">
        <v>330</v>
      </c>
      <c r="P17" s="301" t="s">
        <v>331</v>
      </c>
      <c r="Q17" s="310" t="s">
        <v>332</v>
      </c>
      <c r="R17" s="311" t="s">
        <v>333</v>
      </c>
      <c r="AA17" s="61" t="e">
        <f>IF(OR(J17="Fail",ISBLANK(J17)),INDEX('Issue Code Table'!C:C,MATCH(O:O,'Issue Code Table'!A:A,0)),IF(N17="Critical",6,IF(N17="Significant",5,IF(N17="Moderate",3,2))))</f>
        <v>#N/A</v>
      </c>
    </row>
    <row r="18" spans="1:27" ht="330.75" customHeight="1" x14ac:dyDescent="0.25">
      <c r="A18" s="303" t="s">
        <v>334</v>
      </c>
      <c r="B18" s="315" t="s">
        <v>335</v>
      </c>
      <c r="C18" s="304" t="s">
        <v>336</v>
      </c>
      <c r="D18" s="304" t="s">
        <v>337</v>
      </c>
      <c r="E18" s="222" t="s">
        <v>172</v>
      </c>
      <c r="F18" s="304" t="s">
        <v>338</v>
      </c>
      <c r="G18" s="304" t="s">
        <v>339</v>
      </c>
      <c r="H18" s="304" t="s">
        <v>340</v>
      </c>
      <c r="I18" s="304"/>
      <c r="J18" s="305"/>
      <c r="K18" s="304" t="s">
        <v>341</v>
      </c>
      <c r="L18" s="304" t="s">
        <v>342</v>
      </c>
      <c r="N18" s="65" t="s">
        <v>233</v>
      </c>
      <c r="O18" s="304" t="s">
        <v>343</v>
      </c>
      <c r="P18" s="306" t="s">
        <v>344</v>
      </c>
      <c r="Q18" s="308" t="s">
        <v>345</v>
      </c>
      <c r="R18" s="309" t="s">
        <v>346</v>
      </c>
      <c r="AA18" s="215"/>
    </row>
    <row r="19" spans="1:27" ht="62.5" x14ac:dyDescent="0.25">
      <c r="A19" s="298" t="s">
        <v>347</v>
      </c>
      <c r="B19" s="314" t="s">
        <v>348</v>
      </c>
      <c r="C19" s="299" t="s">
        <v>349</v>
      </c>
      <c r="D19" s="299" t="s">
        <v>186</v>
      </c>
      <c r="E19" s="299" t="s">
        <v>282</v>
      </c>
      <c r="F19" s="300" t="s">
        <v>350</v>
      </c>
      <c r="G19" s="299" t="s">
        <v>351</v>
      </c>
      <c r="H19" s="299" t="s">
        <v>352</v>
      </c>
      <c r="I19" s="299"/>
      <c r="J19" s="300"/>
      <c r="K19" s="299"/>
      <c r="L19" s="299" t="s">
        <v>353</v>
      </c>
      <c r="M19" s="299"/>
      <c r="N19" s="310" t="s">
        <v>233</v>
      </c>
      <c r="O19" s="310" t="s">
        <v>354</v>
      </c>
      <c r="P19" s="301" t="s">
        <v>355</v>
      </c>
      <c r="Q19" s="310" t="s">
        <v>356</v>
      </c>
      <c r="R19" s="311" t="s">
        <v>357</v>
      </c>
      <c r="AA19" s="61">
        <f>IF(OR(J19="Fail",ISBLANK(J19)),INDEX('Issue Code Table'!C:C,MATCH(O:O,'Issue Code Table'!A:A,0)),IF(N19="Critical",6,IF(N19="Significant",5,IF(N19="Moderate",3,2))))</f>
        <v>7</v>
      </c>
    </row>
    <row r="20" spans="1:27" ht="212.5" x14ac:dyDescent="0.25">
      <c r="A20" s="303" t="s">
        <v>358</v>
      </c>
      <c r="B20" s="315" t="s">
        <v>359</v>
      </c>
      <c r="C20" s="304" t="s">
        <v>360</v>
      </c>
      <c r="D20" s="304" t="s">
        <v>241</v>
      </c>
      <c r="E20" s="304" t="s">
        <v>282</v>
      </c>
      <c r="F20" s="305" t="s">
        <v>361</v>
      </c>
      <c r="G20" s="304" t="s">
        <v>362</v>
      </c>
      <c r="H20" s="304" t="s">
        <v>363</v>
      </c>
      <c r="I20" s="304"/>
      <c r="J20" s="305"/>
      <c r="K20" s="304"/>
      <c r="L20" s="304" t="s">
        <v>319</v>
      </c>
      <c r="M20" s="304"/>
      <c r="N20" s="306" t="s">
        <v>222</v>
      </c>
      <c r="O20" s="306" t="s">
        <v>364</v>
      </c>
      <c r="P20" s="306" t="s">
        <v>365</v>
      </c>
      <c r="Q20" s="308" t="s">
        <v>366</v>
      </c>
      <c r="R20" s="309"/>
      <c r="AA20" s="61" t="e">
        <f>IF(OR(J20="Fail",ISBLANK(J20)),INDEX('Issue Code Table'!C:C,MATCH(O:O,'Issue Code Table'!A:A,0)),IF(N20="Critical",6,IF(N20="Significant",5,IF(N20="Moderate",3,2))))</f>
        <v>#N/A</v>
      </c>
    </row>
    <row r="21" spans="1:27" ht="101.25" customHeight="1" x14ac:dyDescent="0.25">
      <c r="A21" s="298" t="s">
        <v>367</v>
      </c>
      <c r="B21" s="314" t="s">
        <v>359</v>
      </c>
      <c r="C21" s="299" t="s">
        <v>360</v>
      </c>
      <c r="D21" s="299" t="s">
        <v>186</v>
      </c>
      <c r="E21" s="299" t="s">
        <v>282</v>
      </c>
      <c r="F21" s="300" t="s">
        <v>368</v>
      </c>
      <c r="G21" s="299" t="s">
        <v>369</v>
      </c>
      <c r="H21" s="300" t="s">
        <v>368</v>
      </c>
      <c r="I21" s="299"/>
      <c r="J21" s="300"/>
      <c r="K21" s="299"/>
      <c r="L21" s="299" t="s">
        <v>370</v>
      </c>
      <c r="M21" s="299"/>
      <c r="N21" s="301" t="s">
        <v>222</v>
      </c>
      <c r="O21" s="301" t="s">
        <v>371</v>
      </c>
      <c r="P21" s="301" t="s">
        <v>372</v>
      </c>
      <c r="Q21" s="310" t="s">
        <v>373</v>
      </c>
      <c r="R21" s="311"/>
      <c r="AA21" s="61">
        <f>IF(OR(J21="Fail",ISBLANK(J21)),INDEX('Issue Code Table'!C:C,MATCH(O:O,'Issue Code Table'!A:A,0)),IF(N21="Critical",6,IF(N21="Significant",5,IF(N21="Moderate",3,2))))</f>
        <v>3</v>
      </c>
    </row>
    <row r="22" spans="1:27" ht="103.5" customHeight="1" x14ac:dyDescent="0.25">
      <c r="A22" s="303" t="s">
        <v>374</v>
      </c>
      <c r="B22" s="315" t="s">
        <v>359</v>
      </c>
      <c r="C22" s="304" t="s">
        <v>360</v>
      </c>
      <c r="D22" s="304" t="s">
        <v>241</v>
      </c>
      <c r="E22" s="304" t="s">
        <v>282</v>
      </c>
      <c r="F22" s="305" t="s">
        <v>375</v>
      </c>
      <c r="G22" s="304" t="s">
        <v>376</v>
      </c>
      <c r="H22" s="304" t="s">
        <v>377</v>
      </c>
      <c r="I22" s="304"/>
      <c r="J22" s="305"/>
      <c r="K22" s="304"/>
      <c r="L22" s="304" t="s">
        <v>378</v>
      </c>
      <c r="M22" s="304"/>
      <c r="N22" s="306" t="s">
        <v>222</v>
      </c>
      <c r="O22" s="306" t="s">
        <v>379</v>
      </c>
      <c r="P22" s="306" t="s">
        <v>380</v>
      </c>
      <c r="Q22" s="308" t="s">
        <v>381</v>
      </c>
      <c r="R22" s="309"/>
      <c r="AA22" s="61">
        <f>IF(OR(J22="Fail",ISBLANK(J22)),INDEX('Issue Code Table'!C:C,MATCH(O:O,'Issue Code Table'!A:A,0)),IF(N22="Critical",6,IF(N22="Significant",5,IF(N22="Moderate",3,2))))</f>
        <v>5</v>
      </c>
    </row>
    <row r="23" spans="1:27" ht="87.5" x14ac:dyDescent="0.25">
      <c r="A23" s="298" t="s">
        <v>382</v>
      </c>
      <c r="B23" s="314" t="s">
        <v>359</v>
      </c>
      <c r="C23" s="299" t="s">
        <v>360</v>
      </c>
      <c r="D23" s="299" t="s">
        <v>186</v>
      </c>
      <c r="E23" s="299" t="s">
        <v>282</v>
      </c>
      <c r="F23" s="300" t="s">
        <v>383</v>
      </c>
      <c r="G23" s="299" t="s">
        <v>384</v>
      </c>
      <c r="H23" s="299" t="s">
        <v>385</v>
      </c>
      <c r="I23" s="299"/>
      <c r="J23" s="300"/>
      <c r="K23" s="299"/>
      <c r="L23" s="299" t="s">
        <v>386</v>
      </c>
      <c r="M23" s="299"/>
      <c r="N23" s="301" t="s">
        <v>222</v>
      </c>
      <c r="O23" s="301" t="s">
        <v>387</v>
      </c>
      <c r="P23" s="301" t="s">
        <v>388</v>
      </c>
      <c r="Q23" s="310" t="s">
        <v>389</v>
      </c>
      <c r="R23" s="311"/>
      <c r="AA23" s="61">
        <f>IF(OR(J23="Fail",ISBLANK(J23)),INDEX('Issue Code Table'!C:C,MATCH(O:O,'Issue Code Table'!A:A,0)),IF(N23="Critical",6,IF(N23="Significant",5,IF(N23="Moderate",3,2))))</f>
        <v>4</v>
      </c>
    </row>
    <row r="24" spans="1:27" ht="110.25" customHeight="1" x14ac:dyDescent="0.25">
      <c r="A24" s="303" t="s">
        <v>390</v>
      </c>
      <c r="B24" s="315" t="s">
        <v>227</v>
      </c>
      <c r="C24" s="304" t="s">
        <v>228</v>
      </c>
      <c r="D24" s="304" t="s">
        <v>186</v>
      </c>
      <c r="E24" s="304" t="s">
        <v>282</v>
      </c>
      <c r="F24" s="305" t="s">
        <v>391</v>
      </c>
      <c r="G24" s="304" t="s">
        <v>392</v>
      </c>
      <c r="H24" s="304" t="s">
        <v>393</v>
      </c>
      <c r="I24" s="304"/>
      <c r="J24" s="305"/>
      <c r="K24" s="304"/>
      <c r="L24" s="304" t="s">
        <v>394</v>
      </c>
      <c r="M24" s="304"/>
      <c r="N24" s="306" t="s">
        <v>233</v>
      </c>
      <c r="O24" s="306" t="s">
        <v>395</v>
      </c>
      <c r="P24" s="306" t="s">
        <v>396</v>
      </c>
      <c r="Q24" s="308" t="s">
        <v>397</v>
      </c>
      <c r="R24" s="309" t="s">
        <v>398</v>
      </c>
      <c r="AA24" s="61">
        <f>IF(OR(J24="Fail",ISBLANK(J24)),INDEX('Issue Code Table'!C:C,MATCH(O:O,'Issue Code Table'!A:A,0)),IF(N24="Critical",6,IF(N24="Significant",5,IF(N24="Moderate",3,2))))</f>
        <v>5</v>
      </c>
    </row>
    <row r="25" spans="1:27" ht="200.25" customHeight="1" x14ac:dyDescent="0.25">
      <c r="A25" s="298" t="s">
        <v>399</v>
      </c>
      <c r="B25" s="299" t="s">
        <v>400</v>
      </c>
      <c r="C25" s="299" t="s">
        <v>401</v>
      </c>
      <c r="D25" s="299" t="s">
        <v>171</v>
      </c>
      <c r="E25" s="299" t="s">
        <v>172</v>
      </c>
      <c r="F25" s="299" t="s">
        <v>402</v>
      </c>
      <c r="G25" s="299" t="s">
        <v>403</v>
      </c>
      <c r="H25" s="299" t="s">
        <v>404</v>
      </c>
      <c r="I25" s="299"/>
      <c r="J25" s="300"/>
      <c r="K25" s="299"/>
      <c r="L25" s="299" t="s">
        <v>405</v>
      </c>
      <c r="M25" s="299"/>
      <c r="N25" s="301" t="s">
        <v>233</v>
      </c>
      <c r="O25" s="301" t="s">
        <v>406</v>
      </c>
      <c r="P25" s="301" t="s">
        <v>407</v>
      </c>
      <c r="Q25" s="310" t="s">
        <v>408</v>
      </c>
      <c r="R25" s="311" t="s">
        <v>409</v>
      </c>
      <c r="AA25" s="61">
        <f>IF(OR(J25="Fail",ISBLANK(J25)),INDEX('Issue Code Table'!C:C,MATCH(O:O,'Issue Code Table'!A:A,0)),IF(N25="Critical",6,IF(N25="Significant",5,IF(N25="Moderate",3,2))))</f>
        <v>5</v>
      </c>
    </row>
    <row r="26" spans="1:27" ht="187.5" x14ac:dyDescent="0.25">
      <c r="A26" s="303" t="s">
        <v>410</v>
      </c>
      <c r="B26" s="315" t="s">
        <v>411</v>
      </c>
      <c r="C26" s="304" t="s">
        <v>412</v>
      </c>
      <c r="D26" s="304" t="s">
        <v>186</v>
      </c>
      <c r="E26" s="304" t="s">
        <v>282</v>
      </c>
      <c r="F26" s="305" t="s">
        <v>413</v>
      </c>
      <c r="G26" s="304" t="s">
        <v>414</v>
      </c>
      <c r="H26" s="304" t="s">
        <v>415</v>
      </c>
      <c r="I26" s="304"/>
      <c r="J26" s="305"/>
      <c r="K26" s="304"/>
      <c r="L26" s="304" t="s">
        <v>416</v>
      </c>
      <c r="M26" s="304"/>
      <c r="N26" s="306" t="s">
        <v>222</v>
      </c>
      <c r="O26" s="306" t="s">
        <v>417</v>
      </c>
      <c r="P26" s="306" t="s">
        <v>418</v>
      </c>
      <c r="Q26" s="308" t="s">
        <v>419</v>
      </c>
      <c r="R26" s="309"/>
      <c r="AA26" s="61">
        <f>IF(OR(J26="Fail",ISBLANK(J26)),INDEX('Issue Code Table'!C:C,MATCH(O:O,'Issue Code Table'!A:A,0)),IF(N26="Critical",6,IF(N26="Significant",5,IF(N26="Moderate",3,2))))</f>
        <v>4</v>
      </c>
    </row>
    <row r="27" spans="1:27" ht="112.5" x14ac:dyDescent="0.25">
      <c r="A27" s="298" t="s">
        <v>420</v>
      </c>
      <c r="B27" s="314" t="s">
        <v>421</v>
      </c>
      <c r="C27" s="299" t="s">
        <v>422</v>
      </c>
      <c r="D27" s="299" t="s">
        <v>241</v>
      </c>
      <c r="E27" s="299" t="s">
        <v>282</v>
      </c>
      <c r="F27" s="300" t="s">
        <v>423</v>
      </c>
      <c r="G27" s="299" t="s">
        <v>424</v>
      </c>
      <c r="H27" s="299" t="s">
        <v>425</v>
      </c>
      <c r="I27" s="299"/>
      <c r="J27" s="300"/>
      <c r="K27" s="299"/>
      <c r="L27" s="299" t="s">
        <v>426</v>
      </c>
      <c r="M27" s="299"/>
      <c r="N27" s="301" t="s">
        <v>233</v>
      </c>
      <c r="O27" s="301" t="s">
        <v>427</v>
      </c>
      <c r="P27" s="301" t="s">
        <v>428</v>
      </c>
      <c r="Q27" s="310" t="s">
        <v>429</v>
      </c>
      <c r="R27" s="311" t="s">
        <v>430</v>
      </c>
      <c r="AA27" s="61">
        <f>IF(OR(J27="Fail",ISBLANK(J27)),INDEX('Issue Code Table'!C:C,MATCH(O:O,'Issue Code Table'!A:A,0)),IF(N27="Critical",6,IF(N27="Significant",5,IF(N27="Moderate",3,2))))</f>
        <v>5</v>
      </c>
    </row>
    <row r="28" spans="1:27" ht="142.5" customHeight="1" x14ac:dyDescent="0.25">
      <c r="A28" s="303" t="s">
        <v>431</v>
      </c>
      <c r="B28" s="315" t="s">
        <v>432</v>
      </c>
      <c r="C28" s="304" t="s">
        <v>433</v>
      </c>
      <c r="D28" s="304" t="s">
        <v>241</v>
      </c>
      <c r="E28" s="304" t="s">
        <v>282</v>
      </c>
      <c r="F28" s="305" t="s">
        <v>434</v>
      </c>
      <c r="G28" s="304" t="s">
        <v>435</v>
      </c>
      <c r="H28" s="304" t="s">
        <v>436</v>
      </c>
      <c r="I28" s="304"/>
      <c r="J28" s="305"/>
      <c r="K28" s="304"/>
      <c r="L28" s="304" t="s">
        <v>437</v>
      </c>
      <c r="M28" s="304"/>
      <c r="N28" s="306" t="s">
        <v>233</v>
      </c>
      <c r="O28" s="306" t="s">
        <v>438</v>
      </c>
      <c r="P28" s="306" t="s">
        <v>439</v>
      </c>
      <c r="Q28" s="308" t="s">
        <v>440</v>
      </c>
      <c r="R28" s="309" t="s">
        <v>441</v>
      </c>
      <c r="AA28" s="61">
        <f>IF(OR(J28="Fail",ISBLANK(J28)),INDEX('Issue Code Table'!C:C,MATCH(O:O,'Issue Code Table'!A:A,0)),IF(N28="Critical",6,IF(N28="Significant",5,IF(N28="Moderate",3,2))))</f>
        <v>5</v>
      </c>
    </row>
    <row r="29" spans="1:27" ht="295.5" customHeight="1" x14ac:dyDescent="0.25">
      <c r="A29" s="298" t="s">
        <v>442</v>
      </c>
      <c r="B29" s="314" t="s">
        <v>443</v>
      </c>
      <c r="C29" s="299" t="s">
        <v>444</v>
      </c>
      <c r="D29" s="299" t="s">
        <v>241</v>
      </c>
      <c r="E29" s="299" t="s">
        <v>282</v>
      </c>
      <c r="F29" s="300" t="s">
        <v>445</v>
      </c>
      <c r="G29" s="300" t="s">
        <v>446</v>
      </c>
      <c r="H29" s="299" t="s">
        <v>447</v>
      </c>
      <c r="I29" s="299"/>
      <c r="J29" s="300"/>
      <c r="K29" s="299"/>
      <c r="L29" s="299" t="s">
        <v>448</v>
      </c>
      <c r="M29" s="299"/>
      <c r="N29" s="301" t="s">
        <v>449</v>
      </c>
      <c r="O29" s="301" t="s">
        <v>450</v>
      </c>
      <c r="P29" s="301" t="s">
        <v>451</v>
      </c>
      <c r="Q29" s="310" t="s">
        <v>452</v>
      </c>
      <c r="R29" s="311"/>
      <c r="AA29" s="61" t="e">
        <f>IF(OR(J29="Fail",ISBLANK(J29)),INDEX('Issue Code Table'!C:C,MATCH(O:O,'Issue Code Table'!A:A,0)),IF(N29="Critical",6,IF(N29="Significant",5,IF(N29="Moderate",3,2))))</f>
        <v>#N/A</v>
      </c>
    </row>
    <row r="30" spans="1:27" ht="153" customHeight="1" x14ac:dyDescent="0.25">
      <c r="A30" s="303" t="s">
        <v>453</v>
      </c>
      <c r="B30" s="306" t="s">
        <v>454</v>
      </c>
      <c r="C30" s="308" t="s">
        <v>455</v>
      </c>
      <c r="D30" s="304" t="s">
        <v>241</v>
      </c>
      <c r="E30" s="304" t="s">
        <v>282</v>
      </c>
      <c r="F30" s="305" t="s">
        <v>456</v>
      </c>
      <c r="G30" s="304" t="s">
        <v>457</v>
      </c>
      <c r="H30" s="304" t="s">
        <v>458</v>
      </c>
      <c r="I30" s="304"/>
      <c r="J30" s="305"/>
      <c r="K30" s="304"/>
      <c r="L30" s="304" t="s">
        <v>459</v>
      </c>
      <c r="M30" s="304"/>
      <c r="N30" s="306" t="s">
        <v>222</v>
      </c>
      <c r="O30" s="306" t="s">
        <v>460</v>
      </c>
      <c r="P30" s="306" t="s">
        <v>461</v>
      </c>
      <c r="Q30" s="308" t="s">
        <v>462</v>
      </c>
      <c r="R30" s="309"/>
      <c r="AA30" s="61">
        <f>IF(OR(J30="Fail",ISBLANK(J30)),INDEX('Issue Code Table'!C:C,MATCH(O:O,'Issue Code Table'!A:A,0)),IF(N30="Critical",6,IF(N30="Significant",5,IF(N30="Moderate",3,2))))</f>
        <v>4</v>
      </c>
    </row>
    <row r="31" spans="1:27" ht="153" customHeight="1" x14ac:dyDescent="0.25">
      <c r="A31" s="298" t="s">
        <v>463</v>
      </c>
      <c r="B31" s="316" t="s">
        <v>464</v>
      </c>
      <c r="C31" s="299" t="s">
        <v>465</v>
      </c>
      <c r="D31" s="299" t="s">
        <v>241</v>
      </c>
      <c r="E31" s="299" t="s">
        <v>282</v>
      </c>
      <c r="F31" s="300" t="s">
        <v>466</v>
      </c>
      <c r="G31" s="299" t="s">
        <v>467</v>
      </c>
      <c r="H31" s="299" t="s">
        <v>468</v>
      </c>
      <c r="I31" s="299"/>
      <c r="J31" s="300"/>
      <c r="K31" s="299"/>
      <c r="L31" s="299" t="s">
        <v>469</v>
      </c>
      <c r="M31" s="299"/>
      <c r="N31" s="301" t="s">
        <v>222</v>
      </c>
      <c r="O31" s="301" t="s">
        <v>470</v>
      </c>
      <c r="P31" s="317" t="s">
        <v>471</v>
      </c>
      <c r="Q31" s="310" t="s">
        <v>472</v>
      </c>
      <c r="R31" s="311"/>
      <c r="AA31" s="61">
        <f>IF(OR(J31="Fail",ISBLANK(J31)),INDEX('Issue Code Table'!C:C,MATCH(O:O,'Issue Code Table'!A:A,0)),IF(N31="Critical",6,IF(N31="Significant",5,IF(N31="Moderate",3,2))))</f>
        <v>4</v>
      </c>
    </row>
    <row r="32" spans="1:27" ht="139.5" customHeight="1" x14ac:dyDescent="0.25">
      <c r="A32" s="303" t="s">
        <v>473</v>
      </c>
      <c r="B32" s="315" t="s">
        <v>184</v>
      </c>
      <c r="C32" s="304" t="s">
        <v>185</v>
      </c>
      <c r="D32" s="304" t="s">
        <v>241</v>
      </c>
      <c r="E32" s="304" t="s">
        <v>282</v>
      </c>
      <c r="F32" s="305" t="s">
        <v>474</v>
      </c>
      <c r="G32" s="305" t="s">
        <v>475</v>
      </c>
      <c r="H32" s="304" t="s">
        <v>476</v>
      </c>
      <c r="I32" s="304"/>
      <c r="J32" s="305"/>
      <c r="K32" s="304"/>
      <c r="L32" s="304" t="s">
        <v>477</v>
      </c>
      <c r="M32" s="304"/>
      <c r="N32" s="306" t="s">
        <v>233</v>
      </c>
      <c r="O32" s="306" t="s">
        <v>478</v>
      </c>
      <c r="P32" s="306" t="s">
        <v>479</v>
      </c>
      <c r="Q32" s="308" t="s">
        <v>480</v>
      </c>
      <c r="R32" s="309" t="s">
        <v>481</v>
      </c>
      <c r="AA32" s="61" t="e">
        <f>IF(OR(J32="Fail",ISBLANK(J32)),INDEX('Issue Code Table'!C:C,MATCH(O:O,'Issue Code Table'!A:A,0)),IF(N32="Critical",6,IF(N32="Significant",5,IF(N32="Moderate",3,2))))</f>
        <v>#N/A</v>
      </c>
    </row>
    <row r="33" spans="1:27" ht="215.25" customHeight="1" x14ac:dyDescent="0.25">
      <c r="A33" s="298" t="s">
        <v>482</v>
      </c>
      <c r="B33" s="299" t="s">
        <v>483</v>
      </c>
      <c r="C33" s="299" t="s">
        <v>484</v>
      </c>
      <c r="D33" s="299" t="s">
        <v>241</v>
      </c>
      <c r="E33" s="299" t="s">
        <v>172</v>
      </c>
      <c r="F33" s="299" t="s">
        <v>485</v>
      </c>
      <c r="G33" s="299" t="s">
        <v>486</v>
      </c>
      <c r="H33" s="299" t="s">
        <v>487</v>
      </c>
      <c r="I33" s="299"/>
      <c r="J33" s="300"/>
      <c r="K33" s="299"/>
      <c r="L33" s="299" t="s">
        <v>488</v>
      </c>
      <c r="M33" s="299"/>
      <c r="N33" s="301" t="s">
        <v>233</v>
      </c>
      <c r="O33" s="301" t="s">
        <v>489</v>
      </c>
      <c r="P33" s="301" t="s">
        <v>490</v>
      </c>
      <c r="Q33" s="310" t="s">
        <v>491</v>
      </c>
      <c r="R33" s="311" t="s">
        <v>492</v>
      </c>
      <c r="AA33" s="61">
        <f>IF(OR(J33="Fail",ISBLANK(J33)),INDEX('Issue Code Table'!C:C,MATCH(O:O,'Issue Code Table'!A:A,0)),IF(N33="Critical",6,IF(N33="Significant",5,IF(N33="Moderate",3,2))))</f>
        <v>6</v>
      </c>
    </row>
    <row r="34" spans="1:27" ht="255.75" customHeight="1" x14ac:dyDescent="0.25">
      <c r="A34" s="303" t="s">
        <v>493</v>
      </c>
      <c r="B34" s="315" t="s">
        <v>494</v>
      </c>
      <c r="C34" s="304" t="s">
        <v>495</v>
      </c>
      <c r="D34" s="304" t="s">
        <v>241</v>
      </c>
      <c r="E34" s="304" t="s">
        <v>282</v>
      </c>
      <c r="F34" s="305" t="s">
        <v>496</v>
      </c>
      <c r="G34" s="304" t="s">
        <v>497</v>
      </c>
      <c r="H34" s="304" t="s">
        <v>498</v>
      </c>
      <c r="I34" s="304"/>
      <c r="J34" s="305"/>
      <c r="K34" s="304"/>
      <c r="L34" s="304" t="s">
        <v>499</v>
      </c>
      <c r="M34" s="304"/>
      <c r="N34" s="306" t="s">
        <v>222</v>
      </c>
      <c r="O34" s="306" t="s">
        <v>500</v>
      </c>
      <c r="P34" s="306" t="s">
        <v>501</v>
      </c>
      <c r="Q34" s="308" t="s">
        <v>502</v>
      </c>
      <c r="R34" s="309"/>
      <c r="AA34" s="61">
        <f>IF(OR(J34="Fail",ISBLANK(J34)),INDEX('Issue Code Table'!C:C,MATCH(O:O,'Issue Code Table'!A:A,0)),IF(N34="Critical",6,IF(N34="Significant",5,IF(N34="Moderate",3,2))))</f>
        <v>4</v>
      </c>
    </row>
    <row r="35" spans="1:27" ht="150.65" customHeight="1" x14ac:dyDescent="0.25">
      <c r="A35" s="298" t="s">
        <v>503</v>
      </c>
      <c r="B35" s="299" t="s">
        <v>504</v>
      </c>
      <c r="C35" s="299" t="s">
        <v>505</v>
      </c>
      <c r="D35" s="299" t="s">
        <v>241</v>
      </c>
      <c r="E35" s="299" t="s">
        <v>282</v>
      </c>
      <c r="F35" s="299" t="s">
        <v>506</v>
      </c>
      <c r="G35" s="299" t="s">
        <v>507</v>
      </c>
      <c r="H35" s="299" t="s">
        <v>508</v>
      </c>
      <c r="I35" s="299"/>
      <c r="J35" s="300"/>
      <c r="K35" s="299"/>
      <c r="L35" s="299" t="s">
        <v>509</v>
      </c>
      <c r="M35" s="299"/>
      <c r="N35" s="301" t="s">
        <v>222</v>
      </c>
      <c r="O35" s="301" t="s">
        <v>510</v>
      </c>
      <c r="P35" s="301" t="s">
        <v>511</v>
      </c>
      <c r="Q35" s="310" t="s">
        <v>512</v>
      </c>
      <c r="R35" s="311"/>
      <c r="AA35" s="61" t="e">
        <f>IF(OR(J35="Fail",ISBLANK(J35)),INDEX('Issue Code Table'!C:C,MATCH(O:O,'Issue Code Table'!A:A,0)),IF(N35="Critical",6,IF(N35="Significant",5,IF(N35="Moderate",3,2))))</f>
        <v>#N/A</v>
      </c>
    </row>
    <row r="36" spans="1:27" ht="201.75" customHeight="1" x14ac:dyDescent="0.25">
      <c r="A36" s="303" t="s">
        <v>513</v>
      </c>
      <c r="B36" s="315" t="s">
        <v>514</v>
      </c>
      <c r="C36" s="304" t="s">
        <v>515</v>
      </c>
      <c r="D36" s="304" t="s">
        <v>241</v>
      </c>
      <c r="E36" s="304" t="s">
        <v>282</v>
      </c>
      <c r="F36" s="305" t="s">
        <v>516</v>
      </c>
      <c r="G36" s="305" t="s">
        <v>517</v>
      </c>
      <c r="H36" s="304" t="s">
        <v>518</v>
      </c>
      <c r="I36" s="304"/>
      <c r="J36" s="305"/>
      <c r="K36" s="304"/>
      <c r="L36" s="304" t="s">
        <v>509</v>
      </c>
      <c r="M36" s="304"/>
      <c r="N36" s="306" t="s">
        <v>222</v>
      </c>
      <c r="O36" s="306" t="s">
        <v>519</v>
      </c>
      <c r="P36" s="306" t="s">
        <v>520</v>
      </c>
      <c r="Q36" s="308" t="s">
        <v>521</v>
      </c>
      <c r="R36" s="309"/>
      <c r="AA36" s="61">
        <f>IF(OR(J36="Fail",ISBLANK(J36)),INDEX('Issue Code Table'!C:C,MATCH(O:O,'Issue Code Table'!A:A,0)),IF(N36="Critical",6,IF(N36="Significant",5,IF(N36="Moderate",3,2))))</f>
        <v>4</v>
      </c>
    </row>
    <row r="37" spans="1:27" ht="164.15" customHeight="1" x14ac:dyDescent="0.25">
      <c r="A37" s="298" t="s">
        <v>522</v>
      </c>
      <c r="B37" s="314" t="s">
        <v>523</v>
      </c>
      <c r="C37" s="299" t="s">
        <v>524</v>
      </c>
      <c r="D37" s="299" t="s">
        <v>241</v>
      </c>
      <c r="E37" s="299" t="s">
        <v>282</v>
      </c>
      <c r="F37" s="300" t="s">
        <v>525</v>
      </c>
      <c r="G37" s="299" t="s">
        <v>526</v>
      </c>
      <c r="H37" s="299" t="s">
        <v>527</v>
      </c>
      <c r="I37" s="299"/>
      <c r="J37" s="300"/>
      <c r="K37" s="299"/>
      <c r="L37" s="299" t="s">
        <v>528</v>
      </c>
      <c r="M37" s="299"/>
      <c r="N37" s="301" t="s">
        <v>222</v>
      </c>
      <c r="O37" s="301" t="s">
        <v>529</v>
      </c>
      <c r="P37" s="301" t="s">
        <v>530</v>
      </c>
      <c r="Q37" s="310" t="s">
        <v>531</v>
      </c>
      <c r="R37" s="311"/>
      <c r="AA37" s="61">
        <f>IF(OR(J37="Fail",ISBLANK(J37)),INDEX('Issue Code Table'!C:C,MATCH(O:O,'Issue Code Table'!A:A,0)),IF(N37="Critical",6,IF(N37="Significant",5,IF(N37="Moderate",3,2))))</f>
        <v>2</v>
      </c>
    </row>
    <row r="38" spans="1:27" ht="93" customHeight="1" x14ac:dyDescent="0.25">
      <c r="A38" s="303" t="s">
        <v>532</v>
      </c>
      <c r="B38" s="315" t="s">
        <v>533</v>
      </c>
      <c r="C38" s="304" t="s">
        <v>534</v>
      </c>
      <c r="D38" s="304" t="s">
        <v>171</v>
      </c>
      <c r="E38" s="304" t="s">
        <v>282</v>
      </c>
      <c r="F38" s="305" t="s">
        <v>535</v>
      </c>
      <c r="G38" s="304" t="s">
        <v>536</v>
      </c>
      <c r="H38" s="304" t="s">
        <v>537</v>
      </c>
      <c r="I38" s="304"/>
      <c r="J38" s="305"/>
      <c r="K38" s="304"/>
      <c r="L38" s="304" t="s">
        <v>538</v>
      </c>
      <c r="M38" s="304"/>
      <c r="N38" s="306" t="s">
        <v>233</v>
      </c>
      <c r="O38" s="306" t="s">
        <v>539</v>
      </c>
      <c r="P38" s="306" t="s">
        <v>540</v>
      </c>
      <c r="Q38" s="308" t="s">
        <v>541</v>
      </c>
      <c r="R38" s="309" t="s">
        <v>542</v>
      </c>
      <c r="AA38" s="61" t="e">
        <f>IF(OR(J38="Fail",ISBLANK(J38)),INDEX('Issue Code Table'!C:C,MATCH(O:O,'Issue Code Table'!A:A,0)),IF(N38="Critical",6,IF(N38="Significant",5,IF(N38="Moderate",3,2))))</f>
        <v>#N/A</v>
      </c>
    </row>
    <row r="39" spans="1:27" ht="93" customHeight="1" x14ac:dyDescent="0.25">
      <c r="A39" s="298" t="s">
        <v>543</v>
      </c>
      <c r="B39" s="314" t="s">
        <v>544</v>
      </c>
      <c r="C39" s="299" t="s">
        <v>545</v>
      </c>
      <c r="D39" s="299" t="s">
        <v>241</v>
      </c>
      <c r="E39" s="299" t="s">
        <v>282</v>
      </c>
      <c r="F39" s="300" t="s">
        <v>546</v>
      </c>
      <c r="G39" s="301" t="s">
        <v>547</v>
      </c>
      <c r="H39" s="301" t="s">
        <v>548</v>
      </c>
      <c r="I39" s="310"/>
      <c r="J39" s="300"/>
      <c r="K39" s="299"/>
      <c r="L39" s="299" t="s">
        <v>549</v>
      </c>
      <c r="M39" s="299"/>
      <c r="N39" s="301" t="s">
        <v>449</v>
      </c>
      <c r="O39" s="301" t="s">
        <v>500</v>
      </c>
      <c r="P39" s="301" t="s">
        <v>501</v>
      </c>
      <c r="Q39" s="310" t="s">
        <v>550</v>
      </c>
      <c r="R39" s="311"/>
      <c r="AA39" s="61">
        <f>IF(OR(J39="Fail",ISBLANK(J39)),INDEX('Issue Code Table'!C:C,MATCH(O:O,'Issue Code Table'!A:A,0)),IF(N39="Critical",6,IF(N39="Significant",5,IF(N39="Moderate",3,2))))</f>
        <v>4</v>
      </c>
    </row>
    <row r="40" spans="1:27" ht="105" customHeight="1" x14ac:dyDescent="0.25">
      <c r="A40" s="303" t="s">
        <v>551</v>
      </c>
      <c r="B40" s="315" t="s">
        <v>552</v>
      </c>
      <c r="C40" s="304" t="s">
        <v>553</v>
      </c>
      <c r="D40" s="304" t="s">
        <v>186</v>
      </c>
      <c r="E40" s="304" t="s">
        <v>282</v>
      </c>
      <c r="F40" s="305" t="s">
        <v>554</v>
      </c>
      <c r="G40" s="318" t="s">
        <v>555</v>
      </c>
      <c r="H40" s="318" t="s">
        <v>556</v>
      </c>
      <c r="I40" s="304"/>
      <c r="J40" s="305"/>
      <c r="K40" s="304"/>
      <c r="L40" s="304" t="s">
        <v>557</v>
      </c>
      <c r="M40" s="304"/>
      <c r="N40" s="306" t="s">
        <v>222</v>
      </c>
      <c r="O40" s="306" t="s">
        <v>558</v>
      </c>
      <c r="P40" s="306" t="s">
        <v>559</v>
      </c>
      <c r="Q40" s="308" t="s">
        <v>560</v>
      </c>
      <c r="R40" s="309"/>
      <c r="AA40" s="61">
        <f>IF(OR(J40="Fail",ISBLANK(J40)),INDEX('Issue Code Table'!C:C,MATCH(O:O,'Issue Code Table'!A:A,0)),IF(N40="Critical",6,IF(N40="Significant",5,IF(N40="Moderate",3,2))))</f>
        <v>4</v>
      </c>
    </row>
    <row r="41" spans="1:27" ht="289.5" customHeight="1" x14ac:dyDescent="0.25">
      <c r="A41" s="298" t="s">
        <v>561</v>
      </c>
      <c r="B41" s="299" t="s">
        <v>562</v>
      </c>
      <c r="C41" s="299" t="s">
        <v>563</v>
      </c>
      <c r="D41" s="299" t="s">
        <v>241</v>
      </c>
      <c r="E41" s="299" t="s">
        <v>282</v>
      </c>
      <c r="F41" s="299" t="s">
        <v>564</v>
      </c>
      <c r="G41" s="299" t="s">
        <v>565</v>
      </c>
      <c r="H41" s="299" t="s">
        <v>566</v>
      </c>
      <c r="I41" s="299"/>
      <c r="J41" s="300"/>
      <c r="K41" s="299"/>
      <c r="L41" s="299" t="s">
        <v>567</v>
      </c>
      <c r="M41" s="299" t="s">
        <v>568</v>
      </c>
      <c r="N41" s="301" t="s">
        <v>233</v>
      </c>
      <c r="O41" s="301" t="s">
        <v>569</v>
      </c>
      <c r="P41" s="301" t="s">
        <v>570</v>
      </c>
      <c r="Q41" s="310" t="s">
        <v>571</v>
      </c>
      <c r="R41" s="311" t="s">
        <v>572</v>
      </c>
      <c r="AA41" s="61" t="e">
        <f>IF(OR(J41="Fail",ISBLANK(J41)),INDEX('Issue Code Table'!C:C,MATCH(O:O,'Issue Code Table'!A:A,0)),IF(N41="Critical",6,IF(N41="Significant",5,IF(N41="Moderate",3,2))))</f>
        <v>#N/A</v>
      </c>
    </row>
    <row r="42" spans="1:27" ht="330.75" customHeight="1" x14ac:dyDescent="0.25">
      <c r="A42" s="319" t="s">
        <v>573</v>
      </c>
      <c r="B42" s="320" t="s">
        <v>574</v>
      </c>
      <c r="C42" s="320" t="s">
        <v>575</v>
      </c>
      <c r="D42" s="320" t="s">
        <v>171</v>
      </c>
      <c r="E42" s="320" t="s">
        <v>282</v>
      </c>
      <c r="F42" s="320" t="s">
        <v>576</v>
      </c>
      <c r="G42" s="320" t="s">
        <v>577</v>
      </c>
      <c r="H42" s="320" t="s">
        <v>578</v>
      </c>
      <c r="I42" s="320"/>
      <c r="J42" s="321"/>
      <c r="K42" s="320"/>
      <c r="L42" s="320" t="s">
        <v>579</v>
      </c>
      <c r="M42" s="320"/>
      <c r="N42" s="221" t="s">
        <v>233</v>
      </c>
      <c r="O42" s="221" t="s">
        <v>569</v>
      </c>
      <c r="P42" s="221" t="s">
        <v>570</v>
      </c>
      <c r="Q42" s="322" t="s">
        <v>580</v>
      </c>
      <c r="R42" s="323" t="s">
        <v>581</v>
      </c>
      <c r="AA42" s="61" t="e">
        <f>IF(OR(J42="Fail",ISBLANK(J42)),INDEX('Issue Code Table'!C:C,MATCH(O:O,'Issue Code Table'!A:A,0)),IF(N42="Critical",6,IF(N42="Significant",5,IF(N42="Moderate",3,2))))</f>
        <v>#N/A</v>
      </c>
    </row>
    <row r="43" spans="1:27" x14ac:dyDescent="0.25">
      <c r="A43" s="62"/>
      <c r="B43" s="324"/>
      <c r="C43" s="63"/>
      <c r="D43" s="62"/>
      <c r="E43" s="62"/>
      <c r="F43" s="62"/>
      <c r="G43" s="62"/>
      <c r="H43" s="62"/>
      <c r="I43" s="62"/>
      <c r="J43" s="62"/>
      <c r="K43" s="62"/>
      <c r="L43" s="112"/>
      <c r="M43" s="62"/>
      <c r="N43" s="62"/>
      <c r="O43" s="64"/>
      <c r="P43" s="64"/>
      <c r="Q43" s="64"/>
      <c r="R43" s="64"/>
      <c r="AA43" s="62"/>
    </row>
    <row r="44" spans="1:27" hidden="1" x14ac:dyDescent="0.25">
      <c r="L44" s="113"/>
    </row>
    <row r="45" spans="1:27" hidden="1" x14ac:dyDescent="0.25">
      <c r="L45" s="113"/>
    </row>
    <row r="46" spans="1:27" hidden="1" x14ac:dyDescent="0.25">
      <c r="I46" t="s">
        <v>582</v>
      </c>
      <c r="L46" s="113"/>
    </row>
    <row r="47" spans="1:27" hidden="1" x14ac:dyDescent="0.25">
      <c r="I47" t="s">
        <v>56</v>
      </c>
      <c r="L47" s="113"/>
    </row>
    <row r="48" spans="1:27" hidden="1" x14ac:dyDescent="0.25">
      <c r="I48" t="s">
        <v>57</v>
      </c>
      <c r="L48" s="113"/>
    </row>
    <row r="49" spans="9:12" hidden="1" x14ac:dyDescent="0.25">
      <c r="I49" s="35" t="s">
        <v>45</v>
      </c>
      <c r="L49" s="113"/>
    </row>
    <row r="50" spans="9:12" hidden="1" x14ac:dyDescent="0.25">
      <c r="I50" s="35" t="s">
        <v>583</v>
      </c>
      <c r="L50" s="113"/>
    </row>
    <row r="51" spans="9:12" hidden="1" x14ac:dyDescent="0.25">
      <c r="I51" t="s">
        <v>584</v>
      </c>
      <c r="L51" s="116"/>
    </row>
    <row r="52" spans="9:12" hidden="1" x14ac:dyDescent="0.25">
      <c r="I52" t="s">
        <v>585</v>
      </c>
      <c r="L52" s="113"/>
    </row>
    <row r="53" spans="9:12" hidden="1" x14ac:dyDescent="0.25">
      <c r="I53" t="s">
        <v>337</v>
      </c>
      <c r="L53" s="113"/>
    </row>
    <row r="54" spans="9:12" hidden="1" x14ac:dyDescent="0.25">
      <c r="I54" t="s">
        <v>186</v>
      </c>
      <c r="L54" s="113"/>
    </row>
    <row r="55" spans="9:12" hidden="1" x14ac:dyDescent="0.25">
      <c r="I55" t="s">
        <v>241</v>
      </c>
      <c r="L55" s="116"/>
    </row>
    <row r="56" spans="9:12" hidden="1" x14ac:dyDescent="0.25">
      <c r="L56" s="113"/>
    </row>
    <row r="57" spans="9:12" hidden="1" x14ac:dyDescent="0.25">
      <c r="I57" s="65" t="s">
        <v>586</v>
      </c>
      <c r="L57" s="113"/>
    </row>
    <row r="58" spans="9:12" hidden="1" x14ac:dyDescent="0.25">
      <c r="I58" s="43" t="s">
        <v>178</v>
      </c>
      <c r="L58" s="113"/>
    </row>
    <row r="59" spans="9:12" hidden="1" x14ac:dyDescent="0.25">
      <c r="I59" s="65" t="s">
        <v>233</v>
      </c>
      <c r="L59" s="113"/>
    </row>
    <row r="60" spans="9:12" hidden="1" x14ac:dyDescent="0.25">
      <c r="I60" s="65" t="s">
        <v>222</v>
      </c>
      <c r="L60" s="113"/>
    </row>
    <row r="61" spans="9:12" hidden="1" x14ac:dyDescent="0.25">
      <c r="I61" s="65" t="s">
        <v>449</v>
      </c>
      <c r="L61" s="113"/>
    </row>
    <row r="62" spans="9:12" hidden="1" x14ac:dyDescent="0.25">
      <c r="L62" s="113"/>
    </row>
    <row r="63" spans="9:12" hidden="1" x14ac:dyDescent="0.25">
      <c r="L63" s="113"/>
    </row>
    <row r="64" spans="9:12" ht="17.149999999999999" hidden="1" customHeight="1" x14ac:dyDescent="0.25">
      <c r="L64" s="113"/>
    </row>
    <row r="65" spans="12:12" ht="15" customHeight="1" x14ac:dyDescent="0.25">
      <c r="L65" s="113"/>
    </row>
    <row r="66" spans="12:12" x14ac:dyDescent="0.25">
      <c r="L66" s="113"/>
    </row>
    <row r="67" spans="12:12" x14ac:dyDescent="0.25">
      <c r="L67" s="113"/>
    </row>
    <row r="68" spans="12:12" x14ac:dyDescent="0.25">
      <c r="L68" s="113"/>
    </row>
    <row r="69" spans="12:12" x14ac:dyDescent="0.25">
      <c r="L69" s="113"/>
    </row>
    <row r="70" spans="12:12" x14ac:dyDescent="0.25">
      <c r="L70" s="114"/>
    </row>
    <row r="71" spans="12:12" x14ac:dyDescent="0.25">
      <c r="L71" s="113"/>
    </row>
    <row r="72" spans="12:12" x14ac:dyDescent="0.25">
      <c r="L72" s="113"/>
    </row>
    <row r="73" spans="12:12" x14ac:dyDescent="0.25">
      <c r="L73" s="113"/>
    </row>
    <row r="74" spans="12:12" x14ac:dyDescent="0.25">
      <c r="L74" s="113"/>
    </row>
    <row r="75" spans="12:12" x14ac:dyDescent="0.25">
      <c r="L75" s="113"/>
    </row>
    <row r="76" spans="12:12" x14ac:dyDescent="0.25">
      <c r="L76" s="113"/>
    </row>
    <row r="77" spans="12:12" x14ac:dyDescent="0.25">
      <c r="L77" s="113"/>
    </row>
    <row r="78" spans="12:12" x14ac:dyDescent="0.25">
      <c r="L78" s="113"/>
    </row>
    <row r="79" spans="12:12" x14ac:dyDescent="0.25">
      <c r="L79" s="113"/>
    </row>
    <row r="80" spans="12:12" x14ac:dyDescent="0.25">
      <c r="L80" s="113"/>
    </row>
    <row r="81" spans="12:12" x14ac:dyDescent="0.25">
      <c r="L81" s="113"/>
    </row>
    <row r="82" spans="12:12" x14ac:dyDescent="0.25">
      <c r="L82" s="113"/>
    </row>
    <row r="83" spans="12:12" x14ac:dyDescent="0.25">
      <c r="L83" s="113"/>
    </row>
    <row r="84" spans="12:12" x14ac:dyDescent="0.25">
      <c r="L84" s="113"/>
    </row>
    <row r="85" spans="12:12" x14ac:dyDescent="0.25">
      <c r="L85" s="113"/>
    </row>
    <row r="86" spans="12:12" x14ac:dyDescent="0.25">
      <c r="L86" s="113"/>
    </row>
    <row r="87" spans="12:12" x14ac:dyDescent="0.25">
      <c r="L87" s="113"/>
    </row>
    <row r="88" spans="12:12" x14ac:dyDescent="0.25">
      <c r="L88" s="113"/>
    </row>
    <row r="89" spans="12:12" x14ac:dyDescent="0.25">
      <c r="L89" s="113"/>
    </row>
    <row r="90" spans="12:12" x14ac:dyDescent="0.25">
      <c r="L90" s="113"/>
    </row>
    <row r="91" spans="12:12" x14ac:dyDescent="0.25">
      <c r="L91" s="113"/>
    </row>
    <row r="92" spans="12:12" x14ac:dyDescent="0.25">
      <c r="L92" s="113"/>
    </row>
    <row r="93" spans="12:12" x14ac:dyDescent="0.25">
      <c r="L93" s="113"/>
    </row>
    <row r="94" spans="12:12" x14ac:dyDescent="0.25">
      <c r="L94" s="113"/>
    </row>
    <row r="95" spans="12:12" x14ac:dyDescent="0.25">
      <c r="L95" s="113"/>
    </row>
    <row r="96" spans="12:12" x14ac:dyDescent="0.25">
      <c r="L96" s="113"/>
    </row>
    <row r="97" spans="12:12" x14ac:dyDescent="0.25">
      <c r="L97" s="113"/>
    </row>
    <row r="98" spans="12:12" x14ac:dyDescent="0.25">
      <c r="L98" s="113"/>
    </row>
    <row r="99" spans="12:12" x14ac:dyDescent="0.25">
      <c r="L99" s="113"/>
    </row>
    <row r="100" spans="12:12" x14ac:dyDescent="0.25">
      <c r="L100" s="113"/>
    </row>
    <row r="101" spans="12:12" x14ac:dyDescent="0.25">
      <c r="L101" s="113"/>
    </row>
    <row r="102" spans="12:12" x14ac:dyDescent="0.25">
      <c r="L102" s="113"/>
    </row>
  </sheetData>
  <sheetProtection sort="0" autoFilter="0"/>
  <protectedRanges>
    <protectedRange password="E1A2" sqref="O2:O3 O21:O27 O7:O17 O19" name="Range1"/>
    <protectedRange password="E1A2" sqref="AA2:AA42" name="Range1_1"/>
    <protectedRange password="E1A2" sqref="O20" name="Range1_4_1"/>
    <protectedRange password="E1A2" sqref="P2" name="Range1_5_1"/>
    <protectedRange password="E1A2" sqref="Q2" name="Range1_14"/>
  </protectedRanges>
  <conditionalFormatting sqref="J5:K5 J7:K42 J3:J6">
    <cfRule type="cellIs" dxfId="68" priority="3" stopIfTrue="1" operator="equal">
      <formula>"Info"</formula>
    </cfRule>
  </conditionalFormatting>
  <conditionalFormatting sqref="J3:K5 J7:K42 J5:J6">
    <cfRule type="cellIs" dxfId="67" priority="1" stopIfTrue="1" operator="equal">
      <formula>"Pass"</formula>
    </cfRule>
    <cfRule type="cellIs" dxfId="66" priority="2" stopIfTrue="1" operator="equal">
      <formula>"Fail"</formula>
    </cfRule>
  </conditionalFormatting>
  <conditionalFormatting sqref="K3">
    <cfRule type="cellIs" dxfId="65" priority="6" stopIfTrue="1" operator="equal">
      <formula>"Info"</formula>
    </cfRule>
  </conditionalFormatting>
  <conditionalFormatting sqref="K4:K5">
    <cfRule type="cellIs" dxfId="64" priority="5" stopIfTrue="1" operator="equal">
      <formula>"Info Needed"</formula>
    </cfRule>
  </conditionalFormatting>
  <conditionalFormatting sqref="M4">
    <cfRule type="expression" dxfId="63" priority="7" stopIfTrue="1">
      <formula>ISERROR(AA4)</formula>
    </cfRule>
  </conditionalFormatting>
  <conditionalFormatting sqref="O3:O5 O7:O42">
    <cfRule type="expression" dxfId="62" priority="8" stopIfTrue="1">
      <formula>ISERROR(AA3)</formula>
    </cfRule>
  </conditionalFormatting>
  <dataValidations count="2">
    <dataValidation type="list" allowBlank="1" showInputMessage="1" showErrorMessage="1" sqref="P18 N19:N42 N3:N17" xr:uid="{83562C46-3ACC-44AB-A24C-1954480D73D7}">
      <formula1>$I$58:$I$61</formula1>
    </dataValidation>
    <dataValidation type="list" allowBlank="1" showInputMessage="1" showErrorMessage="1" sqref="J3:J42" xr:uid="{2CFFDA09-61FA-4837-8829-282F1CE0662D}">
      <formula1>$I$47:$I$50</formula1>
    </dataValidation>
  </dataValidations>
  <printOptions horizontalCentered="1"/>
  <pageMargins left="0.25" right="0.25" top="0.5" bottom="0.5" header="0.25" footer="0.25"/>
  <pageSetup scale="65" orientation="landscape" horizontalDpi="1200" verticalDpi="1200" r:id="rId1"/>
  <headerFooter alignWithMargins="0">
    <oddHeader>&amp;CIRS Office of Safeguards SCSEM</oddHead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E9455-04D1-41EF-97BD-BC8B4BBCD0AF}">
  <dimension ref="A1:AB251"/>
  <sheetViews>
    <sheetView zoomScale="90" zoomScaleNormal="90"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12.5" zeroHeight="1" x14ac:dyDescent="0.25"/>
  <cols>
    <col min="1" max="1" width="12.54296875" style="106" customWidth="1"/>
    <col min="2" max="2" width="9.81640625" style="106" customWidth="1"/>
    <col min="3" max="3" width="20.453125" style="106" customWidth="1"/>
    <col min="4" max="4" width="15.54296875" style="106" customWidth="1"/>
    <col min="5" max="5" width="25.54296875" style="106" customWidth="1"/>
    <col min="6" max="6" width="39.1796875" style="106" customWidth="1"/>
    <col min="7" max="7" width="80.453125" style="104" customWidth="1"/>
    <col min="8" max="8" width="22.453125" style="106" customWidth="1"/>
    <col min="9" max="9" width="29" style="106" customWidth="1"/>
    <col min="10" max="10" width="14.453125" style="106" customWidth="1"/>
    <col min="11" max="11" width="37.1796875" hidden="1" customWidth="1"/>
    <col min="12" max="13" width="18.1796875" style="106" customWidth="1"/>
    <col min="14" max="14" width="20" style="106" customWidth="1"/>
    <col min="15" max="15" width="71.453125" style="106" customWidth="1"/>
    <col min="16" max="16" width="2.81640625" style="110" customWidth="1"/>
    <col min="17" max="17" width="14.81640625" style="106" customWidth="1"/>
    <col min="18" max="18" width="23.81640625" style="106" customWidth="1"/>
    <col min="19" max="19" width="44.1796875" style="104" customWidth="1"/>
    <col min="20" max="20" width="55.453125" style="104" customWidth="1"/>
    <col min="21" max="21" width="82.1796875" style="106" hidden="1" customWidth="1"/>
    <col min="22" max="22" width="42" style="106" hidden="1" customWidth="1"/>
    <col min="23" max="25" width="2.453125" style="106" hidden="1" customWidth="1"/>
    <col min="26" max="26" width="3" style="106" hidden="1" customWidth="1"/>
    <col min="27" max="27" width="29.81640625" hidden="1" customWidth="1"/>
    <col min="28" max="28" width="1.54296875" customWidth="1"/>
    <col min="29" max="16384" width="9.1796875" style="106" hidden="1"/>
  </cols>
  <sheetData>
    <row r="1" spans="1:27" s="104" customFormat="1" ht="13" x14ac:dyDescent="0.3">
      <c r="A1" s="102" t="s">
        <v>55</v>
      </c>
      <c r="B1" s="102"/>
      <c r="C1" s="102"/>
      <c r="D1" s="102"/>
      <c r="E1" s="102"/>
      <c r="F1" s="102"/>
      <c r="G1" s="102"/>
      <c r="H1" s="102"/>
      <c r="I1" s="102"/>
      <c r="J1" s="102"/>
      <c r="K1" s="103"/>
      <c r="L1" s="103"/>
      <c r="M1" s="103"/>
      <c r="N1" s="103"/>
      <c r="O1" s="103"/>
      <c r="P1" s="325"/>
      <c r="Q1" s="103"/>
      <c r="R1" s="103"/>
      <c r="S1" s="107"/>
      <c r="T1" s="107"/>
      <c r="U1" s="107"/>
      <c r="V1" s="107"/>
      <c r="W1" s="269"/>
      <c r="X1" s="269"/>
      <c r="Y1" s="269"/>
      <c r="Z1" s="269"/>
      <c r="AA1" s="269"/>
    </row>
    <row r="2" spans="1:27" s="105" customFormat="1" ht="31.5" customHeight="1" x14ac:dyDescent="0.3">
      <c r="A2" s="326" t="s">
        <v>587</v>
      </c>
      <c r="B2" s="326" t="s">
        <v>150</v>
      </c>
      <c r="C2" s="326" t="s">
        <v>151</v>
      </c>
      <c r="D2" s="326" t="s">
        <v>152</v>
      </c>
      <c r="E2" s="326" t="s">
        <v>588</v>
      </c>
      <c r="F2" s="326" t="s">
        <v>589</v>
      </c>
      <c r="G2" s="326" t="s">
        <v>155</v>
      </c>
      <c r="H2" s="326" t="s">
        <v>156</v>
      </c>
      <c r="I2" s="326" t="s">
        <v>157</v>
      </c>
      <c r="J2" s="326" t="s">
        <v>158</v>
      </c>
      <c r="K2" s="327" t="s">
        <v>160</v>
      </c>
      <c r="L2" s="326" t="s">
        <v>590</v>
      </c>
      <c r="M2" s="326" t="s">
        <v>591</v>
      </c>
      <c r="N2" s="326" t="s">
        <v>592</v>
      </c>
      <c r="O2" s="326" t="s">
        <v>163</v>
      </c>
      <c r="P2" s="328"/>
      <c r="Q2" s="329" t="s">
        <v>593</v>
      </c>
      <c r="R2" s="326" t="s">
        <v>594</v>
      </c>
      <c r="S2" s="326" t="s">
        <v>595</v>
      </c>
      <c r="T2" s="326" t="s">
        <v>596</v>
      </c>
      <c r="U2" s="327" t="s">
        <v>165</v>
      </c>
      <c r="V2" s="327" t="s">
        <v>166</v>
      </c>
      <c r="W2" s="132"/>
      <c r="X2" s="133"/>
      <c r="Y2" s="133"/>
      <c r="Z2" s="133"/>
      <c r="AA2" s="330" t="s">
        <v>167</v>
      </c>
    </row>
    <row r="3" spans="1:27" ht="237.5" x14ac:dyDescent="0.25">
      <c r="A3" s="301" t="s">
        <v>597</v>
      </c>
      <c r="B3" s="301" t="s">
        <v>598</v>
      </c>
      <c r="C3" s="301" t="s">
        <v>599</v>
      </c>
      <c r="D3" s="331" t="s">
        <v>337</v>
      </c>
      <c r="E3" s="331" t="s">
        <v>600</v>
      </c>
      <c r="F3" s="332" t="s">
        <v>601</v>
      </c>
      <c r="G3" s="333" t="s">
        <v>602</v>
      </c>
      <c r="H3" s="301" t="s">
        <v>603</v>
      </c>
      <c r="I3" s="301"/>
      <c r="J3" s="334"/>
      <c r="K3" s="301" t="s">
        <v>604</v>
      </c>
      <c r="L3" s="301"/>
      <c r="M3" s="301" t="s">
        <v>449</v>
      </c>
      <c r="N3" s="301" t="s">
        <v>605</v>
      </c>
      <c r="O3" s="301" t="s">
        <v>606</v>
      </c>
      <c r="P3" s="134"/>
      <c r="Q3" s="334" t="s">
        <v>607</v>
      </c>
      <c r="R3" s="334" t="s">
        <v>608</v>
      </c>
      <c r="S3" s="335" t="s">
        <v>609</v>
      </c>
      <c r="T3" s="335" t="s">
        <v>610</v>
      </c>
      <c r="U3" s="335" t="s">
        <v>611</v>
      </c>
      <c r="V3" s="335"/>
      <c r="W3" s="336"/>
      <c r="X3" s="337"/>
      <c r="Y3" s="337"/>
      <c r="Z3" s="337"/>
      <c r="AA3" s="338">
        <f>IF(OR(J3="Fail",ISBLANK(J3)),INDEX('Issue Code Table'!C:C,MATCH(N:N,'Issue Code Table'!A:A,0)),IF(M3="Critical",6,IF(M3="Significant",5,IF(M3="Moderate",3,2))))</f>
        <v>2</v>
      </c>
    </row>
    <row r="4" spans="1:27" ht="262.5" x14ac:dyDescent="0.25">
      <c r="A4" s="306" t="s">
        <v>612</v>
      </c>
      <c r="B4" s="306" t="s">
        <v>598</v>
      </c>
      <c r="C4" s="306" t="s">
        <v>599</v>
      </c>
      <c r="D4" s="339" t="s">
        <v>337</v>
      </c>
      <c r="E4" s="339" t="s">
        <v>613</v>
      </c>
      <c r="F4" s="340" t="s">
        <v>614</v>
      </c>
      <c r="G4" s="341" t="s">
        <v>615</v>
      </c>
      <c r="H4" s="306" t="s">
        <v>616</v>
      </c>
      <c r="I4" s="306"/>
      <c r="J4" s="342"/>
      <c r="K4" s="306" t="s">
        <v>617</v>
      </c>
      <c r="L4" s="306"/>
      <c r="M4" s="306" t="s">
        <v>222</v>
      </c>
      <c r="N4" s="306" t="s">
        <v>618</v>
      </c>
      <c r="O4" s="306" t="s">
        <v>619</v>
      </c>
      <c r="P4" s="135"/>
      <c r="Q4" s="342" t="s">
        <v>607</v>
      </c>
      <c r="R4" s="342" t="s">
        <v>620</v>
      </c>
      <c r="S4" s="343" t="s">
        <v>621</v>
      </c>
      <c r="T4" s="343" t="s">
        <v>622</v>
      </c>
      <c r="U4" s="343" t="s">
        <v>623</v>
      </c>
      <c r="V4" s="343"/>
      <c r="W4" s="344"/>
      <c r="X4" s="345"/>
      <c r="Y4" s="345"/>
      <c r="Z4" s="345"/>
      <c r="AA4" s="346">
        <f>IF(OR(J4="Fail",ISBLANK(J4)),INDEX('Issue Code Table'!C:C,MATCH(N:N,'Issue Code Table'!A:A,0)),IF(M4="Critical",6,IF(M4="Significant",5,IF(M4="Moderate",3,2))))</f>
        <v>3</v>
      </c>
    </row>
    <row r="5" spans="1:27" ht="200" x14ac:dyDescent="0.25">
      <c r="A5" s="301" t="s">
        <v>624</v>
      </c>
      <c r="B5" s="301" t="s">
        <v>598</v>
      </c>
      <c r="C5" s="301" t="s">
        <v>599</v>
      </c>
      <c r="D5" s="331" t="s">
        <v>337</v>
      </c>
      <c r="E5" s="331" t="s">
        <v>625</v>
      </c>
      <c r="F5" s="332" t="s">
        <v>626</v>
      </c>
      <c r="G5" s="333" t="s">
        <v>627</v>
      </c>
      <c r="H5" s="301" t="s">
        <v>628</v>
      </c>
      <c r="I5" s="301"/>
      <c r="J5" s="334"/>
      <c r="K5" s="301" t="s">
        <v>629</v>
      </c>
      <c r="L5" s="301"/>
      <c r="M5" s="301" t="s">
        <v>222</v>
      </c>
      <c r="N5" s="301" t="s">
        <v>630</v>
      </c>
      <c r="O5" s="301" t="s">
        <v>631</v>
      </c>
      <c r="P5" s="134"/>
      <c r="Q5" s="334" t="s">
        <v>607</v>
      </c>
      <c r="R5" s="334" t="s">
        <v>632</v>
      </c>
      <c r="S5" s="335" t="s">
        <v>633</v>
      </c>
      <c r="T5" s="335" t="s">
        <v>634</v>
      </c>
      <c r="U5" s="335" t="s">
        <v>635</v>
      </c>
      <c r="V5" s="335"/>
      <c r="W5" s="336"/>
      <c r="X5" s="337"/>
      <c r="Y5" s="337"/>
      <c r="Z5" s="337"/>
      <c r="AA5" s="338">
        <f>IF(OR(J5="Fail",ISBLANK(J5)),INDEX('Issue Code Table'!C:C,MATCH(N:N,'Issue Code Table'!A:A,0)),IF(M5="Critical",6,IF(M5="Significant",5,IF(M5="Moderate",3,2))))</f>
        <v>3</v>
      </c>
    </row>
    <row r="6" spans="1:27" ht="275" x14ac:dyDescent="0.25">
      <c r="A6" s="306" t="s">
        <v>636</v>
      </c>
      <c r="B6" s="306" t="s">
        <v>421</v>
      </c>
      <c r="C6" s="347" t="s">
        <v>422</v>
      </c>
      <c r="D6" s="339" t="s">
        <v>585</v>
      </c>
      <c r="E6" s="339" t="s">
        <v>637</v>
      </c>
      <c r="F6" s="340" t="s">
        <v>638</v>
      </c>
      <c r="G6" s="341" t="s">
        <v>639</v>
      </c>
      <c r="H6" s="306" t="s">
        <v>640</v>
      </c>
      <c r="I6" s="306"/>
      <c r="J6" s="342"/>
      <c r="K6" s="306" t="s">
        <v>641</v>
      </c>
      <c r="L6" s="306"/>
      <c r="M6" s="306" t="s">
        <v>233</v>
      </c>
      <c r="N6" s="306" t="s">
        <v>642</v>
      </c>
      <c r="O6" s="343" t="s">
        <v>643</v>
      </c>
      <c r="P6" s="135"/>
      <c r="Q6" s="342" t="s">
        <v>607</v>
      </c>
      <c r="R6" s="342" t="s">
        <v>644</v>
      </c>
      <c r="S6" s="343" t="s">
        <v>645</v>
      </c>
      <c r="T6" s="343" t="s">
        <v>646</v>
      </c>
      <c r="U6" s="343" t="s">
        <v>647</v>
      </c>
      <c r="V6" s="343" t="s">
        <v>648</v>
      </c>
      <c r="W6" s="344"/>
      <c r="X6" s="345"/>
      <c r="Y6" s="345"/>
      <c r="Z6" s="345"/>
      <c r="AA6" s="346">
        <f>IF(OR(J6="Fail",ISBLANK(J6)),INDEX('Issue Code Table'!C:C,MATCH(N:N,'Issue Code Table'!A:A,0)),IF(M6="Critical",6,IF(M6="Significant",5,IF(M6="Moderate",3,2))))</f>
        <v>6</v>
      </c>
    </row>
    <row r="7" spans="1:27" ht="409.5" x14ac:dyDescent="0.25">
      <c r="A7" s="301" t="s">
        <v>649</v>
      </c>
      <c r="B7" s="301" t="s">
        <v>302</v>
      </c>
      <c r="C7" s="301" t="s">
        <v>303</v>
      </c>
      <c r="D7" s="331" t="s">
        <v>337</v>
      </c>
      <c r="E7" s="331" t="s">
        <v>650</v>
      </c>
      <c r="F7" s="332" t="s">
        <v>651</v>
      </c>
      <c r="G7" s="333" t="s">
        <v>652</v>
      </c>
      <c r="H7" s="301" t="s">
        <v>653</v>
      </c>
      <c r="I7" s="301"/>
      <c r="J7" s="334"/>
      <c r="K7" s="301" t="s">
        <v>654</v>
      </c>
      <c r="L7" s="301"/>
      <c r="M7" s="301" t="s">
        <v>178</v>
      </c>
      <c r="N7" s="301" t="s">
        <v>655</v>
      </c>
      <c r="O7" s="301" t="s">
        <v>656</v>
      </c>
      <c r="P7" s="134"/>
      <c r="Q7" s="334" t="s">
        <v>607</v>
      </c>
      <c r="R7" s="334" t="s">
        <v>657</v>
      </c>
      <c r="S7" s="335" t="s">
        <v>658</v>
      </c>
      <c r="T7" s="335" t="s">
        <v>659</v>
      </c>
      <c r="U7" s="335" t="s">
        <v>660</v>
      </c>
      <c r="V7" s="335" t="s">
        <v>661</v>
      </c>
      <c r="W7" s="336"/>
      <c r="X7" s="337"/>
      <c r="Y7" s="337"/>
      <c r="Z7" s="337"/>
      <c r="AA7" s="338" t="e">
        <f>IF(OR(J7="Fail",ISBLANK(J7)),INDEX('Issue Code Table'!C:C,MATCH(N:N,'Issue Code Table'!A:A,0)),IF(M7="Critical",6,IF(M7="Significant",5,IF(M7="Moderate",3,2))))</f>
        <v>#N/A</v>
      </c>
    </row>
    <row r="8" spans="1:27" ht="337.5" x14ac:dyDescent="0.25">
      <c r="A8" s="306" t="s">
        <v>662</v>
      </c>
      <c r="B8" s="306" t="s">
        <v>421</v>
      </c>
      <c r="C8" s="347" t="s">
        <v>422</v>
      </c>
      <c r="D8" s="339" t="s">
        <v>337</v>
      </c>
      <c r="E8" s="339" t="s">
        <v>663</v>
      </c>
      <c r="F8" s="340" t="s">
        <v>664</v>
      </c>
      <c r="G8" s="341" t="s">
        <v>665</v>
      </c>
      <c r="H8" s="306" t="s">
        <v>666</v>
      </c>
      <c r="I8" s="306"/>
      <c r="J8" s="342"/>
      <c r="K8" s="306" t="s">
        <v>667</v>
      </c>
      <c r="L8" s="306"/>
      <c r="M8" s="306" t="s">
        <v>233</v>
      </c>
      <c r="N8" s="306" t="s">
        <v>668</v>
      </c>
      <c r="O8" s="343" t="s">
        <v>669</v>
      </c>
      <c r="P8" s="135"/>
      <c r="Q8" s="342" t="s">
        <v>607</v>
      </c>
      <c r="R8" s="342" t="s">
        <v>670</v>
      </c>
      <c r="S8" s="343" t="s">
        <v>671</v>
      </c>
      <c r="T8" s="343" t="s">
        <v>672</v>
      </c>
      <c r="U8" s="343" t="s">
        <v>673</v>
      </c>
      <c r="V8" s="343" t="s">
        <v>674</v>
      </c>
      <c r="W8" s="344"/>
      <c r="X8" s="345"/>
      <c r="Y8" s="345"/>
      <c r="Z8" s="345"/>
      <c r="AA8" s="346">
        <f>IF(OR(J8="Fail",ISBLANK(J8)),INDEX('Issue Code Table'!C:C,MATCH(N:N,'Issue Code Table'!A:A,0)),IF(M8="Critical",6,IF(M8="Significant",5,IF(M8="Moderate",3,2))))</f>
        <v>5</v>
      </c>
    </row>
    <row r="9" spans="1:27" ht="200" x14ac:dyDescent="0.25">
      <c r="A9" s="301" t="s">
        <v>675</v>
      </c>
      <c r="B9" s="301" t="s">
        <v>324</v>
      </c>
      <c r="C9" s="301" t="s">
        <v>325</v>
      </c>
      <c r="D9" s="331" t="s">
        <v>585</v>
      </c>
      <c r="E9" s="331" t="s">
        <v>676</v>
      </c>
      <c r="F9" s="332" t="s">
        <v>677</v>
      </c>
      <c r="G9" s="333" t="s">
        <v>678</v>
      </c>
      <c r="H9" s="301" t="s">
        <v>679</v>
      </c>
      <c r="I9" s="301"/>
      <c r="J9" s="334"/>
      <c r="K9" s="301" t="s">
        <v>680</v>
      </c>
      <c r="L9" s="301"/>
      <c r="M9" s="301" t="s">
        <v>233</v>
      </c>
      <c r="N9" s="301" t="s">
        <v>681</v>
      </c>
      <c r="O9" s="335" t="s">
        <v>682</v>
      </c>
      <c r="P9" s="134"/>
      <c r="Q9" s="334" t="s">
        <v>607</v>
      </c>
      <c r="R9" s="334" t="s">
        <v>683</v>
      </c>
      <c r="S9" s="335" t="s">
        <v>684</v>
      </c>
      <c r="T9" s="335" t="s">
        <v>685</v>
      </c>
      <c r="U9" s="335" t="s">
        <v>686</v>
      </c>
      <c r="V9" s="335" t="s">
        <v>687</v>
      </c>
      <c r="W9" s="336"/>
      <c r="X9" s="337"/>
      <c r="Y9" s="337"/>
      <c r="Z9" s="337"/>
      <c r="AA9" s="338">
        <f>IF(OR(J9="Fail",ISBLANK(J9)),INDEX('Issue Code Table'!C:C,MATCH(N:N,'Issue Code Table'!A:A,0)),IF(M9="Critical",6,IF(M9="Significant",5,IF(M9="Moderate",3,2))))</f>
        <v>6</v>
      </c>
    </row>
    <row r="10" spans="1:27" ht="225.5" x14ac:dyDescent="0.25">
      <c r="A10" s="306" t="s">
        <v>688</v>
      </c>
      <c r="B10" s="306" t="s">
        <v>324</v>
      </c>
      <c r="C10" s="306" t="s">
        <v>325</v>
      </c>
      <c r="D10" s="339" t="s">
        <v>585</v>
      </c>
      <c r="E10" s="339" t="s">
        <v>689</v>
      </c>
      <c r="F10" s="340" t="s">
        <v>690</v>
      </c>
      <c r="G10" s="341" t="s">
        <v>691</v>
      </c>
      <c r="H10" s="306" t="s">
        <v>692</v>
      </c>
      <c r="I10" s="306"/>
      <c r="J10" s="342"/>
      <c r="K10" s="306" t="s">
        <v>693</v>
      </c>
      <c r="L10" s="306"/>
      <c r="M10" s="306" t="s">
        <v>222</v>
      </c>
      <c r="N10" s="306" t="s">
        <v>694</v>
      </c>
      <c r="O10" s="343" t="s">
        <v>695</v>
      </c>
      <c r="P10" s="135"/>
      <c r="Q10" s="342" t="s">
        <v>607</v>
      </c>
      <c r="R10" s="342" t="s">
        <v>696</v>
      </c>
      <c r="S10" s="343" t="s">
        <v>697</v>
      </c>
      <c r="T10" s="343" t="s">
        <v>698</v>
      </c>
      <c r="U10" s="343" t="s">
        <v>699</v>
      </c>
      <c r="V10" s="343"/>
      <c r="W10" s="344"/>
      <c r="X10" s="345"/>
      <c r="Y10" s="345"/>
      <c r="Z10" s="345"/>
      <c r="AA10" s="346">
        <f>IF(OR(J10="Fail",ISBLANK(J10)),INDEX('Issue Code Table'!C:C,MATCH(N:N,'Issue Code Table'!A:A,0)),IF(M10="Critical",6,IF(M10="Significant",5,IF(M10="Moderate",3,2))))</f>
        <v>3</v>
      </c>
    </row>
    <row r="11" spans="1:27" ht="409.5" x14ac:dyDescent="0.25">
      <c r="A11" s="301" t="s">
        <v>700</v>
      </c>
      <c r="B11" s="301" t="s">
        <v>324</v>
      </c>
      <c r="C11" s="301" t="s">
        <v>325</v>
      </c>
      <c r="D11" s="331" t="s">
        <v>585</v>
      </c>
      <c r="E11" s="331" t="s">
        <v>701</v>
      </c>
      <c r="F11" s="332" t="s">
        <v>702</v>
      </c>
      <c r="G11" s="333" t="s">
        <v>703</v>
      </c>
      <c r="H11" s="301" t="s">
        <v>704</v>
      </c>
      <c r="I11" s="301"/>
      <c r="J11" s="334"/>
      <c r="K11" s="301" t="s">
        <v>705</v>
      </c>
      <c r="L11" s="301"/>
      <c r="M11" s="301" t="s">
        <v>178</v>
      </c>
      <c r="N11" s="301" t="s">
        <v>309</v>
      </c>
      <c r="O11" s="335" t="s">
        <v>706</v>
      </c>
      <c r="P11" s="134"/>
      <c r="Q11" s="334" t="s">
        <v>607</v>
      </c>
      <c r="R11" s="334" t="s">
        <v>707</v>
      </c>
      <c r="S11" s="335" t="s">
        <v>708</v>
      </c>
      <c r="T11" s="335" t="s">
        <v>709</v>
      </c>
      <c r="U11" s="335" t="s">
        <v>710</v>
      </c>
      <c r="V11" s="335" t="s">
        <v>711</v>
      </c>
      <c r="W11" s="336"/>
      <c r="X11" s="337"/>
      <c r="Y11" s="337"/>
      <c r="Z11" s="337"/>
      <c r="AA11" s="338">
        <f>IF(OR(J11="Fail",ISBLANK(J11)),INDEX('Issue Code Table'!C:C,MATCH(N:N,'Issue Code Table'!A:A,0)),IF(M11="Critical",6,IF(M11="Significant",5,IF(M11="Moderate",3,2))))</f>
        <v>8</v>
      </c>
    </row>
    <row r="12" spans="1:27" ht="409.5" x14ac:dyDescent="0.25">
      <c r="A12" s="306" t="s">
        <v>712</v>
      </c>
      <c r="B12" s="306" t="s">
        <v>227</v>
      </c>
      <c r="C12" s="347" t="s">
        <v>228</v>
      </c>
      <c r="D12" s="339" t="s">
        <v>337</v>
      </c>
      <c r="E12" s="339" t="s">
        <v>713</v>
      </c>
      <c r="F12" s="340" t="s">
        <v>714</v>
      </c>
      <c r="G12" s="341" t="s">
        <v>715</v>
      </c>
      <c r="H12" s="306" t="s">
        <v>716</v>
      </c>
      <c r="I12" s="306"/>
      <c r="J12" s="342"/>
      <c r="K12" s="306" t="s">
        <v>717</v>
      </c>
      <c r="L12" s="306"/>
      <c r="M12" s="306" t="s">
        <v>233</v>
      </c>
      <c r="N12" s="306" t="s">
        <v>427</v>
      </c>
      <c r="O12" s="343" t="s">
        <v>428</v>
      </c>
      <c r="P12" s="135"/>
      <c r="Q12" s="342" t="s">
        <v>607</v>
      </c>
      <c r="R12" s="342" t="s">
        <v>718</v>
      </c>
      <c r="S12" s="343" t="s">
        <v>719</v>
      </c>
      <c r="T12" s="343" t="s">
        <v>720</v>
      </c>
      <c r="U12" s="343" t="s">
        <v>721</v>
      </c>
      <c r="V12" s="343" t="s">
        <v>722</v>
      </c>
      <c r="W12" s="344"/>
      <c r="X12" s="345"/>
      <c r="Y12" s="345"/>
      <c r="Z12" s="345"/>
      <c r="AA12" s="346">
        <f>IF(OR(J12="Fail",ISBLANK(J12)),INDEX('Issue Code Table'!C:C,MATCH(N:N,'Issue Code Table'!A:A,0)),IF(M12="Critical",6,IF(M12="Significant",5,IF(M12="Moderate",3,2))))</f>
        <v>5</v>
      </c>
    </row>
    <row r="13" spans="1:27" ht="409.5" x14ac:dyDescent="0.25">
      <c r="A13" s="301" t="s">
        <v>723</v>
      </c>
      <c r="B13" s="301" t="s">
        <v>359</v>
      </c>
      <c r="C13" s="348" t="s">
        <v>360</v>
      </c>
      <c r="D13" s="331" t="s">
        <v>337</v>
      </c>
      <c r="E13" s="331" t="s">
        <v>724</v>
      </c>
      <c r="F13" s="332" t="s">
        <v>725</v>
      </c>
      <c r="G13" s="333" t="s">
        <v>726</v>
      </c>
      <c r="H13" s="301" t="s">
        <v>727</v>
      </c>
      <c r="I13" s="301"/>
      <c r="J13" s="334"/>
      <c r="K13" s="301" t="s">
        <v>728</v>
      </c>
      <c r="L13" s="301"/>
      <c r="M13" s="301" t="s">
        <v>233</v>
      </c>
      <c r="N13" s="301" t="s">
        <v>729</v>
      </c>
      <c r="O13" s="335" t="s">
        <v>730</v>
      </c>
      <c r="P13" s="134"/>
      <c r="Q13" s="334" t="s">
        <v>607</v>
      </c>
      <c r="R13" s="334" t="s">
        <v>731</v>
      </c>
      <c r="S13" s="335" t="s">
        <v>732</v>
      </c>
      <c r="T13" s="335" t="s">
        <v>733</v>
      </c>
      <c r="U13" s="335" t="s">
        <v>734</v>
      </c>
      <c r="V13" s="335" t="s">
        <v>735</v>
      </c>
      <c r="W13" s="336"/>
      <c r="X13" s="337"/>
      <c r="Y13" s="337"/>
      <c r="Z13" s="337"/>
      <c r="AA13" s="338">
        <f>IF(OR(J13="Fail",ISBLANK(J13)),INDEX('Issue Code Table'!C:C,MATCH(N:N,'Issue Code Table'!A:A,0)),IF(M13="Critical",6,IF(M13="Significant",5,IF(M13="Moderate",3,2))))</f>
        <v>5</v>
      </c>
    </row>
    <row r="14" spans="1:27" ht="409.5" x14ac:dyDescent="0.25">
      <c r="A14" s="306" t="s">
        <v>736</v>
      </c>
      <c r="B14" s="306" t="s">
        <v>359</v>
      </c>
      <c r="C14" s="347" t="s">
        <v>360</v>
      </c>
      <c r="D14" s="339" t="s">
        <v>337</v>
      </c>
      <c r="E14" s="339" t="s">
        <v>737</v>
      </c>
      <c r="F14" s="340" t="s">
        <v>738</v>
      </c>
      <c r="G14" s="341" t="s">
        <v>739</v>
      </c>
      <c r="H14" s="306" t="s">
        <v>740</v>
      </c>
      <c r="I14" s="306"/>
      <c r="J14" s="342"/>
      <c r="K14" s="306" t="s">
        <v>741</v>
      </c>
      <c r="L14" s="306"/>
      <c r="M14" s="306" t="s">
        <v>233</v>
      </c>
      <c r="N14" s="306" t="s">
        <v>668</v>
      </c>
      <c r="O14" s="306" t="s">
        <v>669</v>
      </c>
      <c r="P14" s="135"/>
      <c r="Q14" s="342" t="s">
        <v>607</v>
      </c>
      <c r="R14" s="342" t="s">
        <v>742</v>
      </c>
      <c r="S14" s="343" t="s">
        <v>743</v>
      </c>
      <c r="T14" s="343" t="s">
        <v>744</v>
      </c>
      <c r="U14" s="343" t="s">
        <v>745</v>
      </c>
      <c r="V14" s="343" t="s">
        <v>746</v>
      </c>
      <c r="W14" s="344"/>
      <c r="X14" s="345"/>
      <c r="Y14" s="345"/>
      <c r="Z14" s="345"/>
      <c r="AA14" s="346">
        <f>IF(OR(J14="Fail",ISBLANK(J14)),INDEX('Issue Code Table'!C:C,MATCH(N:N,'Issue Code Table'!A:A,0)),IF(M14="Critical",6,IF(M14="Significant",5,IF(M14="Moderate",3,2))))</f>
        <v>5</v>
      </c>
    </row>
    <row r="15" spans="1:27" ht="409.5" x14ac:dyDescent="0.25">
      <c r="A15" s="301" t="s">
        <v>747</v>
      </c>
      <c r="B15" s="301" t="s">
        <v>359</v>
      </c>
      <c r="C15" s="348" t="s">
        <v>360</v>
      </c>
      <c r="D15" s="331" t="s">
        <v>337</v>
      </c>
      <c r="E15" s="331" t="s">
        <v>748</v>
      </c>
      <c r="F15" s="332" t="s">
        <v>749</v>
      </c>
      <c r="G15" s="333" t="s">
        <v>750</v>
      </c>
      <c r="H15" s="301" t="s">
        <v>751</v>
      </c>
      <c r="I15" s="301"/>
      <c r="J15" s="334"/>
      <c r="K15" s="301" t="s">
        <v>752</v>
      </c>
      <c r="L15" s="301"/>
      <c r="M15" s="301" t="s">
        <v>233</v>
      </c>
      <c r="N15" s="301" t="s">
        <v>753</v>
      </c>
      <c r="O15" s="301" t="s">
        <v>754</v>
      </c>
      <c r="P15" s="134"/>
      <c r="Q15" s="334" t="s">
        <v>607</v>
      </c>
      <c r="R15" s="334" t="s">
        <v>755</v>
      </c>
      <c r="S15" s="335" t="s">
        <v>756</v>
      </c>
      <c r="T15" s="335" t="s">
        <v>757</v>
      </c>
      <c r="U15" s="335" t="s">
        <v>758</v>
      </c>
      <c r="V15" s="335" t="s">
        <v>759</v>
      </c>
      <c r="W15" s="336"/>
      <c r="X15" s="337"/>
      <c r="Y15" s="337"/>
      <c r="Z15" s="337"/>
      <c r="AA15" s="338">
        <f>IF(OR(J15="Fail",ISBLANK(J15)),INDEX('Issue Code Table'!C:C,MATCH(N:N,'Issue Code Table'!A:A,0)),IF(M15="Critical",6,IF(M15="Significant",5,IF(M15="Moderate",3,2))))</f>
        <v>4</v>
      </c>
    </row>
    <row r="16" spans="1:27" ht="409.5" x14ac:dyDescent="0.25">
      <c r="A16" s="306" t="s">
        <v>760</v>
      </c>
      <c r="B16" s="306" t="s">
        <v>359</v>
      </c>
      <c r="C16" s="347" t="s">
        <v>360</v>
      </c>
      <c r="D16" s="339" t="s">
        <v>337</v>
      </c>
      <c r="E16" s="339" t="s">
        <v>761</v>
      </c>
      <c r="F16" s="340" t="s">
        <v>762</v>
      </c>
      <c r="G16" s="341" t="s">
        <v>763</v>
      </c>
      <c r="H16" s="306" t="s">
        <v>764</v>
      </c>
      <c r="I16" s="306"/>
      <c r="J16" s="342"/>
      <c r="K16" s="306" t="s">
        <v>765</v>
      </c>
      <c r="L16" s="306"/>
      <c r="M16" s="306" t="s">
        <v>233</v>
      </c>
      <c r="N16" s="306" t="s">
        <v>668</v>
      </c>
      <c r="O16" s="306" t="s">
        <v>669</v>
      </c>
      <c r="P16" s="135"/>
      <c r="Q16" s="342" t="s">
        <v>607</v>
      </c>
      <c r="R16" s="342" t="s">
        <v>766</v>
      </c>
      <c r="S16" s="343" t="s">
        <v>767</v>
      </c>
      <c r="T16" s="343" t="s">
        <v>768</v>
      </c>
      <c r="U16" s="343" t="s">
        <v>769</v>
      </c>
      <c r="V16" s="343" t="s">
        <v>770</v>
      </c>
      <c r="W16" s="344"/>
      <c r="X16" s="345"/>
      <c r="Y16" s="345"/>
      <c r="Z16" s="345"/>
      <c r="AA16" s="346">
        <f>IF(OR(J16="Fail",ISBLANK(J16)),INDEX('Issue Code Table'!C:C,MATCH(N:N,'Issue Code Table'!A:A,0)),IF(M16="Critical",6,IF(M16="Significant",5,IF(M16="Moderate",3,2))))</f>
        <v>5</v>
      </c>
    </row>
    <row r="17" spans="1:27" ht="409.5" x14ac:dyDescent="0.25">
      <c r="A17" s="301" t="s">
        <v>771</v>
      </c>
      <c r="B17" s="301" t="s">
        <v>227</v>
      </c>
      <c r="C17" s="348" t="s">
        <v>228</v>
      </c>
      <c r="D17" s="331" t="s">
        <v>337</v>
      </c>
      <c r="E17" s="331" t="s">
        <v>772</v>
      </c>
      <c r="F17" s="332" t="s">
        <v>773</v>
      </c>
      <c r="G17" s="333" t="s">
        <v>774</v>
      </c>
      <c r="H17" s="301" t="s">
        <v>775</v>
      </c>
      <c r="I17" s="301"/>
      <c r="J17" s="334"/>
      <c r="K17" s="301" t="s">
        <v>776</v>
      </c>
      <c r="L17" s="301"/>
      <c r="M17" s="301" t="s">
        <v>233</v>
      </c>
      <c r="N17" s="301" t="s">
        <v>668</v>
      </c>
      <c r="O17" s="301" t="s">
        <v>669</v>
      </c>
      <c r="P17" s="134"/>
      <c r="Q17" s="334" t="s">
        <v>607</v>
      </c>
      <c r="R17" s="334" t="s">
        <v>777</v>
      </c>
      <c r="S17" s="335" t="s">
        <v>778</v>
      </c>
      <c r="T17" s="335" t="s">
        <v>779</v>
      </c>
      <c r="U17" s="335" t="s">
        <v>780</v>
      </c>
      <c r="V17" s="335" t="s">
        <v>781</v>
      </c>
      <c r="W17" s="336"/>
      <c r="X17" s="337"/>
      <c r="Y17" s="337"/>
      <c r="Z17" s="337"/>
      <c r="AA17" s="338">
        <f>IF(OR(J17="Fail",ISBLANK(J17)),INDEX('Issue Code Table'!C:C,MATCH(N:N,'Issue Code Table'!A:A,0)),IF(M17="Critical",6,IF(M17="Significant",5,IF(M17="Moderate",3,2))))</f>
        <v>5</v>
      </c>
    </row>
    <row r="18" spans="1:27" ht="400" x14ac:dyDescent="0.25">
      <c r="A18" s="306" t="s">
        <v>782</v>
      </c>
      <c r="B18" s="306" t="s">
        <v>783</v>
      </c>
      <c r="C18" s="306" t="s">
        <v>784</v>
      </c>
      <c r="D18" s="339" t="s">
        <v>585</v>
      </c>
      <c r="E18" s="339" t="s">
        <v>785</v>
      </c>
      <c r="F18" s="340" t="s">
        <v>786</v>
      </c>
      <c r="G18" s="341" t="s">
        <v>787</v>
      </c>
      <c r="H18" s="306" t="s">
        <v>788</v>
      </c>
      <c r="I18" s="306"/>
      <c r="J18" s="342"/>
      <c r="K18" s="306" t="s">
        <v>789</v>
      </c>
      <c r="L18" s="306"/>
      <c r="M18" s="306" t="s">
        <v>233</v>
      </c>
      <c r="N18" s="306" t="s">
        <v>618</v>
      </c>
      <c r="O18" s="306" t="s">
        <v>619</v>
      </c>
      <c r="P18" s="135"/>
      <c r="Q18" s="342" t="s">
        <v>607</v>
      </c>
      <c r="R18" s="342" t="s">
        <v>790</v>
      </c>
      <c r="S18" s="343" t="s">
        <v>791</v>
      </c>
      <c r="T18" s="343" t="s">
        <v>792</v>
      </c>
      <c r="U18" s="343" t="s">
        <v>793</v>
      </c>
      <c r="V18" s="343" t="s">
        <v>794</v>
      </c>
      <c r="W18" s="344"/>
      <c r="X18" s="345"/>
      <c r="Y18" s="345"/>
      <c r="Z18" s="345"/>
      <c r="AA18" s="346">
        <f>IF(OR(J18="Fail",ISBLANK(J18)),INDEX('Issue Code Table'!C:C,MATCH(N:N,'Issue Code Table'!A:A,0)),IF(M18="Critical",6,IF(M18="Significant",5,IF(M18="Moderate",3,2))))</f>
        <v>3</v>
      </c>
    </row>
    <row r="19" spans="1:27" ht="409.5" x14ac:dyDescent="0.25">
      <c r="A19" s="301" t="s">
        <v>795</v>
      </c>
      <c r="B19" s="301" t="s">
        <v>796</v>
      </c>
      <c r="C19" s="348" t="s">
        <v>797</v>
      </c>
      <c r="D19" s="331" t="s">
        <v>585</v>
      </c>
      <c r="E19" s="331" t="s">
        <v>798</v>
      </c>
      <c r="F19" s="332" t="s">
        <v>799</v>
      </c>
      <c r="G19" s="333" t="s">
        <v>800</v>
      </c>
      <c r="H19" s="301" t="s">
        <v>801</v>
      </c>
      <c r="I19" s="301"/>
      <c r="J19" s="334"/>
      <c r="K19" s="301" t="s">
        <v>802</v>
      </c>
      <c r="L19" s="301"/>
      <c r="M19" s="301" t="s">
        <v>233</v>
      </c>
      <c r="N19" s="301" t="s">
        <v>803</v>
      </c>
      <c r="O19" s="301" t="s">
        <v>804</v>
      </c>
      <c r="P19" s="134"/>
      <c r="Q19" s="334" t="s">
        <v>607</v>
      </c>
      <c r="R19" s="334" t="s">
        <v>805</v>
      </c>
      <c r="S19" s="335" t="s">
        <v>806</v>
      </c>
      <c r="T19" s="335" t="s">
        <v>807</v>
      </c>
      <c r="U19" s="335" t="s">
        <v>808</v>
      </c>
      <c r="V19" s="335" t="s">
        <v>809</v>
      </c>
      <c r="W19" s="336"/>
      <c r="X19" s="337"/>
      <c r="Y19" s="337"/>
      <c r="Z19" s="337"/>
      <c r="AA19" s="338">
        <f>IF(OR(J19="Fail",ISBLANK(J19)),INDEX('Issue Code Table'!C:C,MATCH(N:N,'Issue Code Table'!A:A,0)),IF(M19="Critical",6,IF(M19="Significant",5,IF(M19="Moderate",3,2))))</f>
        <v>6</v>
      </c>
    </row>
    <row r="20" spans="1:27" ht="362.5" x14ac:dyDescent="0.25">
      <c r="A20" s="306" t="s">
        <v>810</v>
      </c>
      <c r="B20" s="306" t="s">
        <v>227</v>
      </c>
      <c r="C20" s="347" t="s">
        <v>228</v>
      </c>
      <c r="D20" s="339" t="s">
        <v>337</v>
      </c>
      <c r="E20" s="339" t="s">
        <v>811</v>
      </c>
      <c r="F20" s="340" t="s">
        <v>812</v>
      </c>
      <c r="G20" s="341" t="s">
        <v>813</v>
      </c>
      <c r="H20" s="306" t="s">
        <v>814</v>
      </c>
      <c r="I20" s="306"/>
      <c r="J20" s="342"/>
      <c r="K20" s="306" t="s">
        <v>815</v>
      </c>
      <c r="L20" s="306"/>
      <c r="M20" s="306" t="s">
        <v>233</v>
      </c>
      <c r="N20" s="306" t="s">
        <v>427</v>
      </c>
      <c r="O20" s="306" t="s">
        <v>428</v>
      </c>
      <c r="P20" s="135"/>
      <c r="Q20" s="342" t="s">
        <v>607</v>
      </c>
      <c r="R20" s="342" t="s">
        <v>816</v>
      </c>
      <c r="S20" s="343" t="s">
        <v>817</v>
      </c>
      <c r="T20" s="343" t="s">
        <v>818</v>
      </c>
      <c r="U20" s="343" t="s">
        <v>819</v>
      </c>
      <c r="V20" s="343" t="s">
        <v>820</v>
      </c>
      <c r="W20" s="344"/>
      <c r="X20" s="345"/>
      <c r="Y20" s="345"/>
      <c r="Z20" s="345"/>
      <c r="AA20" s="346">
        <f>IF(OR(J20="Fail",ISBLANK(J20)),INDEX('Issue Code Table'!C:C,MATCH(N:N,'Issue Code Table'!A:A,0)),IF(M20="Critical",6,IF(M20="Significant",5,IF(M20="Moderate",3,2))))</f>
        <v>5</v>
      </c>
    </row>
    <row r="21" spans="1:27" ht="275" x14ac:dyDescent="0.25">
      <c r="A21" s="301" t="s">
        <v>821</v>
      </c>
      <c r="B21" s="301" t="s">
        <v>574</v>
      </c>
      <c r="C21" s="301" t="s">
        <v>575</v>
      </c>
      <c r="D21" s="331" t="s">
        <v>585</v>
      </c>
      <c r="E21" s="331" t="s">
        <v>822</v>
      </c>
      <c r="F21" s="332" t="s">
        <v>823</v>
      </c>
      <c r="G21" s="333" t="s">
        <v>824</v>
      </c>
      <c r="H21" s="301" t="s">
        <v>825</v>
      </c>
      <c r="I21" s="301"/>
      <c r="J21" s="334"/>
      <c r="K21" s="301" t="s">
        <v>826</v>
      </c>
      <c r="L21" s="301"/>
      <c r="M21" s="301" t="s">
        <v>233</v>
      </c>
      <c r="N21" s="301" t="s">
        <v>803</v>
      </c>
      <c r="O21" s="301" t="s">
        <v>804</v>
      </c>
      <c r="P21" s="134"/>
      <c r="Q21" s="334" t="s">
        <v>827</v>
      </c>
      <c r="R21" s="334" t="s">
        <v>828</v>
      </c>
      <c r="S21" s="335" t="s">
        <v>829</v>
      </c>
      <c r="T21" s="335" t="s">
        <v>830</v>
      </c>
      <c r="U21" s="335" t="s">
        <v>831</v>
      </c>
      <c r="V21" s="335" t="s">
        <v>832</v>
      </c>
      <c r="W21" s="336"/>
      <c r="X21" s="337"/>
      <c r="Y21" s="337"/>
      <c r="Z21" s="337"/>
      <c r="AA21" s="338">
        <f>IF(OR(J21="Fail",ISBLANK(J21)),INDEX('Issue Code Table'!C:C,MATCH(N:N,'Issue Code Table'!A:A,0)),IF(M21="Critical",6,IF(M21="Significant",5,IF(M21="Moderate",3,2))))</f>
        <v>6</v>
      </c>
    </row>
    <row r="22" spans="1:27" ht="409.5" x14ac:dyDescent="0.25">
      <c r="A22" s="306" t="s">
        <v>833</v>
      </c>
      <c r="B22" s="301" t="s">
        <v>574</v>
      </c>
      <c r="C22" s="301" t="s">
        <v>575</v>
      </c>
      <c r="D22" s="339" t="s">
        <v>585</v>
      </c>
      <c r="E22" s="339" t="s">
        <v>834</v>
      </c>
      <c r="F22" s="340" t="s">
        <v>835</v>
      </c>
      <c r="G22" s="341" t="s">
        <v>836</v>
      </c>
      <c r="H22" s="306" t="s">
        <v>837</v>
      </c>
      <c r="I22" s="306"/>
      <c r="J22" s="342"/>
      <c r="K22" s="306" t="s">
        <v>838</v>
      </c>
      <c r="L22" s="306"/>
      <c r="M22" s="306" t="s">
        <v>233</v>
      </c>
      <c r="N22" s="306" t="s">
        <v>803</v>
      </c>
      <c r="O22" s="306" t="s">
        <v>804</v>
      </c>
      <c r="P22" s="135"/>
      <c r="Q22" s="342" t="s">
        <v>839</v>
      </c>
      <c r="R22" s="342" t="s">
        <v>840</v>
      </c>
      <c r="S22" s="343" t="s">
        <v>841</v>
      </c>
      <c r="T22" s="343" t="s">
        <v>842</v>
      </c>
      <c r="U22" s="343" t="s">
        <v>843</v>
      </c>
      <c r="V22" s="343" t="s">
        <v>844</v>
      </c>
      <c r="W22" s="344"/>
      <c r="X22" s="345"/>
      <c r="Y22" s="345"/>
      <c r="Z22" s="345"/>
      <c r="AA22" s="346">
        <f>IF(OR(J22="Fail",ISBLANK(J22)),INDEX('Issue Code Table'!C:C,MATCH(N:N,'Issue Code Table'!A:A,0)),IF(M22="Critical",6,IF(M22="Significant",5,IF(M22="Moderate",3,2))))</f>
        <v>6</v>
      </c>
    </row>
    <row r="23" spans="1:27" ht="409.5" x14ac:dyDescent="0.25">
      <c r="A23" s="301" t="s">
        <v>845</v>
      </c>
      <c r="B23" s="301" t="s">
        <v>846</v>
      </c>
      <c r="C23" s="301" t="s">
        <v>847</v>
      </c>
      <c r="D23" s="331" t="s">
        <v>585</v>
      </c>
      <c r="E23" s="331" t="s">
        <v>848</v>
      </c>
      <c r="F23" s="332" t="s">
        <v>849</v>
      </c>
      <c r="G23" s="333" t="s">
        <v>850</v>
      </c>
      <c r="H23" s="301" t="s">
        <v>851</v>
      </c>
      <c r="I23" s="301"/>
      <c r="J23" s="334"/>
      <c r="K23" s="301" t="s">
        <v>852</v>
      </c>
      <c r="L23" s="301"/>
      <c r="M23" s="301" t="s">
        <v>233</v>
      </c>
      <c r="N23" s="301" t="s">
        <v>853</v>
      </c>
      <c r="O23" s="301" t="s">
        <v>854</v>
      </c>
      <c r="P23" s="134"/>
      <c r="Q23" s="334" t="s">
        <v>839</v>
      </c>
      <c r="R23" s="334" t="s">
        <v>855</v>
      </c>
      <c r="S23" s="323"/>
      <c r="T23" s="335" t="s">
        <v>856</v>
      </c>
      <c r="U23" s="335" t="s">
        <v>857</v>
      </c>
      <c r="V23" s="335" t="s">
        <v>858</v>
      </c>
      <c r="W23" s="336"/>
      <c r="X23" s="337"/>
      <c r="Y23" s="337"/>
      <c r="Z23" s="337"/>
      <c r="AA23" s="338">
        <f>IF(OR(J23="Fail",ISBLANK(J23)),INDEX('Issue Code Table'!C:C,MATCH(N:N,'Issue Code Table'!A:A,0)),IF(M23="Critical",6,IF(M23="Significant",5,IF(M23="Moderate",3,2))))</f>
        <v>5</v>
      </c>
    </row>
    <row r="24" spans="1:27" ht="409.5" x14ac:dyDescent="0.25">
      <c r="A24" s="306" t="s">
        <v>859</v>
      </c>
      <c r="B24" s="306" t="s">
        <v>227</v>
      </c>
      <c r="C24" s="306" t="s">
        <v>228</v>
      </c>
      <c r="D24" s="339" t="s">
        <v>585</v>
      </c>
      <c r="E24" s="339" t="s">
        <v>860</v>
      </c>
      <c r="F24" s="340" t="s">
        <v>861</v>
      </c>
      <c r="G24" s="341" t="s">
        <v>862</v>
      </c>
      <c r="H24" s="306" t="s">
        <v>863</v>
      </c>
      <c r="I24" s="306"/>
      <c r="J24" s="342"/>
      <c r="K24" s="306" t="s">
        <v>864</v>
      </c>
      <c r="L24" s="306"/>
      <c r="M24" s="306" t="s">
        <v>233</v>
      </c>
      <c r="N24" s="306" t="s">
        <v>668</v>
      </c>
      <c r="O24" s="306" t="s">
        <v>669</v>
      </c>
      <c r="P24" s="135"/>
      <c r="Q24" s="342" t="s">
        <v>839</v>
      </c>
      <c r="R24" s="342" t="s">
        <v>865</v>
      </c>
      <c r="S24" s="343" t="s">
        <v>866</v>
      </c>
      <c r="T24" s="343" t="s">
        <v>867</v>
      </c>
      <c r="U24" s="343" t="s">
        <v>868</v>
      </c>
      <c r="V24" s="343" t="s">
        <v>869</v>
      </c>
      <c r="W24" s="344"/>
      <c r="X24" s="345"/>
      <c r="Y24" s="345"/>
      <c r="Z24" s="345"/>
      <c r="AA24" s="346">
        <f>IF(OR(J24="Fail",ISBLANK(J24)),INDEX('Issue Code Table'!C:C,MATCH(N:N,'Issue Code Table'!A:A,0)),IF(M24="Critical",6,IF(M24="Significant",5,IF(M24="Moderate",3,2))))</f>
        <v>5</v>
      </c>
    </row>
    <row r="25" spans="1:27" ht="409.5" x14ac:dyDescent="0.25">
      <c r="A25" s="301" t="s">
        <v>870</v>
      </c>
      <c r="B25" s="301" t="s">
        <v>574</v>
      </c>
      <c r="C25" s="301" t="s">
        <v>575</v>
      </c>
      <c r="D25" s="331" t="s">
        <v>337</v>
      </c>
      <c r="E25" s="331" t="s">
        <v>871</v>
      </c>
      <c r="F25" s="332" t="s">
        <v>872</v>
      </c>
      <c r="G25" s="333" t="s">
        <v>873</v>
      </c>
      <c r="H25" s="301" t="s">
        <v>874</v>
      </c>
      <c r="I25" s="301"/>
      <c r="J25" s="334"/>
      <c r="K25" s="301" t="s">
        <v>875</v>
      </c>
      <c r="L25" s="301"/>
      <c r="M25" s="301" t="s">
        <v>233</v>
      </c>
      <c r="N25" s="301" t="s">
        <v>803</v>
      </c>
      <c r="O25" s="301" t="s">
        <v>804</v>
      </c>
      <c r="P25" s="134"/>
      <c r="Q25" s="334" t="s">
        <v>876</v>
      </c>
      <c r="R25" s="334" t="s">
        <v>877</v>
      </c>
      <c r="S25" s="335" t="s">
        <v>878</v>
      </c>
      <c r="T25" s="335" t="s">
        <v>879</v>
      </c>
      <c r="U25" s="335" t="s">
        <v>880</v>
      </c>
      <c r="V25" s="335" t="s">
        <v>881</v>
      </c>
      <c r="W25" s="336"/>
      <c r="X25" s="337"/>
      <c r="Y25" s="337"/>
      <c r="Z25" s="337"/>
      <c r="AA25" s="338">
        <f>IF(OR(J25="Fail",ISBLANK(J25)),INDEX('Issue Code Table'!C:C,MATCH(N:N,'Issue Code Table'!A:A,0)),IF(M25="Critical",6,IF(M25="Significant",5,IF(M25="Moderate",3,2))))</f>
        <v>6</v>
      </c>
    </row>
    <row r="26" spans="1:27" ht="409.5" x14ac:dyDescent="0.25">
      <c r="A26" s="306" t="s">
        <v>882</v>
      </c>
      <c r="B26" s="306" t="s">
        <v>533</v>
      </c>
      <c r="C26" s="306" t="s">
        <v>883</v>
      </c>
      <c r="D26" s="339" t="s">
        <v>337</v>
      </c>
      <c r="E26" s="339" t="s">
        <v>884</v>
      </c>
      <c r="F26" s="340" t="s">
        <v>885</v>
      </c>
      <c r="G26" s="341" t="s">
        <v>886</v>
      </c>
      <c r="H26" s="306" t="s">
        <v>887</v>
      </c>
      <c r="I26" s="306"/>
      <c r="J26" s="342"/>
      <c r="K26" s="306" t="s">
        <v>888</v>
      </c>
      <c r="L26" s="306"/>
      <c r="M26" s="306" t="s">
        <v>233</v>
      </c>
      <c r="N26" s="306" t="s">
        <v>889</v>
      </c>
      <c r="O26" s="306" t="s">
        <v>890</v>
      </c>
      <c r="P26" s="135"/>
      <c r="Q26" s="342" t="s">
        <v>891</v>
      </c>
      <c r="R26" s="342" t="s">
        <v>892</v>
      </c>
      <c r="S26" s="343" t="s">
        <v>893</v>
      </c>
      <c r="T26" s="343" t="s">
        <v>894</v>
      </c>
      <c r="U26" s="343" t="s">
        <v>895</v>
      </c>
      <c r="V26" s="343" t="s">
        <v>896</v>
      </c>
      <c r="W26" s="344"/>
      <c r="X26" s="345"/>
      <c r="Y26" s="345"/>
      <c r="Z26" s="345"/>
      <c r="AA26" s="346">
        <f>IF(OR(J26="Fail",ISBLANK(J26)),INDEX('Issue Code Table'!C:C,MATCH(N:N,'Issue Code Table'!A:A,0)),IF(M26="Critical",6,IF(M26="Significant",5,IF(M26="Moderate",3,2))))</f>
        <v>6</v>
      </c>
    </row>
    <row r="27" spans="1:27" ht="409.5" x14ac:dyDescent="0.25">
      <c r="A27" s="301" t="s">
        <v>897</v>
      </c>
      <c r="B27" s="301" t="s">
        <v>533</v>
      </c>
      <c r="C27" s="301" t="s">
        <v>883</v>
      </c>
      <c r="D27" s="331" t="s">
        <v>337</v>
      </c>
      <c r="E27" s="331" t="s">
        <v>898</v>
      </c>
      <c r="F27" s="332" t="s">
        <v>899</v>
      </c>
      <c r="G27" s="333" t="s">
        <v>900</v>
      </c>
      <c r="H27" s="301" t="s">
        <v>901</v>
      </c>
      <c r="I27" s="301"/>
      <c r="J27" s="334"/>
      <c r="K27" s="301" t="s">
        <v>902</v>
      </c>
      <c r="L27" s="301"/>
      <c r="M27" s="301" t="s">
        <v>233</v>
      </c>
      <c r="N27" s="349" t="s">
        <v>903</v>
      </c>
      <c r="O27" s="349" t="s">
        <v>904</v>
      </c>
      <c r="P27" s="134"/>
      <c r="Q27" s="334" t="s">
        <v>891</v>
      </c>
      <c r="R27" s="334" t="s">
        <v>905</v>
      </c>
      <c r="S27" s="335" t="s">
        <v>906</v>
      </c>
      <c r="T27" s="335" t="s">
        <v>907</v>
      </c>
      <c r="U27" s="335" t="s">
        <v>908</v>
      </c>
      <c r="V27" s="335" t="s">
        <v>909</v>
      </c>
      <c r="W27" s="336"/>
      <c r="X27" s="337"/>
      <c r="Y27" s="337"/>
      <c r="Z27" s="337"/>
      <c r="AA27" s="338">
        <f>IF(OR(J27="Fail",ISBLANK(J27)),INDEX('Issue Code Table'!C:C,MATCH(N:N,'Issue Code Table'!A:A,0)),IF(M27="Critical",6,IF(M27="Significant",5,IF(M27="Moderate",3,2))))</f>
        <v>5</v>
      </c>
    </row>
    <row r="28" spans="1:27" ht="409.5" x14ac:dyDescent="0.25">
      <c r="A28" s="306" t="s">
        <v>910</v>
      </c>
      <c r="B28" s="306" t="s">
        <v>533</v>
      </c>
      <c r="C28" s="306" t="s">
        <v>883</v>
      </c>
      <c r="D28" s="339" t="s">
        <v>337</v>
      </c>
      <c r="E28" s="339" t="s">
        <v>911</v>
      </c>
      <c r="F28" s="340" t="s">
        <v>912</v>
      </c>
      <c r="G28" s="341" t="s">
        <v>913</v>
      </c>
      <c r="H28" s="306" t="s">
        <v>914</v>
      </c>
      <c r="I28" s="306"/>
      <c r="J28" s="342"/>
      <c r="K28" s="306" t="s">
        <v>915</v>
      </c>
      <c r="L28" s="306"/>
      <c r="M28" s="308" t="s">
        <v>233</v>
      </c>
      <c r="N28" s="350" t="s">
        <v>903</v>
      </c>
      <c r="O28" s="350" t="s">
        <v>904</v>
      </c>
      <c r="P28" s="135"/>
      <c r="Q28" s="342" t="s">
        <v>916</v>
      </c>
      <c r="R28" s="342" t="s">
        <v>917</v>
      </c>
      <c r="S28" s="343" t="s">
        <v>918</v>
      </c>
      <c r="T28" s="343" t="s">
        <v>919</v>
      </c>
      <c r="U28" s="343" t="s">
        <v>920</v>
      </c>
      <c r="V28" s="343" t="s">
        <v>921</v>
      </c>
      <c r="W28" s="344"/>
      <c r="X28" s="345"/>
      <c r="Y28" s="345"/>
      <c r="Z28" s="345"/>
      <c r="AA28" s="346">
        <f>IF(OR(J28="Fail",ISBLANK(J28)),INDEX('Issue Code Table'!C:C,MATCH(N:N,'Issue Code Table'!A:A,0)),IF(M28="Critical",6,IF(M28="Significant",5,IF(M28="Moderate",3,2))))</f>
        <v>5</v>
      </c>
    </row>
    <row r="29" spans="1:27" ht="409.5" x14ac:dyDescent="0.25">
      <c r="A29" s="301" t="s">
        <v>922</v>
      </c>
      <c r="B29" s="301" t="s">
        <v>533</v>
      </c>
      <c r="C29" s="301" t="s">
        <v>883</v>
      </c>
      <c r="D29" s="331" t="s">
        <v>337</v>
      </c>
      <c r="E29" s="331" t="s">
        <v>923</v>
      </c>
      <c r="F29" s="332" t="s">
        <v>924</v>
      </c>
      <c r="G29" s="333" t="s">
        <v>925</v>
      </c>
      <c r="H29" s="301" t="s">
        <v>926</v>
      </c>
      <c r="I29" s="301"/>
      <c r="J29" s="334"/>
      <c r="K29" s="301" t="s">
        <v>927</v>
      </c>
      <c r="L29" s="301"/>
      <c r="M29" s="310" t="s">
        <v>233</v>
      </c>
      <c r="N29" s="349" t="s">
        <v>903</v>
      </c>
      <c r="O29" s="349" t="s">
        <v>904</v>
      </c>
      <c r="P29" s="134"/>
      <c r="Q29" s="334" t="s">
        <v>916</v>
      </c>
      <c r="R29" s="334" t="s">
        <v>928</v>
      </c>
      <c r="S29" s="335" t="s">
        <v>929</v>
      </c>
      <c r="T29" s="335" t="s">
        <v>930</v>
      </c>
      <c r="U29" s="335" t="s">
        <v>931</v>
      </c>
      <c r="V29" s="335" t="s">
        <v>932</v>
      </c>
      <c r="W29" s="336"/>
      <c r="X29" s="337"/>
      <c r="Y29" s="337"/>
      <c r="Z29" s="337"/>
      <c r="AA29" s="338">
        <f>IF(OR(J29="Fail",ISBLANK(J29)),INDEX('Issue Code Table'!C:C,MATCH(N:N,'Issue Code Table'!A:A,0)),IF(M29="Critical",6,IF(M29="Significant",5,IF(M29="Moderate",3,2))))</f>
        <v>5</v>
      </c>
    </row>
    <row r="30" spans="1:27" ht="409.5" x14ac:dyDescent="0.25">
      <c r="A30" s="306" t="s">
        <v>933</v>
      </c>
      <c r="B30" s="306" t="s">
        <v>533</v>
      </c>
      <c r="C30" s="306" t="s">
        <v>883</v>
      </c>
      <c r="D30" s="339" t="s">
        <v>337</v>
      </c>
      <c r="E30" s="339" t="s">
        <v>934</v>
      </c>
      <c r="F30" s="340" t="s">
        <v>935</v>
      </c>
      <c r="G30" s="341" t="s">
        <v>936</v>
      </c>
      <c r="H30" s="306" t="s">
        <v>937</v>
      </c>
      <c r="I30" s="306"/>
      <c r="J30" s="342"/>
      <c r="K30" s="306" t="s">
        <v>938</v>
      </c>
      <c r="L30" s="306"/>
      <c r="M30" s="308" t="s">
        <v>233</v>
      </c>
      <c r="N30" s="350" t="s">
        <v>903</v>
      </c>
      <c r="O30" s="350" t="s">
        <v>904</v>
      </c>
      <c r="P30" s="135"/>
      <c r="Q30" s="342" t="s">
        <v>916</v>
      </c>
      <c r="R30" s="342" t="s">
        <v>939</v>
      </c>
      <c r="S30" s="343" t="s">
        <v>940</v>
      </c>
      <c r="T30" s="343" t="s">
        <v>941</v>
      </c>
      <c r="U30" s="343" t="s">
        <v>942</v>
      </c>
      <c r="V30" s="343" t="s">
        <v>943</v>
      </c>
      <c r="W30" s="344"/>
      <c r="X30" s="345"/>
      <c r="Y30" s="345"/>
      <c r="Z30" s="345"/>
      <c r="AA30" s="346">
        <f>IF(OR(J30="Fail",ISBLANK(J30)),INDEX('Issue Code Table'!C:C,MATCH(N:N,'Issue Code Table'!A:A,0)),IF(M30="Critical",6,IF(M30="Significant",5,IF(M30="Moderate",3,2))))</f>
        <v>5</v>
      </c>
    </row>
    <row r="31" spans="1:27" ht="409.5" x14ac:dyDescent="0.25">
      <c r="A31" s="301" t="s">
        <v>944</v>
      </c>
      <c r="B31" s="301" t="s">
        <v>533</v>
      </c>
      <c r="C31" s="301" t="s">
        <v>883</v>
      </c>
      <c r="D31" s="331" t="s">
        <v>337</v>
      </c>
      <c r="E31" s="331" t="s">
        <v>945</v>
      </c>
      <c r="F31" s="332" t="s">
        <v>946</v>
      </c>
      <c r="G31" s="333" t="s">
        <v>947</v>
      </c>
      <c r="H31" s="301" t="s">
        <v>948</v>
      </c>
      <c r="I31" s="301"/>
      <c r="J31" s="334"/>
      <c r="K31" s="301" t="s">
        <v>949</v>
      </c>
      <c r="L31" s="301"/>
      <c r="M31" s="310" t="s">
        <v>233</v>
      </c>
      <c r="N31" s="349" t="s">
        <v>903</v>
      </c>
      <c r="O31" s="349" t="s">
        <v>904</v>
      </c>
      <c r="P31" s="134"/>
      <c r="Q31" s="334" t="s">
        <v>916</v>
      </c>
      <c r="R31" s="334" t="s">
        <v>950</v>
      </c>
      <c r="S31" s="335" t="s">
        <v>951</v>
      </c>
      <c r="T31" s="335" t="s">
        <v>952</v>
      </c>
      <c r="U31" s="335" t="s">
        <v>953</v>
      </c>
      <c r="V31" s="335" t="s">
        <v>954</v>
      </c>
      <c r="W31" s="336"/>
      <c r="X31" s="337"/>
      <c r="Y31" s="337"/>
      <c r="Z31" s="337"/>
      <c r="AA31" s="338">
        <f>IF(OR(J31="Fail",ISBLANK(J31)),INDEX('Issue Code Table'!C:C,MATCH(N:N,'Issue Code Table'!A:A,0)),IF(M31="Critical",6,IF(M31="Significant",5,IF(M31="Moderate",3,2))))</f>
        <v>5</v>
      </c>
    </row>
    <row r="32" spans="1:27" ht="409.5" x14ac:dyDescent="0.25">
      <c r="A32" s="306" t="s">
        <v>955</v>
      </c>
      <c r="B32" s="306" t="s">
        <v>533</v>
      </c>
      <c r="C32" s="306" t="s">
        <v>883</v>
      </c>
      <c r="D32" s="339" t="s">
        <v>337</v>
      </c>
      <c r="E32" s="339" t="s">
        <v>956</v>
      </c>
      <c r="F32" s="340" t="s">
        <v>957</v>
      </c>
      <c r="G32" s="341" t="s">
        <v>958</v>
      </c>
      <c r="H32" s="306" t="s">
        <v>959</v>
      </c>
      <c r="I32" s="306"/>
      <c r="J32" s="342"/>
      <c r="K32" s="306" t="s">
        <v>960</v>
      </c>
      <c r="L32" s="306"/>
      <c r="M32" s="308" t="s">
        <v>233</v>
      </c>
      <c r="N32" s="350" t="s">
        <v>903</v>
      </c>
      <c r="O32" s="350" t="s">
        <v>904</v>
      </c>
      <c r="P32" s="135"/>
      <c r="Q32" s="342" t="s">
        <v>916</v>
      </c>
      <c r="R32" s="342" t="s">
        <v>961</v>
      </c>
      <c r="S32" s="343" t="s">
        <v>962</v>
      </c>
      <c r="T32" s="343" t="s">
        <v>963</v>
      </c>
      <c r="U32" s="343" t="s">
        <v>964</v>
      </c>
      <c r="V32" s="343" t="s">
        <v>965</v>
      </c>
      <c r="W32" s="344"/>
      <c r="X32" s="345"/>
      <c r="Y32" s="345"/>
      <c r="Z32" s="345"/>
      <c r="AA32" s="346">
        <f>IF(OR(J32="Fail",ISBLANK(J32)),INDEX('Issue Code Table'!C:C,MATCH(N:N,'Issue Code Table'!A:A,0)),IF(M32="Critical",6,IF(M32="Significant",5,IF(M32="Moderate",3,2))))</f>
        <v>5</v>
      </c>
    </row>
    <row r="33" spans="1:27" ht="409.5" x14ac:dyDescent="0.25">
      <c r="A33" s="301" t="s">
        <v>966</v>
      </c>
      <c r="B33" s="301" t="s">
        <v>533</v>
      </c>
      <c r="C33" s="301" t="s">
        <v>883</v>
      </c>
      <c r="D33" s="331" t="s">
        <v>337</v>
      </c>
      <c r="E33" s="331" t="s">
        <v>967</v>
      </c>
      <c r="F33" s="332" t="s">
        <v>968</v>
      </c>
      <c r="G33" s="333" t="s">
        <v>969</v>
      </c>
      <c r="H33" s="301" t="s">
        <v>970</v>
      </c>
      <c r="I33" s="301"/>
      <c r="J33" s="334"/>
      <c r="K33" s="301" t="s">
        <v>971</v>
      </c>
      <c r="L33" s="301"/>
      <c r="M33" s="310" t="s">
        <v>233</v>
      </c>
      <c r="N33" s="349" t="s">
        <v>903</v>
      </c>
      <c r="O33" s="349" t="s">
        <v>904</v>
      </c>
      <c r="P33" s="134"/>
      <c r="Q33" s="334" t="s">
        <v>916</v>
      </c>
      <c r="R33" s="334" t="s">
        <v>972</v>
      </c>
      <c r="S33" s="335" t="s">
        <v>973</v>
      </c>
      <c r="T33" s="335" t="s">
        <v>974</v>
      </c>
      <c r="U33" s="335" t="s">
        <v>975</v>
      </c>
      <c r="V33" s="335" t="s">
        <v>976</v>
      </c>
      <c r="W33" s="336"/>
      <c r="X33" s="337"/>
      <c r="Y33" s="337"/>
      <c r="Z33" s="337"/>
      <c r="AA33" s="338">
        <f>IF(OR(J33="Fail",ISBLANK(J33)),INDEX('Issue Code Table'!C:C,MATCH(N:N,'Issue Code Table'!A:A,0)),IF(M33="Critical",6,IF(M33="Significant",5,IF(M33="Moderate",3,2))))</f>
        <v>5</v>
      </c>
    </row>
    <row r="34" spans="1:27" ht="409.5" x14ac:dyDescent="0.25">
      <c r="A34" s="306" t="s">
        <v>977</v>
      </c>
      <c r="B34" s="306" t="s">
        <v>533</v>
      </c>
      <c r="C34" s="306" t="s">
        <v>883</v>
      </c>
      <c r="D34" s="339" t="s">
        <v>337</v>
      </c>
      <c r="E34" s="339" t="s">
        <v>978</v>
      </c>
      <c r="F34" s="340" t="s">
        <v>979</v>
      </c>
      <c r="G34" s="341" t="s">
        <v>980</v>
      </c>
      <c r="H34" s="306" t="s">
        <v>981</v>
      </c>
      <c r="I34" s="306"/>
      <c r="J34" s="342"/>
      <c r="K34" s="306" t="s">
        <v>982</v>
      </c>
      <c r="L34" s="306"/>
      <c r="M34" s="308" t="s">
        <v>233</v>
      </c>
      <c r="N34" s="350" t="s">
        <v>903</v>
      </c>
      <c r="O34" s="350" t="s">
        <v>904</v>
      </c>
      <c r="P34" s="135"/>
      <c r="Q34" s="342" t="s">
        <v>916</v>
      </c>
      <c r="R34" s="342" t="s">
        <v>983</v>
      </c>
      <c r="S34" s="343" t="s">
        <v>984</v>
      </c>
      <c r="T34" s="343" t="s">
        <v>985</v>
      </c>
      <c r="U34" s="343" t="s">
        <v>986</v>
      </c>
      <c r="V34" s="343" t="s">
        <v>987</v>
      </c>
      <c r="W34" s="344"/>
      <c r="X34" s="345"/>
      <c r="Y34" s="345"/>
      <c r="Z34" s="345"/>
      <c r="AA34" s="346">
        <f>IF(OR(J34="Fail",ISBLANK(J34)),INDEX('Issue Code Table'!C:C,MATCH(N:N,'Issue Code Table'!A:A,0)),IF(M34="Critical",6,IF(M34="Significant",5,IF(M34="Moderate",3,2))))</f>
        <v>5</v>
      </c>
    </row>
    <row r="35" spans="1:27" ht="409.5" x14ac:dyDescent="0.25">
      <c r="A35" s="301" t="s">
        <v>988</v>
      </c>
      <c r="B35" s="301" t="s">
        <v>533</v>
      </c>
      <c r="C35" s="301" t="s">
        <v>883</v>
      </c>
      <c r="D35" s="331" t="s">
        <v>337</v>
      </c>
      <c r="E35" s="331" t="s">
        <v>989</v>
      </c>
      <c r="F35" s="332" t="s">
        <v>990</v>
      </c>
      <c r="G35" s="333" t="s">
        <v>991</v>
      </c>
      <c r="H35" s="301" t="s">
        <v>992</v>
      </c>
      <c r="I35" s="301"/>
      <c r="J35" s="334"/>
      <c r="K35" s="301" t="s">
        <v>993</v>
      </c>
      <c r="L35" s="301"/>
      <c r="M35" s="310" t="s">
        <v>233</v>
      </c>
      <c r="N35" s="349" t="s">
        <v>903</v>
      </c>
      <c r="O35" s="349" t="s">
        <v>904</v>
      </c>
      <c r="P35" s="134"/>
      <c r="Q35" s="334" t="s">
        <v>916</v>
      </c>
      <c r="R35" s="334" t="s">
        <v>994</v>
      </c>
      <c r="S35" s="335" t="s">
        <v>995</v>
      </c>
      <c r="T35" s="335" t="s">
        <v>996</v>
      </c>
      <c r="U35" s="335" t="s">
        <v>997</v>
      </c>
      <c r="V35" s="335" t="s">
        <v>998</v>
      </c>
      <c r="W35" s="336"/>
      <c r="X35" s="337"/>
      <c r="Y35" s="337"/>
      <c r="Z35" s="337"/>
      <c r="AA35" s="338">
        <f>IF(OR(J35="Fail",ISBLANK(J35)),INDEX('Issue Code Table'!C:C,MATCH(N:N,'Issue Code Table'!A:A,0)),IF(M35="Critical",6,IF(M35="Significant",5,IF(M35="Moderate",3,2))))</f>
        <v>5</v>
      </c>
    </row>
    <row r="36" spans="1:27" ht="409.5" x14ac:dyDescent="0.25">
      <c r="A36" s="306" t="s">
        <v>999</v>
      </c>
      <c r="B36" s="306" t="s">
        <v>533</v>
      </c>
      <c r="C36" s="306" t="s">
        <v>883</v>
      </c>
      <c r="D36" s="339" t="s">
        <v>337</v>
      </c>
      <c r="E36" s="339" t="s">
        <v>1000</v>
      </c>
      <c r="F36" s="340" t="s">
        <v>1001</v>
      </c>
      <c r="G36" s="341" t="s">
        <v>1002</v>
      </c>
      <c r="H36" s="306" t="s">
        <v>1003</v>
      </c>
      <c r="I36" s="306"/>
      <c r="J36" s="342"/>
      <c r="K36" s="306" t="s">
        <v>1004</v>
      </c>
      <c r="L36" s="306"/>
      <c r="M36" s="308" t="s">
        <v>233</v>
      </c>
      <c r="N36" s="350" t="s">
        <v>903</v>
      </c>
      <c r="O36" s="350" t="s">
        <v>904</v>
      </c>
      <c r="P36" s="135"/>
      <c r="Q36" s="342" t="s">
        <v>916</v>
      </c>
      <c r="R36" s="342" t="s">
        <v>1005</v>
      </c>
      <c r="S36" s="343" t="s">
        <v>1006</v>
      </c>
      <c r="T36" s="343" t="s">
        <v>1007</v>
      </c>
      <c r="U36" s="343" t="s">
        <v>1008</v>
      </c>
      <c r="V36" s="343" t="s">
        <v>1009</v>
      </c>
      <c r="W36" s="344"/>
      <c r="X36" s="345"/>
      <c r="Y36" s="345"/>
      <c r="Z36" s="345"/>
      <c r="AA36" s="346">
        <f>IF(OR(J36="Fail",ISBLANK(J36)),INDEX('Issue Code Table'!C:C,MATCH(N:N,'Issue Code Table'!A:A,0)),IF(M36="Critical",6,IF(M36="Significant",5,IF(M36="Moderate",3,2))))</f>
        <v>5</v>
      </c>
    </row>
    <row r="37" spans="1:27" ht="175" x14ac:dyDescent="0.25">
      <c r="A37" s="301" t="s">
        <v>1010</v>
      </c>
      <c r="B37" s="301" t="s">
        <v>796</v>
      </c>
      <c r="C37" s="348" t="s">
        <v>797</v>
      </c>
      <c r="D37" s="331" t="s">
        <v>337</v>
      </c>
      <c r="E37" s="331" t="s">
        <v>1011</v>
      </c>
      <c r="F37" s="332" t="s">
        <v>1012</v>
      </c>
      <c r="G37" s="333" t="s">
        <v>1013</v>
      </c>
      <c r="H37" s="301" t="s">
        <v>1014</v>
      </c>
      <c r="I37" s="301"/>
      <c r="J37" s="334"/>
      <c r="K37" s="301" t="s">
        <v>1015</v>
      </c>
      <c r="L37" s="301"/>
      <c r="M37" s="301" t="s">
        <v>233</v>
      </c>
      <c r="N37" s="301" t="s">
        <v>1016</v>
      </c>
      <c r="O37" s="301" t="s">
        <v>1017</v>
      </c>
      <c r="P37" s="134"/>
      <c r="Q37" s="334" t="s">
        <v>1018</v>
      </c>
      <c r="R37" s="334" t="s">
        <v>1019</v>
      </c>
      <c r="S37" s="335" t="s">
        <v>1020</v>
      </c>
      <c r="T37" s="335" t="s">
        <v>1021</v>
      </c>
      <c r="U37" s="335" t="s">
        <v>1022</v>
      </c>
      <c r="V37" s="335" t="s">
        <v>1023</v>
      </c>
      <c r="W37" s="336"/>
      <c r="X37" s="337"/>
      <c r="Y37" s="337"/>
      <c r="Z37" s="337"/>
      <c r="AA37" s="338">
        <f>IF(OR(J37="Fail",ISBLANK(J37)),INDEX('Issue Code Table'!C:C,MATCH(N:N,'Issue Code Table'!A:A,0)),IF(M37="Critical",6,IF(M37="Significant",5,IF(M37="Moderate",3,2))))</f>
        <v>5</v>
      </c>
    </row>
    <row r="38" spans="1:27" ht="187.5" x14ac:dyDescent="0.25">
      <c r="A38" s="306" t="s">
        <v>1024</v>
      </c>
      <c r="B38" s="306" t="s">
        <v>796</v>
      </c>
      <c r="C38" s="347" t="s">
        <v>797</v>
      </c>
      <c r="D38" s="339" t="s">
        <v>585</v>
      </c>
      <c r="E38" s="339" t="s">
        <v>1025</v>
      </c>
      <c r="F38" s="340" t="s">
        <v>1026</v>
      </c>
      <c r="G38" s="341" t="s">
        <v>1027</v>
      </c>
      <c r="H38" s="306" t="s">
        <v>1028</v>
      </c>
      <c r="I38" s="306"/>
      <c r="J38" s="342"/>
      <c r="K38" s="306" t="s">
        <v>1028</v>
      </c>
      <c r="L38" s="306"/>
      <c r="M38" s="351" t="s">
        <v>233</v>
      </c>
      <c r="N38" s="351" t="s">
        <v>1029</v>
      </c>
      <c r="O38" s="352" t="s">
        <v>1030</v>
      </c>
      <c r="P38" s="135"/>
      <c r="Q38" s="342" t="s">
        <v>1018</v>
      </c>
      <c r="R38" s="342" t="s">
        <v>1031</v>
      </c>
      <c r="S38" s="343" t="s">
        <v>1020</v>
      </c>
      <c r="T38" s="343" t="s">
        <v>1032</v>
      </c>
      <c r="U38" s="343" t="s">
        <v>1033</v>
      </c>
      <c r="V38" s="343" t="s">
        <v>1034</v>
      </c>
      <c r="W38" s="344"/>
      <c r="X38" s="345"/>
      <c r="Y38" s="345"/>
      <c r="Z38" s="345"/>
      <c r="AA38" s="346">
        <f>IF(OR(J38="Fail",ISBLANK(J38)),INDEX('Issue Code Table'!C:C,MATCH(N:N,'Issue Code Table'!A:A,0)),IF(M38="Critical",6,IF(M38="Significant",5,IF(M38="Moderate",3,2))))</f>
        <v>5</v>
      </c>
    </row>
    <row r="39" spans="1:27" ht="175" x14ac:dyDescent="0.25">
      <c r="A39" s="301" t="s">
        <v>1035</v>
      </c>
      <c r="B39" s="301" t="s">
        <v>796</v>
      </c>
      <c r="C39" s="348" t="s">
        <v>797</v>
      </c>
      <c r="D39" s="331" t="s">
        <v>585</v>
      </c>
      <c r="E39" s="331" t="s">
        <v>1036</v>
      </c>
      <c r="F39" s="332" t="s">
        <v>1037</v>
      </c>
      <c r="G39" s="333" t="s">
        <v>1038</v>
      </c>
      <c r="H39" s="301" t="s">
        <v>1039</v>
      </c>
      <c r="I39" s="301"/>
      <c r="J39" s="334"/>
      <c r="K39" s="301" t="s">
        <v>1040</v>
      </c>
      <c r="L39" s="301"/>
      <c r="M39" s="301" t="s">
        <v>233</v>
      </c>
      <c r="N39" s="301" t="s">
        <v>1016</v>
      </c>
      <c r="O39" s="301" t="s">
        <v>1017</v>
      </c>
      <c r="P39" s="134"/>
      <c r="Q39" s="334" t="s">
        <v>1018</v>
      </c>
      <c r="R39" s="334" t="s">
        <v>1041</v>
      </c>
      <c r="S39" s="335" t="s">
        <v>1020</v>
      </c>
      <c r="T39" s="335" t="s">
        <v>1042</v>
      </c>
      <c r="U39" s="335" t="s">
        <v>1043</v>
      </c>
      <c r="V39" s="335" t="s">
        <v>1044</v>
      </c>
      <c r="W39" s="336"/>
      <c r="X39" s="337"/>
      <c r="Y39" s="337"/>
      <c r="Z39" s="337"/>
      <c r="AA39" s="338">
        <f>IF(OR(J39="Fail",ISBLANK(J39)),INDEX('Issue Code Table'!C:C,MATCH(N:N,'Issue Code Table'!A:A,0)),IF(M39="Critical",6,IF(M39="Significant",5,IF(M39="Moderate",3,2))))</f>
        <v>5</v>
      </c>
    </row>
    <row r="40" spans="1:27" ht="262.5" x14ac:dyDescent="0.25">
      <c r="A40" s="306" t="s">
        <v>1045</v>
      </c>
      <c r="B40" s="306" t="s">
        <v>421</v>
      </c>
      <c r="C40" s="347" t="s">
        <v>422</v>
      </c>
      <c r="D40" s="339" t="s">
        <v>337</v>
      </c>
      <c r="E40" s="339" t="s">
        <v>1046</v>
      </c>
      <c r="F40" s="340" t="s">
        <v>1047</v>
      </c>
      <c r="G40" s="341" t="s">
        <v>1048</v>
      </c>
      <c r="H40" s="306" t="s">
        <v>1049</v>
      </c>
      <c r="I40" s="306"/>
      <c r="J40" s="342"/>
      <c r="K40" s="306" t="s">
        <v>1050</v>
      </c>
      <c r="L40" s="306"/>
      <c r="M40" s="306" t="s">
        <v>233</v>
      </c>
      <c r="N40" s="306" t="s">
        <v>668</v>
      </c>
      <c r="O40" s="306" t="s">
        <v>669</v>
      </c>
      <c r="P40" s="135"/>
      <c r="Q40" s="342" t="s">
        <v>607</v>
      </c>
      <c r="R40" s="342" t="s">
        <v>1051</v>
      </c>
      <c r="S40" s="343" t="s">
        <v>1052</v>
      </c>
      <c r="T40" s="343" t="s">
        <v>1053</v>
      </c>
      <c r="U40" s="343" t="s">
        <v>1054</v>
      </c>
      <c r="V40" s="343" t="s">
        <v>1055</v>
      </c>
      <c r="W40" s="344"/>
      <c r="X40" s="345"/>
      <c r="Y40" s="345"/>
      <c r="Z40" s="345"/>
      <c r="AA40" s="346">
        <f>IF(OR(J40="Fail",ISBLANK(J40)),INDEX('Issue Code Table'!C:C,MATCH(N:N,'Issue Code Table'!A:A,0)),IF(M40="Critical",6,IF(M40="Significant",5,IF(M40="Moderate",3,2))))</f>
        <v>5</v>
      </c>
    </row>
    <row r="41" spans="1:27" ht="409.5" x14ac:dyDescent="0.25">
      <c r="A41" s="353" t="s">
        <v>1056</v>
      </c>
      <c r="B41" s="301" t="s">
        <v>227</v>
      </c>
      <c r="C41" s="348" t="s">
        <v>228</v>
      </c>
      <c r="D41" s="331" t="s">
        <v>337</v>
      </c>
      <c r="E41" s="331" t="s">
        <v>1057</v>
      </c>
      <c r="F41" s="332" t="s">
        <v>1058</v>
      </c>
      <c r="G41" s="333" t="s">
        <v>1059</v>
      </c>
      <c r="H41" s="301" t="s">
        <v>1060</v>
      </c>
      <c r="I41" s="301"/>
      <c r="J41" s="334"/>
      <c r="K41" s="301" t="s">
        <v>1061</v>
      </c>
      <c r="L41" s="301"/>
      <c r="M41" s="301" t="s">
        <v>233</v>
      </c>
      <c r="N41" s="354" t="s">
        <v>668</v>
      </c>
      <c r="O41" s="301" t="s">
        <v>669</v>
      </c>
      <c r="P41" s="134"/>
      <c r="Q41" s="334" t="s">
        <v>1062</v>
      </c>
      <c r="R41" s="334" t="s">
        <v>1063</v>
      </c>
      <c r="S41" s="335" t="s">
        <v>1064</v>
      </c>
      <c r="T41" s="335" t="s">
        <v>1065</v>
      </c>
      <c r="U41" s="335" t="s">
        <v>1066</v>
      </c>
      <c r="V41" s="335" t="s">
        <v>1067</v>
      </c>
      <c r="W41" s="336"/>
      <c r="X41" s="337"/>
      <c r="Y41" s="337"/>
      <c r="Z41" s="337"/>
      <c r="AA41" s="338">
        <f>IF(OR(J41="Fail",ISBLANK(J41)),INDEX('Issue Code Table'!C:C,MATCH(N:N,'Issue Code Table'!A:A,0)),IF(M41="Critical",6,IF(M41="Significant",5,IF(M41="Moderate",3,2))))</f>
        <v>5</v>
      </c>
    </row>
    <row r="42" spans="1:27" ht="409.5" x14ac:dyDescent="0.25">
      <c r="A42" s="355" t="s">
        <v>1068</v>
      </c>
      <c r="B42" s="221" t="s">
        <v>796</v>
      </c>
      <c r="C42" s="356" t="s">
        <v>797</v>
      </c>
      <c r="D42" s="357" t="s">
        <v>585</v>
      </c>
      <c r="E42" s="357" t="s">
        <v>1069</v>
      </c>
      <c r="F42" s="358" t="s">
        <v>1070</v>
      </c>
      <c r="G42" s="359" t="s">
        <v>1071</v>
      </c>
      <c r="H42" s="221" t="s">
        <v>1072</v>
      </c>
      <c r="I42" s="221"/>
      <c r="J42" s="360"/>
      <c r="K42" s="221" t="s">
        <v>1073</v>
      </c>
      <c r="L42" s="221"/>
      <c r="M42" s="221" t="s">
        <v>233</v>
      </c>
      <c r="N42" s="361" t="s">
        <v>1029</v>
      </c>
      <c r="O42" s="362" t="s">
        <v>1030</v>
      </c>
      <c r="P42" s="136"/>
      <c r="Q42" s="360" t="s">
        <v>1018</v>
      </c>
      <c r="R42" s="360" t="s">
        <v>1074</v>
      </c>
      <c r="S42" s="363" t="s">
        <v>1075</v>
      </c>
      <c r="T42" s="363" t="s">
        <v>1076</v>
      </c>
      <c r="U42" s="363" t="s">
        <v>1077</v>
      </c>
      <c r="V42" s="363" t="s">
        <v>1078</v>
      </c>
      <c r="W42" s="364"/>
      <c r="X42" s="365"/>
      <c r="Y42" s="365"/>
      <c r="Z42" s="365"/>
      <c r="AA42" s="137">
        <f>IF(OR(J42="Fail",ISBLANK(J42)),INDEX('Issue Code Table'!C:C,MATCH(N:N,'Issue Code Table'!A:A,0)),IF(M42="Critical",6,IF(M42="Significant",5,IF(M42="Moderate",3,2))))</f>
        <v>5</v>
      </c>
    </row>
    <row r="43" spans="1:27" ht="6.65" customHeight="1" x14ac:dyDescent="0.25">
      <c r="A43" s="366"/>
      <c r="B43" s="130"/>
      <c r="C43" s="130"/>
      <c r="D43" s="130"/>
      <c r="E43" s="130"/>
      <c r="F43" s="130"/>
      <c r="G43" s="131"/>
      <c r="H43" s="130"/>
      <c r="I43" s="130"/>
      <c r="J43" s="130"/>
      <c r="K43" s="130"/>
      <c r="L43" s="130"/>
      <c r="M43" s="130"/>
      <c r="N43" s="130"/>
      <c r="O43" s="130"/>
      <c r="P43" s="108"/>
      <c r="Q43" s="130"/>
      <c r="R43" s="130"/>
      <c r="S43" s="131"/>
      <c r="T43" s="131"/>
      <c r="U43" s="131"/>
      <c r="V43" s="131"/>
      <c r="AA43" s="62"/>
    </row>
    <row r="44" spans="1:27" hidden="1" x14ac:dyDescent="0.25">
      <c r="G44" s="223"/>
      <c r="P44" s="111"/>
      <c r="S44" s="223"/>
      <c r="T44" s="223"/>
    </row>
    <row r="45" spans="1:27" hidden="1" x14ac:dyDescent="0.25">
      <c r="G45" s="223"/>
      <c r="P45" s="111"/>
      <c r="S45" s="223"/>
      <c r="T45" s="223"/>
    </row>
    <row r="46" spans="1:27" hidden="1" x14ac:dyDescent="0.25">
      <c r="G46" s="223"/>
      <c r="P46" s="111"/>
      <c r="S46" s="223"/>
      <c r="T46" s="223"/>
    </row>
    <row r="47" spans="1:27" hidden="1" x14ac:dyDescent="0.25">
      <c r="G47" s="223"/>
      <c r="P47" s="111"/>
      <c r="S47" s="223"/>
      <c r="T47" s="223"/>
    </row>
    <row r="48" spans="1:27" hidden="1" x14ac:dyDescent="0.25">
      <c r="G48" s="223"/>
      <c r="P48" s="111"/>
      <c r="S48" s="223"/>
      <c r="T48" s="223"/>
    </row>
    <row r="49" spans="9:16" hidden="1" x14ac:dyDescent="0.25">
      <c r="P49" s="111"/>
    </row>
    <row r="50" spans="9:16" hidden="1" x14ac:dyDescent="0.25">
      <c r="P50" s="111"/>
    </row>
    <row r="51" spans="9:16" hidden="1" x14ac:dyDescent="0.25">
      <c r="P51" s="111"/>
    </row>
    <row r="52" spans="9:16" hidden="1" x14ac:dyDescent="0.25">
      <c r="I52" s="35" t="s">
        <v>582</v>
      </c>
      <c r="P52" s="111"/>
    </row>
    <row r="53" spans="9:16" hidden="1" x14ac:dyDescent="0.25">
      <c r="I53" s="35" t="s">
        <v>56</v>
      </c>
      <c r="P53" s="111"/>
    </row>
    <row r="54" spans="9:16" hidden="1" x14ac:dyDescent="0.25">
      <c r="I54" s="35" t="s">
        <v>57</v>
      </c>
      <c r="P54" s="111"/>
    </row>
    <row r="55" spans="9:16" hidden="1" x14ac:dyDescent="0.25">
      <c r="I55" s="35" t="s">
        <v>45</v>
      </c>
      <c r="P55" s="111"/>
    </row>
    <row r="56" spans="9:16" hidden="1" x14ac:dyDescent="0.25">
      <c r="I56" s="35" t="s">
        <v>583</v>
      </c>
      <c r="P56" s="111"/>
    </row>
    <row r="57" spans="9:16" hidden="1" x14ac:dyDescent="0.25">
      <c r="I57" s="35" t="s">
        <v>584</v>
      </c>
      <c r="P57" s="111"/>
    </row>
    <row r="58" spans="9:16" hidden="1" x14ac:dyDescent="0.25">
      <c r="I58" s="35" t="s">
        <v>585</v>
      </c>
      <c r="P58" s="111"/>
    </row>
    <row r="59" spans="9:16" hidden="1" x14ac:dyDescent="0.25">
      <c r="I59" s="35" t="s">
        <v>337</v>
      </c>
      <c r="P59" s="111"/>
    </row>
    <row r="60" spans="9:16" hidden="1" x14ac:dyDescent="0.25">
      <c r="I60" s="35" t="s">
        <v>186</v>
      </c>
      <c r="P60" s="111"/>
    </row>
    <row r="61" spans="9:16" hidden="1" x14ac:dyDescent="0.25">
      <c r="I61" s="35" t="s">
        <v>241</v>
      </c>
      <c r="P61" s="111"/>
    </row>
    <row r="62" spans="9:16" hidden="1" x14ac:dyDescent="0.25">
      <c r="I62" s="35"/>
      <c r="P62" s="111"/>
    </row>
    <row r="63" spans="9:16" hidden="1" x14ac:dyDescent="0.25">
      <c r="I63" s="43" t="s">
        <v>586</v>
      </c>
      <c r="P63" s="111"/>
    </row>
    <row r="64" spans="9:16" hidden="1" x14ac:dyDescent="0.25">
      <c r="I64" s="43" t="s">
        <v>178</v>
      </c>
      <c r="P64" s="111"/>
    </row>
    <row r="65" spans="9:27" hidden="1" x14ac:dyDescent="0.25">
      <c r="I65" s="43" t="s">
        <v>233</v>
      </c>
      <c r="P65" s="111"/>
      <c r="S65" s="223"/>
      <c r="T65" s="223"/>
    </row>
    <row r="66" spans="9:27" hidden="1" x14ac:dyDescent="0.25">
      <c r="I66" s="43" t="s">
        <v>222</v>
      </c>
      <c r="P66" s="111"/>
      <c r="S66" s="223"/>
      <c r="T66" s="223"/>
    </row>
    <row r="67" spans="9:27" hidden="1" x14ac:dyDescent="0.25">
      <c r="I67" s="43" t="s">
        <v>449</v>
      </c>
      <c r="P67" s="111"/>
      <c r="S67" s="223"/>
      <c r="T67" s="223"/>
    </row>
    <row r="68" spans="9:27" hidden="1" x14ac:dyDescent="0.25">
      <c r="P68" s="111"/>
      <c r="S68" s="223"/>
      <c r="T68" s="223"/>
    </row>
    <row r="69" spans="9:27" hidden="1" x14ac:dyDescent="0.25">
      <c r="L69" s="223"/>
      <c r="P69" s="111"/>
      <c r="S69" s="223"/>
      <c r="T69" s="223"/>
    </row>
    <row r="70" spans="9:27" hidden="1" x14ac:dyDescent="0.25">
      <c r="P70" s="111"/>
      <c r="S70" s="223"/>
      <c r="T70" s="223"/>
    </row>
    <row r="71" spans="9:27" hidden="1" x14ac:dyDescent="0.25">
      <c r="P71" s="111"/>
      <c r="S71" s="223"/>
      <c r="T71" s="223"/>
    </row>
    <row r="72" spans="9:27" hidden="1" x14ac:dyDescent="0.25">
      <c r="P72" s="111"/>
      <c r="S72" s="223"/>
      <c r="T72" s="223"/>
    </row>
    <row r="73" spans="9:27" hidden="1" x14ac:dyDescent="0.25">
      <c r="P73" s="111"/>
      <c r="S73" s="223"/>
      <c r="T73" s="223"/>
      <c r="AA73" s="106"/>
    </row>
    <row r="74" spans="9:27" hidden="1" x14ac:dyDescent="0.25">
      <c r="P74" s="111"/>
      <c r="S74" s="223"/>
      <c r="T74" s="223"/>
      <c r="Z74"/>
      <c r="AA74" s="106"/>
    </row>
    <row r="75" spans="9:27" hidden="1" x14ac:dyDescent="0.25">
      <c r="P75" s="111"/>
      <c r="S75" s="223"/>
      <c r="T75" s="223"/>
      <c r="Z75"/>
      <c r="AA75" s="106"/>
    </row>
    <row r="76" spans="9:27" hidden="1" x14ac:dyDescent="0.25">
      <c r="P76" s="111"/>
      <c r="S76" s="223"/>
      <c r="T76" s="223"/>
      <c r="Z76"/>
      <c r="AA76" s="106"/>
    </row>
    <row r="77" spans="9:27" hidden="1" x14ac:dyDescent="0.25">
      <c r="P77" s="111"/>
      <c r="S77" s="223"/>
      <c r="T77" s="223"/>
      <c r="Z77"/>
      <c r="AA77" s="106"/>
    </row>
    <row r="78" spans="9:27" hidden="1" x14ac:dyDescent="0.25">
      <c r="P78" s="111"/>
      <c r="S78" s="223"/>
      <c r="T78" s="223"/>
      <c r="Z78"/>
      <c r="AA78" s="106"/>
    </row>
    <row r="79" spans="9:27" hidden="1" x14ac:dyDescent="0.25">
      <c r="P79" s="111"/>
      <c r="S79" s="223"/>
      <c r="T79" s="223"/>
      <c r="Z79"/>
      <c r="AA79" s="106"/>
    </row>
    <row r="80" spans="9:27" hidden="1" x14ac:dyDescent="0.25">
      <c r="P80" s="111"/>
      <c r="S80" s="223"/>
      <c r="T80" s="223"/>
      <c r="Z80"/>
      <c r="AA80" s="106"/>
    </row>
    <row r="81" spans="16:27" hidden="1" x14ac:dyDescent="0.25">
      <c r="P81" s="111"/>
      <c r="S81" s="223"/>
      <c r="T81" s="223"/>
      <c r="Z81"/>
      <c r="AA81" s="106"/>
    </row>
    <row r="82" spans="16:27" hidden="1" x14ac:dyDescent="0.25">
      <c r="P82" s="111"/>
      <c r="S82" s="223"/>
      <c r="T82" s="223"/>
      <c r="Z82"/>
      <c r="AA82" s="106"/>
    </row>
    <row r="83" spans="16:27" hidden="1" x14ac:dyDescent="0.25">
      <c r="P83" s="111"/>
      <c r="S83" s="223"/>
      <c r="T83" s="223"/>
      <c r="Z83"/>
      <c r="AA83" s="106"/>
    </row>
    <row r="84" spans="16:27" hidden="1" x14ac:dyDescent="0.25">
      <c r="P84" s="111"/>
      <c r="S84" s="223"/>
      <c r="T84" s="223"/>
      <c r="Z84"/>
      <c r="AA84" s="106"/>
    </row>
    <row r="85" spans="16:27" hidden="1" x14ac:dyDescent="0.25">
      <c r="P85" s="111"/>
      <c r="S85" s="223"/>
      <c r="T85" s="223"/>
      <c r="Z85"/>
      <c r="AA85" s="106"/>
    </row>
    <row r="86" spans="16:27" hidden="1" x14ac:dyDescent="0.25">
      <c r="P86" s="111"/>
      <c r="S86" s="223"/>
      <c r="T86" s="223"/>
      <c r="Z86"/>
      <c r="AA86" s="106"/>
    </row>
    <row r="87" spans="16:27" hidden="1" x14ac:dyDescent="0.25">
      <c r="P87" s="111"/>
      <c r="S87" s="223"/>
      <c r="T87" s="223"/>
      <c r="Z87"/>
      <c r="AA87" s="106"/>
    </row>
    <row r="88" spans="16:27" hidden="1" x14ac:dyDescent="0.25">
      <c r="P88" s="111"/>
      <c r="S88" s="223"/>
      <c r="T88" s="223"/>
      <c r="Z88"/>
      <c r="AA88" s="106"/>
    </row>
    <row r="89" spans="16:27" hidden="1" x14ac:dyDescent="0.25">
      <c r="P89" s="111"/>
      <c r="S89" s="223"/>
      <c r="T89" s="223"/>
      <c r="Z89"/>
      <c r="AA89" s="106"/>
    </row>
    <row r="90" spans="16:27" hidden="1" x14ac:dyDescent="0.25">
      <c r="P90" s="111"/>
      <c r="S90" s="223"/>
      <c r="T90" s="223"/>
      <c r="Z90"/>
      <c r="AA90" s="106"/>
    </row>
    <row r="91" spans="16:27" hidden="1" x14ac:dyDescent="0.25">
      <c r="P91" s="111"/>
      <c r="S91" s="223"/>
      <c r="T91" s="223"/>
      <c r="Z91"/>
      <c r="AA91" s="106"/>
    </row>
    <row r="92" spans="16:27" hidden="1" x14ac:dyDescent="0.25">
      <c r="P92" s="111"/>
      <c r="S92" s="223"/>
      <c r="T92" s="223"/>
      <c r="Z92"/>
      <c r="AA92" s="106"/>
    </row>
    <row r="93" spans="16:27" hidden="1" x14ac:dyDescent="0.25">
      <c r="P93" s="111"/>
      <c r="S93" s="223"/>
      <c r="T93" s="223"/>
      <c r="Z93"/>
      <c r="AA93" s="106"/>
    </row>
    <row r="94" spans="16:27" hidden="1" x14ac:dyDescent="0.25">
      <c r="P94" s="111"/>
      <c r="S94" s="223"/>
      <c r="T94" s="223"/>
      <c r="Z94"/>
      <c r="AA94" s="106"/>
    </row>
    <row r="95" spans="16:27" hidden="1" x14ac:dyDescent="0.25">
      <c r="P95" s="111"/>
      <c r="S95" s="223"/>
      <c r="T95" s="223"/>
      <c r="Z95"/>
      <c r="AA95" s="106"/>
    </row>
    <row r="96" spans="16:27" hidden="1" x14ac:dyDescent="0.25">
      <c r="P96" s="111"/>
      <c r="S96" s="223"/>
      <c r="T96" s="223"/>
      <c r="Z96"/>
      <c r="AA96" s="106"/>
    </row>
    <row r="97" spans="16:27" hidden="1" x14ac:dyDescent="0.25">
      <c r="P97" s="111"/>
      <c r="S97" s="223"/>
      <c r="T97" s="223"/>
      <c r="Z97"/>
      <c r="AA97" s="106"/>
    </row>
    <row r="98" spans="16:27" hidden="1" x14ac:dyDescent="0.25">
      <c r="P98" s="111"/>
      <c r="S98" s="223"/>
      <c r="T98" s="223"/>
      <c r="Z98"/>
      <c r="AA98" s="106"/>
    </row>
    <row r="99" spans="16:27" hidden="1" x14ac:dyDescent="0.25">
      <c r="P99" s="111"/>
      <c r="S99" s="223"/>
      <c r="T99" s="223"/>
      <c r="Z99"/>
      <c r="AA99" s="106"/>
    </row>
    <row r="100" spans="16:27" hidden="1" x14ac:dyDescent="0.25">
      <c r="P100" s="111"/>
      <c r="S100" s="223"/>
      <c r="T100" s="223"/>
      <c r="Z100"/>
      <c r="AA100" s="106"/>
    </row>
    <row r="101" spans="16:27" hidden="1" x14ac:dyDescent="0.25">
      <c r="P101" s="111"/>
      <c r="S101" s="223"/>
      <c r="T101" s="223"/>
      <c r="Z101"/>
      <c r="AA101" s="106"/>
    </row>
    <row r="102" spans="16:27" hidden="1" x14ac:dyDescent="0.25">
      <c r="P102" s="111"/>
      <c r="S102" s="223"/>
      <c r="T102" s="223"/>
      <c r="Z102"/>
      <c r="AA102" s="106"/>
    </row>
    <row r="103" spans="16:27" hidden="1" x14ac:dyDescent="0.25">
      <c r="P103" s="111"/>
      <c r="S103" s="223"/>
      <c r="T103" s="223"/>
      <c r="Z103"/>
      <c r="AA103" s="106"/>
    </row>
    <row r="104" spans="16:27" hidden="1" x14ac:dyDescent="0.25">
      <c r="P104" s="111"/>
      <c r="S104" s="223"/>
      <c r="T104" s="223"/>
      <c r="Z104"/>
      <c r="AA104" s="106"/>
    </row>
    <row r="105" spans="16:27" hidden="1" x14ac:dyDescent="0.25">
      <c r="P105" s="111"/>
      <c r="S105" s="223"/>
      <c r="T105" s="223"/>
      <c r="Z105"/>
      <c r="AA105" s="106"/>
    </row>
    <row r="106" spans="16:27" hidden="1" x14ac:dyDescent="0.25">
      <c r="P106" s="111"/>
      <c r="S106" s="223"/>
      <c r="T106" s="223"/>
      <c r="Z106"/>
      <c r="AA106" s="106"/>
    </row>
    <row r="107" spans="16:27" hidden="1" x14ac:dyDescent="0.25">
      <c r="P107" s="111"/>
      <c r="S107" s="223"/>
      <c r="T107" s="223"/>
      <c r="Z107"/>
      <c r="AA107" s="106"/>
    </row>
    <row r="108" spans="16:27" hidden="1" x14ac:dyDescent="0.25">
      <c r="P108" s="111"/>
      <c r="S108" s="223"/>
      <c r="T108" s="223"/>
      <c r="Z108"/>
      <c r="AA108" s="106"/>
    </row>
    <row r="109" spans="16:27" hidden="1" x14ac:dyDescent="0.25">
      <c r="P109" s="111"/>
      <c r="S109" s="223"/>
      <c r="T109" s="223"/>
    </row>
    <row r="110" spans="16:27" hidden="1" x14ac:dyDescent="0.25">
      <c r="P110" s="111"/>
      <c r="S110" s="223"/>
      <c r="T110" s="223"/>
    </row>
    <row r="111" spans="16:27" hidden="1" x14ac:dyDescent="0.25">
      <c r="P111" s="111"/>
      <c r="S111" s="223"/>
      <c r="T111" s="223"/>
    </row>
    <row r="112" spans="16:27" hidden="1" x14ac:dyDescent="0.25">
      <c r="P112" s="111"/>
      <c r="S112" s="223"/>
      <c r="T112" s="223"/>
    </row>
    <row r="113" spans="16:16" hidden="1" x14ac:dyDescent="0.25">
      <c r="P113" s="111"/>
    </row>
    <row r="114" spans="16:16" hidden="1" x14ac:dyDescent="0.25">
      <c r="P114" s="111"/>
    </row>
    <row r="115" spans="16:16" hidden="1" x14ac:dyDescent="0.25">
      <c r="P115" s="111"/>
    </row>
    <row r="116" spans="16:16" hidden="1" x14ac:dyDescent="0.25">
      <c r="P116" s="111"/>
    </row>
    <row r="117" spans="16:16" hidden="1" x14ac:dyDescent="0.25">
      <c r="P117" s="111"/>
    </row>
    <row r="118" spans="16:16" hidden="1" x14ac:dyDescent="0.25">
      <c r="P118" s="111"/>
    </row>
    <row r="119" spans="16:16" hidden="1" x14ac:dyDescent="0.25">
      <c r="P119" s="111"/>
    </row>
    <row r="120" spans="16:16" hidden="1" x14ac:dyDescent="0.25">
      <c r="P120" s="111"/>
    </row>
    <row r="121" spans="16:16" hidden="1" x14ac:dyDescent="0.25">
      <c r="P121" s="111"/>
    </row>
    <row r="122" spans="16:16" hidden="1" x14ac:dyDescent="0.25">
      <c r="P122" s="111"/>
    </row>
    <row r="123" spans="16:16" hidden="1" x14ac:dyDescent="0.25">
      <c r="P123" s="111"/>
    </row>
    <row r="124" spans="16:16" hidden="1" x14ac:dyDescent="0.25">
      <c r="P124" s="111"/>
    </row>
    <row r="125" spans="16:16" hidden="1" x14ac:dyDescent="0.25">
      <c r="P125" s="111"/>
    </row>
    <row r="126" spans="16:16" hidden="1" x14ac:dyDescent="0.25">
      <c r="P126" s="111"/>
    </row>
    <row r="127" spans="16:16" hidden="1" x14ac:dyDescent="0.25">
      <c r="P127" s="111"/>
    </row>
    <row r="128" spans="16:16" hidden="1" x14ac:dyDescent="0.25">
      <c r="P128" s="111"/>
    </row>
    <row r="129" spans="16:16" hidden="1" x14ac:dyDescent="0.25">
      <c r="P129" s="111"/>
    </row>
    <row r="130" spans="16:16" hidden="1" x14ac:dyDescent="0.25">
      <c r="P130" s="111"/>
    </row>
    <row r="131" spans="16:16" hidden="1" x14ac:dyDescent="0.25">
      <c r="P131" s="111"/>
    </row>
    <row r="132" spans="16:16" hidden="1" x14ac:dyDescent="0.25">
      <c r="P132" s="111"/>
    </row>
    <row r="133" spans="16:16" hidden="1" x14ac:dyDescent="0.25">
      <c r="P133" s="111"/>
    </row>
    <row r="134" spans="16:16" hidden="1" x14ac:dyDescent="0.25">
      <c r="P134" s="111"/>
    </row>
    <row r="135" spans="16:16" hidden="1" x14ac:dyDescent="0.25">
      <c r="P135" s="111"/>
    </row>
    <row r="136" spans="16:16" hidden="1" x14ac:dyDescent="0.25">
      <c r="P136" s="111"/>
    </row>
    <row r="137" spans="16:16" hidden="1" x14ac:dyDescent="0.25">
      <c r="P137" s="111"/>
    </row>
    <row r="138" spans="16:16" hidden="1" x14ac:dyDescent="0.25">
      <c r="P138" s="111"/>
    </row>
    <row r="139" spans="16:16" hidden="1" x14ac:dyDescent="0.25">
      <c r="P139" s="111"/>
    </row>
    <row r="140" spans="16:16" hidden="1" x14ac:dyDescent="0.25">
      <c r="P140" s="111"/>
    </row>
    <row r="141" spans="16:16" hidden="1" x14ac:dyDescent="0.25">
      <c r="P141" s="111"/>
    </row>
    <row r="142" spans="16:16" hidden="1" x14ac:dyDescent="0.25">
      <c r="P142" s="111"/>
    </row>
    <row r="143" spans="16:16" hidden="1" x14ac:dyDescent="0.25">
      <c r="P143" s="111"/>
    </row>
    <row r="144" spans="16:16" hidden="1" x14ac:dyDescent="0.25">
      <c r="P144" s="111"/>
    </row>
    <row r="145" spans="16:16" hidden="1" x14ac:dyDescent="0.25">
      <c r="P145" s="111"/>
    </row>
    <row r="146" spans="16:16" hidden="1" x14ac:dyDescent="0.25">
      <c r="P146" s="111"/>
    </row>
    <row r="147" spans="16:16" hidden="1" x14ac:dyDescent="0.25">
      <c r="P147" s="111"/>
    </row>
    <row r="148" spans="16:16" hidden="1" x14ac:dyDescent="0.25">
      <c r="P148" s="111"/>
    </row>
    <row r="149" spans="16:16" hidden="1" x14ac:dyDescent="0.25">
      <c r="P149" s="111"/>
    </row>
    <row r="150" spans="16:16" hidden="1" x14ac:dyDescent="0.25">
      <c r="P150" s="111"/>
    </row>
    <row r="151" spans="16:16" hidden="1" x14ac:dyDescent="0.25">
      <c r="P151" s="111"/>
    </row>
    <row r="152" spans="16:16" hidden="1" x14ac:dyDescent="0.25">
      <c r="P152" s="111"/>
    </row>
    <row r="153" spans="16:16" hidden="1" x14ac:dyDescent="0.25">
      <c r="P153" s="111"/>
    </row>
    <row r="154" spans="16:16" hidden="1" x14ac:dyDescent="0.25">
      <c r="P154" s="111"/>
    </row>
    <row r="155" spans="16:16" hidden="1" x14ac:dyDescent="0.25">
      <c r="P155" s="111"/>
    </row>
    <row r="156" spans="16:16" hidden="1" x14ac:dyDescent="0.25">
      <c r="P156" s="111"/>
    </row>
    <row r="157" spans="16:16" hidden="1" x14ac:dyDescent="0.25">
      <c r="P157" s="111"/>
    </row>
    <row r="158" spans="16:16" hidden="1" x14ac:dyDescent="0.25">
      <c r="P158" s="111"/>
    </row>
    <row r="159" spans="16:16" hidden="1" x14ac:dyDescent="0.25">
      <c r="P159" s="111"/>
    </row>
    <row r="160" spans="16:16" hidden="1" x14ac:dyDescent="0.25">
      <c r="P160" s="111"/>
    </row>
    <row r="161" spans="16:16" hidden="1" x14ac:dyDescent="0.25">
      <c r="P161" s="111"/>
    </row>
    <row r="162" spans="16:16" hidden="1" x14ac:dyDescent="0.25">
      <c r="P162" s="111"/>
    </row>
    <row r="163" spans="16:16" hidden="1" x14ac:dyDescent="0.25">
      <c r="P163" s="111"/>
    </row>
    <row r="164" spans="16:16" hidden="1" x14ac:dyDescent="0.25">
      <c r="P164" s="111"/>
    </row>
    <row r="165" spans="16:16" hidden="1" x14ac:dyDescent="0.25">
      <c r="P165" s="111"/>
    </row>
    <row r="166" spans="16:16" hidden="1" x14ac:dyDescent="0.25">
      <c r="P166" s="111"/>
    </row>
    <row r="167" spans="16:16" hidden="1" x14ac:dyDescent="0.25">
      <c r="P167" s="111"/>
    </row>
    <row r="168" spans="16:16" hidden="1" x14ac:dyDescent="0.25">
      <c r="P168" s="111"/>
    </row>
    <row r="169" spans="16:16" hidden="1" x14ac:dyDescent="0.25">
      <c r="P169" s="111"/>
    </row>
    <row r="170" spans="16:16" hidden="1" x14ac:dyDescent="0.25">
      <c r="P170" s="111"/>
    </row>
    <row r="171" spans="16:16" hidden="1" x14ac:dyDescent="0.25">
      <c r="P171" s="111"/>
    </row>
    <row r="172" spans="16:16" hidden="1" x14ac:dyDescent="0.25">
      <c r="P172" s="111"/>
    </row>
    <row r="173" spans="16:16" hidden="1" x14ac:dyDescent="0.25">
      <c r="P173" s="111"/>
    </row>
    <row r="174" spans="16:16" hidden="1" x14ac:dyDescent="0.25">
      <c r="P174" s="111"/>
    </row>
    <row r="175" spans="16:16" hidden="1" x14ac:dyDescent="0.25">
      <c r="P175" s="111"/>
    </row>
    <row r="176" spans="16:16" hidden="1" x14ac:dyDescent="0.25">
      <c r="P176" s="111"/>
    </row>
    <row r="177" spans="16:16" hidden="1" x14ac:dyDescent="0.25">
      <c r="P177" s="111"/>
    </row>
    <row r="178" spans="16:16" hidden="1" x14ac:dyDescent="0.25">
      <c r="P178" s="111"/>
    </row>
    <row r="179" spans="16:16" hidden="1" x14ac:dyDescent="0.25">
      <c r="P179" s="111"/>
    </row>
    <row r="180" spans="16:16" hidden="1" x14ac:dyDescent="0.25">
      <c r="P180" s="111"/>
    </row>
    <row r="181" spans="16:16" hidden="1" x14ac:dyDescent="0.25">
      <c r="P181" s="111"/>
    </row>
    <row r="182" spans="16:16" hidden="1" x14ac:dyDescent="0.25">
      <c r="P182" s="111"/>
    </row>
    <row r="183" spans="16:16" hidden="1" x14ac:dyDescent="0.25">
      <c r="P183" s="111"/>
    </row>
    <row r="184" spans="16:16" hidden="1" x14ac:dyDescent="0.25">
      <c r="P184" s="111"/>
    </row>
    <row r="185" spans="16:16" hidden="1" x14ac:dyDescent="0.25">
      <c r="P185" s="111"/>
    </row>
    <row r="186" spans="16:16" hidden="1" x14ac:dyDescent="0.25">
      <c r="P186" s="111"/>
    </row>
    <row r="187" spans="16:16" hidden="1" x14ac:dyDescent="0.25">
      <c r="P187" s="111"/>
    </row>
    <row r="188" spans="16:16" hidden="1" x14ac:dyDescent="0.25">
      <c r="P188" s="111"/>
    </row>
    <row r="189" spans="16:16" hidden="1" x14ac:dyDescent="0.25">
      <c r="P189" s="111"/>
    </row>
    <row r="190" spans="16:16" hidden="1" x14ac:dyDescent="0.25">
      <c r="P190" s="111"/>
    </row>
    <row r="191" spans="16:16" hidden="1" x14ac:dyDescent="0.25">
      <c r="P191" s="111"/>
    </row>
    <row r="192" spans="16:16" hidden="1" x14ac:dyDescent="0.25">
      <c r="P192" s="111"/>
    </row>
    <row r="193" spans="16:16" hidden="1" x14ac:dyDescent="0.25">
      <c r="P193" s="111"/>
    </row>
    <row r="194" spans="16:16" hidden="1" x14ac:dyDescent="0.25">
      <c r="P194" s="111"/>
    </row>
    <row r="195" spans="16:16" hidden="1" x14ac:dyDescent="0.25">
      <c r="P195" s="111"/>
    </row>
    <row r="196" spans="16:16" hidden="1" x14ac:dyDescent="0.25">
      <c r="P196" s="111"/>
    </row>
    <row r="197" spans="16:16" hidden="1" x14ac:dyDescent="0.25">
      <c r="P197" s="111"/>
    </row>
    <row r="198" spans="16:16" hidden="1" x14ac:dyDescent="0.25">
      <c r="P198" s="111"/>
    </row>
    <row r="199" spans="16:16" hidden="1" x14ac:dyDescent="0.25">
      <c r="P199" s="111"/>
    </row>
    <row r="200" spans="16:16" hidden="1" x14ac:dyDescent="0.25">
      <c r="P200" s="111"/>
    </row>
    <row r="201" spans="16:16" hidden="1" x14ac:dyDescent="0.25">
      <c r="P201" s="111"/>
    </row>
    <row r="202" spans="16:16" hidden="1" x14ac:dyDescent="0.25">
      <c r="P202" s="111"/>
    </row>
    <row r="203" spans="16:16" hidden="1" x14ac:dyDescent="0.25">
      <c r="P203" s="111"/>
    </row>
    <row r="204" spans="16:16" hidden="1" x14ac:dyDescent="0.25">
      <c r="P204" s="111"/>
    </row>
    <row r="205" spans="16:16" hidden="1" x14ac:dyDescent="0.25">
      <c r="P205" s="111"/>
    </row>
    <row r="206" spans="16:16" hidden="1" x14ac:dyDescent="0.25">
      <c r="P206" s="111"/>
    </row>
    <row r="207" spans="16:16" hidden="1" x14ac:dyDescent="0.25">
      <c r="P207" s="111"/>
    </row>
    <row r="208" spans="16:16" hidden="1" x14ac:dyDescent="0.25">
      <c r="P208" s="111"/>
    </row>
    <row r="209" spans="16:16" hidden="1" x14ac:dyDescent="0.25">
      <c r="P209" s="111"/>
    </row>
    <row r="210" spans="16:16" hidden="1" x14ac:dyDescent="0.25">
      <c r="P210" s="111"/>
    </row>
    <row r="211" spans="16:16" hidden="1" x14ac:dyDescent="0.25">
      <c r="P211" s="111"/>
    </row>
    <row r="212" spans="16:16" hidden="1" x14ac:dyDescent="0.25">
      <c r="P212" s="111"/>
    </row>
    <row r="213" spans="16:16" hidden="1" x14ac:dyDescent="0.25">
      <c r="P213" s="111"/>
    </row>
    <row r="214" spans="16:16" hidden="1" x14ac:dyDescent="0.25">
      <c r="P214" s="111"/>
    </row>
    <row r="215" spans="16:16" hidden="1" x14ac:dyDescent="0.25">
      <c r="P215" s="111"/>
    </row>
    <row r="216" spans="16:16" hidden="1" x14ac:dyDescent="0.25">
      <c r="P216" s="111"/>
    </row>
    <row r="217" spans="16:16" hidden="1" x14ac:dyDescent="0.25">
      <c r="P217" s="111"/>
    </row>
    <row r="218" spans="16:16" hidden="1" x14ac:dyDescent="0.25">
      <c r="P218" s="111"/>
    </row>
    <row r="219" spans="16:16" hidden="1" x14ac:dyDescent="0.25">
      <c r="P219" s="111"/>
    </row>
    <row r="220" spans="16:16" hidden="1" x14ac:dyDescent="0.25">
      <c r="P220" s="111"/>
    </row>
    <row r="221" spans="16:16" hidden="1" x14ac:dyDescent="0.25">
      <c r="P221" s="111"/>
    </row>
    <row r="222" spans="16:16" hidden="1" x14ac:dyDescent="0.25">
      <c r="P222" s="111"/>
    </row>
    <row r="223" spans="16:16" hidden="1" x14ac:dyDescent="0.25">
      <c r="P223" s="111"/>
    </row>
    <row r="227" spans="16:16" hidden="1" x14ac:dyDescent="0.25">
      <c r="P227" s="109"/>
    </row>
    <row r="228" spans="16:16" hidden="1" x14ac:dyDescent="0.25">
      <c r="P228" s="109"/>
    </row>
    <row r="229" spans="16:16" hidden="1" x14ac:dyDescent="0.25">
      <c r="P229" s="109"/>
    </row>
    <row r="230" spans="16:16" hidden="1" x14ac:dyDescent="0.25">
      <c r="P230" s="109"/>
    </row>
    <row r="231" spans="16:16" hidden="1" x14ac:dyDescent="0.25">
      <c r="P231" s="109"/>
    </row>
    <row r="232" spans="16:16" hidden="1" x14ac:dyDescent="0.25">
      <c r="P232" s="109"/>
    </row>
    <row r="233" spans="16:16" hidden="1" x14ac:dyDescent="0.25">
      <c r="P233" s="109"/>
    </row>
    <row r="234" spans="16:16" hidden="1" x14ac:dyDescent="0.25">
      <c r="P234" s="109"/>
    </row>
    <row r="235" spans="16:16" hidden="1" x14ac:dyDescent="0.25">
      <c r="P235" s="109"/>
    </row>
    <row r="236" spans="16:16" hidden="1" x14ac:dyDescent="0.25">
      <c r="P236" s="109"/>
    </row>
    <row r="237" spans="16:16" hidden="1" x14ac:dyDescent="0.25">
      <c r="P237" s="109"/>
    </row>
    <row r="238" spans="16:16" hidden="1" x14ac:dyDescent="0.25">
      <c r="P238" s="109"/>
    </row>
    <row r="239" spans="16:16" hidden="1" x14ac:dyDescent="0.25">
      <c r="P239" s="109"/>
    </row>
    <row r="240" spans="16:16" hidden="1" x14ac:dyDescent="0.25">
      <c r="P240" s="109"/>
    </row>
    <row r="241" spans="16:16" hidden="1" x14ac:dyDescent="0.25">
      <c r="P241" s="109"/>
    </row>
    <row r="242" spans="16:16" hidden="1" x14ac:dyDescent="0.25">
      <c r="P242" s="109"/>
    </row>
    <row r="243" spans="16:16" hidden="1" x14ac:dyDescent="0.25">
      <c r="P243" s="109"/>
    </row>
    <row r="244" spans="16:16" hidden="1" x14ac:dyDescent="0.25">
      <c r="P244" s="109"/>
    </row>
    <row r="245" spans="16:16" hidden="1" x14ac:dyDescent="0.25">
      <c r="P245" s="109"/>
    </row>
    <row r="246" spans="16:16" hidden="1" x14ac:dyDescent="0.25">
      <c r="P246" s="109"/>
    </row>
    <row r="247" spans="16:16" hidden="1" x14ac:dyDescent="0.25">
      <c r="P247" s="109"/>
    </row>
    <row r="248" spans="16:16" hidden="1" x14ac:dyDescent="0.25">
      <c r="P248" s="109"/>
    </row>
    <row r="249" spans="16:16" hidden="1" x14ac:dyDescent="0.25">
      <c r="P249" s="109"/>
    </row>
    <row r="250" spans="16:16" hidden="1" x14ac:dyDescent="0.25">
      <c r="P250" s="109"/>
    </row>
    <row r="251" spans="16:16" hidden="1" x14ac:dyDescent="0.25">
      <c r="P251" s="109"/>
    </row>
  </sheetData>
  <protectedRanges>
    <protectedRange password="E1A2" sqref="N40:N41" name="Range1_5_2"/>
  </protectedRanges>
  <phoneticPr fontId="3" type="noConversion"/>
  <conditionalFormatting sqref="J3:J42 L3:L42">
    <cfRule type="cellIs" dxfId="61" priority="17" stopIfTrue="1" operator="equal">
      <formula>"Pass"</formula>
    </cfRule>
    <cfRule type="cellIs" dxfId="60" priority="18" stopIfTrue="1" operator="equal">
      <formula>"Fail"</formula>
    </cfRule>
    <cfRule type="cellIs" dxfId="59" priority="19" stopIfTrue="1" operator="equal">
      <formula>"Info"</formula>
    </cfRule>
  </conditionalFormatting>
  <conditionalFormatting sqref="M41">
    <cfRule type="expression" dxfId="58" priority="2" stopIfTrue="1">
      <formula>ISERROR(Y41)</formula>
    </cfRule>
  </conditionalFormatting>
  <conditionalFormatting sqref="N3:N42">
    <cfRule type="expression" dxfId="57" priority="1" stopIfTrue="1">
      <formula>ISERROR(AA3)</formula>
    </cfRule>
  </conditionalFormatting>
  <conditionalFormatting sqref="O27:O36">
    <cfRule type="expression" dxfId="56" priority="14" stopIfTrue="1">
      <formula>ISERROR(AC27)</formula>
    </cfRule>
  </conditionalFormatting>
  <dataValidations count="2">
    <dataValidation type="list" allowBlank="1" showInputMessage="1" showErrorMessage="1" sqref="M3:M42" xr:uid="{1AE3EB5D-7E7B-453E-B1A7-8151CA8846FC}">
      <formula1>$I$64:$I$67</formula1>
    </dataValidation>
    <dataValidation type="list" allowBlank="1" showInputMessage="1" showErrorMessage="1" sqref="J3:J42" xr:uid="{43A4A8A0-FF8F-41C3-B45C-95627D09D096}">
      <formula1>$I$53:$I$56</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E762-B931-4EE8-917D-3781E3F423B1}">
  <dimension ref="A1:BD96"/>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0" customHeight="1" zeroHeight="1" x14ac:dyDescent="0.25"/>
  <cols>
    <col min="1" max="1" width="10.453125" style="143" customWidth="1"/>
    <col min="2" max="2" width="9.81640625" style="140" customWidth="1"/>
    <col min="3" max="3" width="21.453125" style="143" customWidth="1"/>
    <col min="4" max="4" width="15.54296875" style="143" customWidth="1"/>
    <col min="5" max="5" width="29.1796875" style="143" customWidth="1"/>
    <col min="6" max="6" width="66.453125" style="143" customWidth="1"/>
    <col min="7" max="7" width="54.453125" style="143" customWidth="1"/>
    <col min="8" max="8" width="31.453125" style="143" customWidth="1"/>
    <col min="9" max="9" width="26.453125" style="140" customWidth="1"/>
    <col min="10" max="10" width="15.453125" style="140" customWidth="1"/>
    <col min="11" max="11" width="39.54296875" style="140" hidden="1" customWidth="1"/>
    <col min="12" max="12" width="19.1796875" style="140" customWidth="1"/>
    <col min="13" max="13" width="12.54296875" style="142" customWidth="1"/>
    <col min="14" max="14" width="23.453125" style="142" customWidth="1"/>
    <col min="15" max="15" width="68.453125" style="141" customWidth="1"/>
    <col min="16" max="16" width="10.54296875" style="141" customWidth="1"/>
    <col min="17" max="17" width="27.54296875" style="141" customWidth="1"/>
    <col min="18" max="18" width="22.1796875" style="141" customWidth="1"/>
    <col min="19" max="19" width="39.54296875" style="141" customWidth="1"/>
    <col min="20" max="20" width="90" style="141" customWidth="1"/>
    <col min="21" max="21" width="80.453125" style="140" hidden="1" customWidth="1"/>
    <col min="22" max="22" width="51.453125" style="140" hidden="1" customWidth="1"/>
    <col min="23" max="23" width="4.1796875" style="140" hidden="1" customWidth="1"/>
    <col min="24" max="24" width="4.453125" style="140" hidden="1" customWidth="1"/>
    <col min="25" max="25" width="4.54296875" style="140" hidden="1" customWidth="1"/>
    <col min="26" max="26" width="4.453125" style="140" hidden="1" customWidth="1"/>
    <col min="27" max="27" width="31.453125" style="140" hidden="1" customWidth="1"/>
    <col min="28" max="28" width="3" style="140" customWidth="1"/>
    <col min="29" max="30" width="9.1796875" style="140" hidden="1" customWidth="1"/>
    <col min="31" max="31" width="11" style="140" hidden="1" customWidth="1"/>
    <col min="32" max="56" width="0" style="140" hidden="1" customWidth="1"/>
    <col min="57" max="16384" width="9.1796875" style="140" hidden="1"/>
  </cols>
  <sheetData>
    <row r="1" spans="1:56" ht="13" x14ac:dyDescent="0.3">
      <c r="A1" s="465" t="s">
        <v>55</v>
      </c>
      <c r="B1" s="465"/>
      <c r="C1" s="465"/>
      <c r="D1" s="465"/>
      <c r="E1" s="465"/>
      <c r="F1" s="465"/>
      <c r="G1" s="465"/>
      <c r="H1" s="465"/>
      <c r="I1" s="465"/>
      <c r="J1" s="465"/>
      <c r="K1" s="465"/>
      <c r="L1" s="465"/>
      <c r="M1" s="465"/>
      <c r="N1" s="465"/>
      <c r="O1" s="465"/>
      <c r="P1" s="465"/>
      <c r="Q1" s="465"/>
      <c r="R1" s="465"/>
      <c r="S1" s="465"/>
      <c r="T1" s="465"/>
      <c r="U1" s="465"/>
      <c r="V1" s="465"/>
      <c r="W1" s="169"/>
      <c r="X1" s="169"/>
      <c r="Y1" s="169"/>
      <c r="Z1" s="169"/>
      <c r="AA1" s="169"/>
    </row>
    <row r="2" spans="1:56" s="161" customFormat="1" ht="45" customHeight="1" x14ac:dyDescent="0.25">
      <c r="A2" s="168" t="s">
        <v>149</v>
      </c>
      <c r="B2" s="168" t="s">
        <v>150</v>
      </c>
      <c r="C2" s="168" t="s">
        <v>151</v>
      </c>
      <c r="D2" s="168" t="s">
        <v>152</v>
      </c>
      <c r="E2" s="367" t="s">
        <v>588</v>
      </c>
      <c r="F2" s="168" t="s">
        <v>589</v>
      </c>
      <c r="G2" s="168" t="s">
        <v>155</v>
      </c>
      <c r="H2" s="168" t="s">
        <v>156</v>
      </c>
      <c r="I2" s="168" t="s">
        <v>157</v>
      </c>
      <c r="J2" s="168" t="s">
        <v>158</v>
      </c>
      <c r="K2" s="368" t="s">
        <v>160</v>
      </c>
      <c r="L2" s="168" t="s">
        <v>159</v>
      </c>
      <c r="M2" s="168" t="s">
        <v>162</v>
      </c>
      <c r="N2" s="167" t="s">
        <v>163</v>
      </c>
      <c r="O2" s="369" t="s">
        <v>1079</v>
      </c>
      <c r="P2" s="166"/>
      <c r="Q2" s="367" t="s">
        <v>1080</v>
      </c>
      <c r="R2" s="367" t="s">
        <v>1081</v>
      </c>
      <c r="S2" s="367" t="s">
        <v>595</v>
      </c>
      <c r="T2" s="367" t="s">
        <v>596</v>
      </c>
      <c r="U2" s="370" t="s">
        <v>165</v>
      </c>
      <c r="V2" s="370" t="s">
        <v>166</v>
      </c>
      <c r="W2" s="165"/>
      <c r="X2" s="164"/>
      <c r="Y2" s="164"/>
      <c r="Z2" s="164"/>
      <c r="AA2" s="163" t="s">
        <v>167</v>
      </c>
      <c r="AB2" s="162"/>
      <c r="AC2" s="162"/>
      <c r="AD2" s="162"/>
      <c r="AE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row>
    <row r="3" spans="1:56" s="148" customFormat="1" ht="175" x14ac:dyDescent="0.25">
      <c r="A3" s="371" t="s">
        <v>1082</v>
      </c>
      <c r="B3" s="372" t="s">
        <v>324</v>
      </c>
      <c r="C3" s="373" t="s">
        <v>1083</v>
      </c>
      <c r="D3" s="372" t="s">
        <v>337</v>
      </c>
      <c r="E3" s="372" t="s">
        <v>1084</v>
      </c>
      <c r="F3" s="372" t="s">
        <v>1085</v>
      </c>
      <c r="G3" s="372" t="s">
        <v>1086</v>
      </c>
      <c r="H3" s="372" t="s">
        <v>1087</v>
      </c>
      <c r="I3" s="374"/>
      <c r="J3" s="375"/>
      <c r="K3" s="371" t="s">
        <v>1088</v>
      </c>
      <c r="L3" s="371"/>
      <c r="M3" s="372" t="s">
        <v>233</v>
      </c>
      <c r="N3" s="372" t="s">
        <v>1089</v>
      </c>
      <c r="O3" s="372" t="s">
        <v>1090</v>
      </c>
      <c r="P3" s="160"/>
      <c r="Q3" s="372" t="s">
        <v>1091</v>
      </c>
      <c r="R3" s="372" t="s">
        <v>1092</v>
      </c>
      <c r="S3" s="372" t="s">
        <v>1093</v>
      </c>
      <c r="T3" s="372" t="s">
        <v>1094</v>
      </c>
      <c r="U3" s="372" t="s">
        <v>1095</v>
      </c>
      <c r="V3" s="376" t="s">
        <v>1096</v>
      </c>
      <c r="W3" s="159"/>
      <c r="X3" s="158"/>
      <c r="Y3" s="158"/>
      <c r="Z3" s="158"/>
      <c r="AA3" s="157">
        <f>IF(OR(J3="Fail",ISBLANK(J3)),INDEX('Issue Code Table'!C:C,MATCH(N:N,'Issue Code Table'!A:A,0)),IF(M3="Critical",6,IF(M3="Significant",5,IF(M3="Moderate",3,2))))</f>
        <v>5</v>
      </c>
      <c r="AB3" s="140"/>
      <c r="AC3" s="140"/>
      <c r="AD3" s="140"/>
      <c r="AE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row>
    <row r="4" spans="1:56" s="148" customFormat="1" ht="250" x14ac:dyDescent="0.25">
      <c r="A4" s="377" t="s">
        <v>1097</v>
      </c>
      <c r="B4" s="378" t="s">
        <v>302</v>
      </c>
      <c r="C4" s="379" t="s">
        <v>303</v>
      </c>
      <c r="D4" s="378" t="s">
        <v>337</v>
      </c>
      <c r="E4" s="378" t="s">
        <v>1098</v>
      </c>
      <c r="F4" s="378" t="s">
        <v>1099</v>
      </c>
      <c r="G4" s="378" t="s">
        <v>1100</v>
      </c>
      <c r="H4" s="378" t="s">
        <v>1101</v>
      </c>
      <c r="I4" s="380"/>
      <c r="J4" s="381"/>
      <c r="K4" s="377" t="s">
        <v>1102</v>
      </c>
      <c r="L4" s="377"/>
      <c r="M4" s="378" t="s">
        <v>233</v>
      </c>
      <c r="N4" s="378" t="s">
        <v>1089</v>
      </c>
      <c r="O4" s="378" t="s">
        <v>1090</v>
      </c>
      <c r="P4" s="156"/>
      <c r="Q4" s="378" t="s">
        <v>1103</v>
      </c>
      <c r="R4" s="378" t="s">
        <v>1104</v>
      </c>
      <c r="S4" s="378" t="s">
        <v>1105</v>
      </c>
      <c r="T4" s="378" t="s">
        <v>1106</v>
      </c>
      <c r="U4" s="380" t="s">
        <v>1107</v>
      </c>
      <c r="V4" s="377" t="s">
        <v>1108</v>
      </c>
      <c r="W4" s="155"/>
      <c r="X4" s="154"/>
      <c r="Y4" s="154"/>
      <c r="Z4" s="154"/>
      <c r="AA4" s="153">
        <f>IF(OR(J4="Fail",ISBLANK(J4)),INDEX('Issue Code Table'!C:C,MATCH(N:N,'Issue Code Table'!A:A,0)),IF(M4="Critical",6,IF(M4="Significant",5,IF(M4="Moderate",3,2))))</f>
        <v>5</v>
      </c>
      <c r="AB4" s="140"/>
      <c r="AC4" s="140"/>
      <c r="AD4" s="140"/>
      <c r="AE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row>
    <row r="5" spans="1:56" s="148" customFormat="1" ht="275" x14ac:dyDescent="0.25">
      <c r="A5" s="371" t="s">
        <v>1109</v>
      </c>
      <c r="B5" s="372" t="s">
        <v>302</v>
      </c>
      <c r="C5" s="373" t="s">
        <v>303</v>
      </c>
      <c r="D5" s="372" t="s">
        <v>337</v>
      </c>
      <c r="E5" s="372" t="s">
        <v>1110</v>
      </c>
      <c r="F5" s="372" t="s">
        <v>1111</v>
      </c>
      <c r="G5" s="372" t="s">
        <v>1112</v>
      </c>
      <c r="H5" s="372" t="s">
        <v>1113</v>
      </c>
      <c r="I5" s="374"/>
      <c r="J5" s="375"/>
      <c r="K5" s="371" t="s">
        <v>1114</v>
      </c>
      <c r="L5" s="371"/>
      <c r="M5" s="372" t="s">
        <v>222</v>
      </c>
      <c r="N5" s="372" t="s">
        <v>1115</v>
      </c>
      <c r="O5" s="372" t="s">
        <v>1116</v>
      </c>
      <c r="P5" s="160"/>
      <c r="Q5" s="372" t="s">
        <v>632</v>
      </c>
      <c r="R5" s="372" t="s">
        <v>1117</v>
      </c>
      <c r="S5" s="372" t="s">
        <v>1118</v>
      </c>
      <c r="T5" s="372" t="s">
        <v>1119</v>
      </c>
      <c r="U5" s="374" t="s">
        <v>1120</v>
      </c>
      <c r="V5" s="371" t="s">
        <v>1121</v>
      </c>
      <c r="W5" s="159"/>
      <c r="X5" s="158"/>
      <c r="Y5" s="158"/>
      <c r="Z5" s="158"/>
      <c r="AA5" s="157">
        <f>IF(OR(J5="Fail",ISBLANK(J5)),INDEX('Issue Code Table'!C:C,MATCH(N:N,'Issue Code Table'!A:A,0)),IF(M5="Critical",6,IF(M5="Significant",5,IF(M5="Moderate",3,2))))</f>
        <v>4</v>
      </c>
      <c r="AB5" s="140"/>
      <c r="AC5" s="140"/>
      <c r="AD5" s="140"/>
      <c r="AE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row>
    <row r="6" spans="1:56" s="148" customFormat="1" ht="225" x14ac:dyDescent="0.25">
      <c r="A6" s="377" t="s">
        <v>1122</v>
      </c>
      <c r="B6" s="378" t="s">
        <v>421</v>
      </c>
      <c r="C6" s="379" t="s">
        <v>422</v>
      </c>
      <c r="D6" s="378" t="s">
        <v>337</v>
      </c>
      <c r="E6" s="378" t="s">
        <v>1123</v>
      </c>
      <c r="F6" s="378" t="s">
        <v>1124</v>
      </c>
      <c r="G6" s="378" t="s">
        <v>1125</v>
      </c>
      <c r="H6" s="378" t="s">
        <v>1126</v>
      </c>
      <c r="I6" s="380"/>
      <c r="J6" s="381"/>
      <c r="K6" s="377" t="s">
        <v>1127</v>
      </c>
      <c r="L6" s="377"/>
      <c r="M6" s="378" t="s">
        <v>233</v>
      </c>
      <c r="N6" s="378" t="s">
        <v>427</v>
      </c>
      <c r="O6" s="378" t="s">
        <v>428</v>
      </c>
      <c r="P6" s="156"/>
      <c r="Q6" s="378" t="s">
        <v>608</v>
      </c>
      <c r="R6" s="378" t="s">
        <v>1128</v>
      </c>
      <c r="S6" s="378" t="s">
        <v>1129</v>
      </c>
      <c r="T6" s="378" t="s">
        <v>1130</v>
      </c>
      <c r="U6" s="380" t="s">
        <v>1131</v>
      </c>
      <c r="V6" s="377" t="s">
        <v>1132</v>
      </c>
      <c r="W6" s="155"/>
      <c r="X6" s="154"/>
      <c r="Y6" s="154"/>
      <c r="Z6" s="154"/>
      <c r="AA6" s="153">
        <f>IF(OR(J6="Fail",ISBLANK(J6)),INDEX('Issue Code Table'!C:C,MATCH(N:N,'Issue Code Table'!A:A,0)),IF(M6="Critical",6,IF(M6="Significant",5,IF(M6="Moderate",3,2))))</f>
        <v>5</v>
      </c>
      <c r="AB6" s="140"/>
      <c r="AC6" s="140"/>
      <c r="AD6" s="140"/>
      <c r="AE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row>
    <row r="7" spans="1:56" s="148" customFormat="1" ht="409.5" x14ac:dyDescent="0.25">
      <c r="A7" s="371" t="s">
        <v>1133</v>
      </c>
      <c r="B7" s="372" t="s">
        <v>359</v>
      </c>
      <c r="C7" s="373" t="s">
        <v>360</v>
      </c>
      <c r="D7" s="372" t="s">
        <v>337</v>
      </c>
      <c r="E7" s="372" t="s">
        <v>1134</v>
      </c>
      <c r="F7" s="372" t="s">
        <v>1135</v>
      </c>
      <c r="G7" s="372" t="s">
        <v>1136</v>
      </c>
      <c r="H7" s="372" t="s">
        <v>1137</v>
      </c>
      <c r="I7" s="374"/>
      <c r="J7" s="375"/>
      <c r="K7" s="371" t="s">
        <v>1138</v>
      </c>
      <c r="L7" s="371"/>
      <c r="M7" s="372" t="s">
        <v>233</v>
      </c>
      <c r="N7" s="372" t="s">
        <v>427</v>
      </c>
      <c r="O7" s="372" t="s">
        <v>428</v>
      </c>
      <c r="P7" s="160"/>
      <c r="Q7" s="372" t="s">
        <v>608</v>
      </c>
      <c r="R7" s="372" t="s">
        <v>1139</v>
      </c>
      <c r="S7" s="372" t="s">
        <v>1140</v>
      </c>
      <c r="T7" s="372" t="s">
        <v>1141</v>
      </c>
      <c r="U7" s="374" t="s">
        <v>1142</v>
      </c>
      <c r="V7" s="371" t="s">
        <v>1143</v>
      </c>
      <c r="W7" s="159"/>
      <c r="X7" s="158"/>
      <c r="Y7" s="158"/>
      <c r="Z7" s="158"/>
      <c r="AA7" s="157">
        <f>IF(OR(J7="Fail",ISBLANK(J7)),INDEX('Issue Code Table'!C:C,MATCH(N:N,'Issue Code Table'!A:A,0)),IF(M7="Critical",6,IF(M7="Significant",5,IF(M7="Moderate",3,2))))</f>
        <v>5</v>
      </c>
      <c r="AB7" s="140"/>
      <c r="AC7" s="140"/>
      <c r="AD7" s="140"/>
      <c r="AE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row>
    <row r="8" spans="1:56" s="148" customFormat="1" ht="337.5" x14ac:dyDescent="0.25">
      <c r="A8" s="377" t="s">
        <v>1144</v>
      </c>
      <c r="B8" s="378" t="s">
        <v>464</v>
      </c>
      <c r="C8" s="379" t="s">
        <v>465</v>
      </c>
      <c r="D8" s="378" t="s">
        <v>337</v>
      </c>
      <c r="E8" s="378" t="s">
        <v>1145</v>
      </c>
      <c r="F8" s="378" t="s">
        <v>1146</v>
      </c>
      <c r="G8" s="378" t="s">
        <v>1147</v>
      </c>
      <c r="H8" s="378" t="s">
        <v>1148</v>
      </c>
      <c r="I8" s="380"/>
      <c r="J8" s="381"/>
      <c r="K8" s="377" t="s">
        <v>1149</v>
      </c>
      <c r="L8" s="377" t="s">
        <v>1150</v>
      </c>
      <c r="M8" s="378" t="s">
        <v>222</v>
      </c>
      <c r="N8" s="378" t="s">
        <v>470</v>
      </c>
      <c r="O8" s="378" t="s">
        <v>471</v>
      </c>
      <c r="P8" s="156"/>
      <c r="Q8" s="378" t="s">
        <v>632</v>
      </c>
      <c r="R8" s="378" t="s">
        <v>1151</v>
      </c>
      <c r="S8" s="378" t="s">
        <v>1152</v>
      </c>
      <c r="T8" s="378" t="s">
        <v>1153</v>
      </c>
      <c r="U8" s="380" t="s">
        <v>1154</v>
      </c>
      <c r="V8" s="377" t="s">
        <v>1155</v>
      </c>
      <c r="W8" s="155"/>
      <c r="X8" s="154"/>
      <c r="Y8" s="154"/>
      <c r="Z8" s="154"/>
      <c r="AA8" s="153">
        <f>IF(OR(J8="Fail",ISBLANK(J8)),INDEX('Issue Code Table'!C:C,MATCH(N:N,'Issue Code Table'!A:A,0)),IF(M8="Critical",6,IF(M8="Significant",5,IF(M8="Moderate",3,2))))</f>
        <v>4</v>
      </c>
      <c r="AB8" s="140"/>
      <c r="AC8" s="140"/>
      <c r="AD8" s="140"/>
      <c r="AE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row>
    <row r="9" spans="1:56" s="148" customFormat="1" ht="350" x14ac:dyDescent="0.25">
      <c r="A9" s="371" t="s">
        <v>1156</v>
      </c>
      <c r="B9" s="372" t="s">
        <v>1157</v>
      </c>
      <c r="C9" s="373" t="s">
        <v>1158</v>
      </c>
      <c r="D9" s="372" t="s">
        <v>337</v>
      </c>
      <c r="E9" s="372" t="s">
        <v>1159</v>
      </c>
      <c r="F9" s="372" t="s">
        <v>1160</v>
      </c>
      <c r="G9" s="372" t="s">
        <v>1161</v>
      </c>
      <c r="H9" s="372" t="s">
        <v>1162</v>
      </c>
      <c r="I9" s="382"/>
      <c r="J9" s="383"/>
      <c r="K9" s="372" t="s">
        <v>1163</v>
      </c>
      <c r="L9" s="372"/>
      <c r="M9" s="372" t="s">
        <v>233</v>
      </c>
      <c r="N9" s="372" t="s">
        <v>1029</v>
      </c>
      <c r="O9" s="372" t="s">
        <v>1030</v>
      </c>
      <c r="P9" s="160"/>
      <c r="Q9" s="372" t="s">
        <v>1164</v>
      </c>
      <c r="R9" s="372" t="s">
        <v>1165</v>
      </c>
      <c r="S9" s="372" t="s">
        <v>1166</v>
      </c>
      <c r="T9" s="372" t="s">
        <v>1167</v>
      </c>
      <c r="U9" s="374" t="s">
        <v>1168</v>
      </c>
      <c r="V9" s="371" t="s">
        <v>1169</v>
      </c>
      <c r="W9" s="159"/>
      <c r="X9" s="158"/>
      <c r="Y9" s="158"/>
      <c r="Z9" s="158"/>
      <c r="AA9" s="157">
        <f>IF(OR(J9="Fail",ISBLANK(J9)),INDEX('Issue Code Table'!C:C,MATCH(N:N,'Issue Code Table'!A:A,0)),IF(M9="Critical",6,IF(M9="Significant",5,IF(M9="Moderate",3,2))))</f>
        <v>5</v>
      </c>
      <c r="AB9" s="140"/>
      <c r="AC9" s="140"/>
      <c r="AD9" s="140"/>
      <c r="AE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row>
    <row r="10" spans="1:56" s="148" customFormat="1" ht="409.5" x14ac:dyDescent="0.25">
      <c r="A10" s="377" t="s">
        <v>1170</v>
      </c>
      <c r="B10" s="378" t="s">
        <v>302</v>
      </c>
      <c r="C10" s="379" t="s">
        <v>303</v>
      </c>
      <c r="D10" s="378" t="s">
        <v>337</v>
      </c>
      <c r="E10" s="378" t="s">
        <v>1171</v>
      </c>
      <c r="F10" s="378" t="s">
        <v>1172</v>
      </c>
      <c r="G10" s="378" t="s">
        <v>1173</v>
      </c>
      <c r="H10" s="378" t="s">
        <v>1174</v>
      </c>
      <c r="I10" s="384"/>
      <c r="J10" s="385"/>
      <c r="K10" s="378" t="s">
        <v>1175</v>
      </c>
      <c r="L10" s="378"/>
      <c r="M10" s="386" t="s">
        <v>233</v>
      </c>
      <c r="N10" s="387" t="s">
        <v>1176</v>
      </c>
      <c r="O10" s="378" t="s">
        <v>1177</v>
      </c>
      <c r="P10" s="156"/>
      <c r="Q10" s="378" t="s">
        <v>1178</v>
      </c>
      <c r="R10" s="378" t="s">
        <v>1179</v>
      </c>
      <c r="S10" s="378" t="s">
        <v>1180</v>
      </c>
      <c r="T10" s="378" t="s">
        <v>1181</v>
      </c>
      <c r="U10" s="380" t="s">
        <v>1182</v>
      </c>
      <c r="V10" s="377" t="s">
        <v>1183</v>
      </c>
      <c r="W10" s="155"/>
      <c r="X10" s="154"/>
      <c r="Y10" s="154"/>
      <c r="Z10" s="154"/>
      <c r="AA10" s="153" t="e">
        <f>IF(OR(J10="Fail",ISBLANK(J10)),INDEX('Issue Code Table'!C:C,MATCH(N:N,'Issue Code Table'!A:A,0)),IF(M10="Critical",6,IF(M10="Significant",5,IF(M10="Moderate",3,2))))</f>
        <v>#N/A</v>
      </c>
      <c r="AB10" s="140"/>
      <c r="AC10" s="140"/>
      <c r="AD10" s="140"/>
      <c r="AE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row>
    <row r="11" spans="1:56" s="148" customFormat="1" ht="409.5" x14ac:dyDescent="0.25">
      <c r="A11" s="371" t="s">
        <v>1184</v>
      </c>
      <c r="B11" s="372" t="s">
        <v>1157</v>
      </c>
      <c r="C11" s="373" t="s">
        <v>1158</v>
      </c>
      <c r="D11" s="372" t="s">
        <v>337</v>
      </c>
      <c r="E11" s="372" t="s">
        <v>1185</v>
      </c>
      <c r="F11" s="372" t="s">
        <v>1186</v>
      </c>
      <c r="G11" s="372" t="s">
        <v>1187</v>
      </c>
      <c r="H11" s="372" t="s">
        <v>1188</v>
      </c>
      <c r="I11" s="388"/>
      <c r="J11" s="383"/>
      <c r="K11" s="388" t="s">
        <v>1189</v>
      </c>
      <c r="L11" s="388"/>
      <c r="M11" s="372" t="s">
        <v>233</v>
      </c>
      <c r="N11" s="372" t="s">
        <v>1029</v>
      </c>
      <c r="O11" s="372" t="s">
        <v>1030</v>
      </c>
      <c r="P11" s="160"/>
      <c r="Q11" s="372" t="s">
        <v>1178</v>
      </c>
      <c r="R11" s="372" t="s">
        <v>1190</v>
      </c>
      <c r="S11" s="372" t="s">
        <v>1191</v>
      </c>
      <c r="T11" s="372" t="s">
        <v>1192</v>
      </c>
      <c r="U11" s="374" t="s">
        <v>1193</v>
      </c>
      <c r="V11" s="371" t="s">
        <v>1194</v>
      </c>
      <c r="W11" s="159"/>
      <c r="X11" s="158"/>
      <c r="Y11" s="158"/>
      <c r="Z11" s="158"/>
      <c r="AA11" s="157">
        <f>IF(OR(J11="Fail",ISBLANK(J11)),INDEX('Issue Code Table'!C:C,MATCH(N:N,'Issue Code Table'!A:A,0)),IF(M11="Critical",6,IF(M11="Significant",5,IF(M11="Moderate",3,2))))</f>
        <v>5</v>
      </c>
      <c r="AB11" s="140"/>
      <c r="AC11" s="140"/>
      <c r="AD11" s="140"/>
      <c r="AE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row>
    <row r="12" spans="1:56" s="148" customFormat="1" ht="287.5" x14ac:dyDescent="0.25">
      <c r="A12" s="377" t="s">
        <v>1195</v>
      </c>
      <c r="B12" s="378" t="s">
        <v>302</v>
      </c>
      <c r="C12" s="379" t="s">
        <v>303</v>
      </c>
      <c r="D12" s="378" t="s">
        <v>337</v>
      </c>
      <c r="E12" s="378" t="s">
        <v>1196</v>
      </c>
      <c r="F12" s="378" t="s">
        <v>1197</v>
      </c>
      <c r="G12" s="378" t="s">
        <v>1198</v>
      </c>
      <c r="H12" s="378" t="s">
        <v>1199</v>
      </c>
      <c r="I12" s="384"/>
      <c r="J12" s="385"/>
      <c r="K12" s="384" t="s">
        <v>1200</v>
      </c>
      <c r="L12" s="384"/>
      <c r="M12" s="386" t="s">
        <v>233</v>
      </c>
      <c r="N12" s="387" t="s">
        <v>1201</v>
      </c>
      <c r="O12" s="378" t="s">
        <v>1202</v>
      </c>
      <c r="P12" s="156"/>
      <c r="Q12" s="378" t="s">
        <v>1178</v>
      </c>
      <c r="R12" s="378" t="s">
        <v>1203</v>
      </c>
      <c r="S12" s="378" t="s">
        <v>1180</v>
      </c>
      <c r="T12" s="378" t="s">
        <v>1204</v>
      </c>
      <c r="U12" s="380" t="s">
        <v>1205</v>
      </c>
      <c r="V12" s="377" t="s">
        <v>1206</v>
      </c>
      <c r="W12" s="155"/>
      <c r="X12" s="154"/>
      <c r="Y12" s="154"/>
      <c r="Z12" s="154"/>
      <c r="AA12" s="153" t="e">
        <f>IF(OR(J12="Fail",ISBLANK(J12)),INDEX('Issue Code Table'!C:C,MATCH(N:N,'Issue Code Table'!A:A,0)),IF(M12="Critical",6,IF(M12="Significant",5,IF(M12="Moderate",3,2))))</f>
        <v>#N/A</v>
      </c>
      <c r="AB12" s="140"/>
      <c r="AC12" s="140"/>
      <c r="AD12" s="140"/>
      <c r="AE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row>
    <row r="13" spans="1:56" s="148" customFormat="1" ht="262.5" x14ac:dyDescent="0.25">
      <c r="A13" s="371" t="s">
        <v>1207</v>
      </c>
      <c r="B13" s="372" t="s">
        <v>302</v>
      </c>
      <c r="C13" s="373" t="s">
        <v>303</v>
      </c>
      <c r="D13" s="372" t="s">
        <v>337</v>
      </c>
      <c r="E13" s="372" t="s">
        <v>1208</v>
      </c>
      <c r="F13" s="372" t="s">
        <v>1209</v>
      </c>
      <c r="G13" s="372" t="s">
        <v>1210</v>
      </c>
      <c r="H13" s="372" t="s">
        <v>1211</v>
      </c>
      <c r="I13" s="372"/>
      <c r="J13" s="383"/>
      <c r="K13" s="388" t="s">
        <v>1212</v>
      </c>
      <c r="L13" s="388"/>
      <c r="M13" s="388" t="s">
        <v>222</v>
      </c>
      <c r="N13" s="372" t="s">
        <v>1213</v>
      </c>
      <c r="O13" s="372" t="s">
        <v>1214</v>
      </c>
      <c r="P13" s="160"/>
      <c r="Q13" s="372" t="s">
        <v>1215</v>
      </c>
      <c r="R13" s="372" t="s">
        <v>1216</v>
      </c>
      <c r="S13" s="372" t="s">
        <v>1217</v>
      </c>
      <c r="T13" s="372" t="s">
        <v>1218</v>
      </c>
      <c r="U13" s="374" t="s">
        <v>1219</v>
      </c>
      <c r="V13" s="371" t="s">
        <v>1220</v>
      </c>
      <c r="W13" s="159"/>
      <c r="X13" s="158"/>
      <c r="Y13" s="158"/>
      <c r="Z13" s="158"/>
      <c r="AA13" s="157">
        <f>IF(OR(J13="Fail",ISBLANK(J13)),INDEX('Issue Code Table'!C:C,MATCH(N:N,'Issue Code Table'!A:A,0)),IF(M13="Critical",6,IF(M13="Significant",5,IF(M13="Moderate",3,2))))</f>
        <v>4</v>
      </c>
      <c r="AB13" s="140"/>
      <c r="AC13" s="140"/>
      <c r="AD13" s="140"/>
      <c r="AE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row>
    <row r="14" spans="1:56" s="148" customFormat="1" ht="409.5" x14ac:dyDescent="0.25">
      <c r="A14" s="377" t="s">
        <v>1221</v>
      </c>
      <c r="B14" s="378" t="s">
        <v>359</v>
      </c>
      <c r="C14" s="379" t="s">
        <v>360</v>
      </c>
      <c r="D14" s="378" t="s">
        <v>337</v>
      </c>
      <c r="E14" s="378" t="s">
        <v>1222</v>
      </c>
      <c r="F14" s="378" t="s">
        <v>1223</v>
      </c>
      <c r="G14" s="378" t="s">
        <v>1224</v>
      </c>
      <c r="H14" s="378" t="s">
        <v>1225</v>
      </c>
      <c r="I14" s="378"/>
      <c r="J14" s="385"/>
      <c r="K14" s="378" t="s">
        <v>1226</v>
      </c>
      <c r="L14" s="384"/>
      <c r="M14" s="384" t="s">
        <v>233</v>
      </c>
      <c r="N14" s="378" t="s">
        <v>427</v>
      </c>
      <c r="O14" s="378" t="s">
        <v>428</v>
      </c>
      <c r="P14" s="156"/>
      <c r="Q14" s="378" t="s">
        <v>608</v>
      </c>
      <c r="R14" s="378" t="s">
        <v>1227</v>
      </c>
      <c r="S14" s="378" t="s">
        <v>1228</v>
      </c>
      <c r="T14" s="378" t="s">
        <v>1229</v>
      </c>
      <c r="U14" s="380" t="s">
        <v>1230</v>
      </c>
      <c r="V14" s="377" t="s">
        <v>1231</v>
      </c>
      <c r="W14" s="155"/>
      <c r="X14" s="154"/>
      <c r="Y14" s="154"/>
      <c r="Z14" s="154"/>
      <c r="AA14" s="153">
        <f>IF(OR(J14="Fail",ISBLANK(J14)),INDEX('Issue Code Table'!C:C,MATCH(N:N,'Issue Code Table'!A:A,0)),IF(M14="Critical",6,IF(M14="Significant",5,IF(M14="Moderate",3,2))))</f>
        <v>5</v>
      </c>
      <c r="AB14" s="140"/>
      <c r="AC14" s="140"/>
      <c r="AD14" s="140"/>
      <c r="AE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row>
    <row r="15" spans="1:56" s="148" customFormat="1" ht="125" x14ac:dyDescent="0.25">
      <c r="A15" s="371" t="s">
        <v>1232</v>
      </c>
      <c r="B15" s="372" t="s">
        <v>302</v>
      </c>
      <c r="C15" s="373" t="s">
        <v>303</v>
      </c>
      <c r="D15" s="372" t="s">
        <v>337</v>
      </c>
      <c r="E15" s="372" t="s">
        <v>1233</v>
      </c>
      <c r="F15" s="372" t="s">
        <v>1234</v>
      </c>
      <c r="G15" s="372" t="s">
        <v>1235</v>
      </c>
      <c r="H15" s="372" t="s">
        <v>1236</v>
      </c>
      <c r="I15" s="372"/>
      <c r="J15" s="383"/>
      <c r="K15" s="372" t="s">
        <v>1237</v>
      </c>
      <c r="L15" s="388"/>
      <c r="M15" s="388" t="s">
        <v>449</v>
      </c>
      <c r="N15" s="372" t="s">
        <v>1238</v>
      </c>
      <c r="O15" s="372" t="s">
        <v>1239</v>
      </c>
      <c r="P15" s="160"/>
      <c r="Q15" s="372" t="s">
        <v>1240</v>
      </c>
      <c r="R15" s="372" t="s">
        <v>1241</v>
      </c>
      <c r="S15" s="372" t="s">
        <v>1242</v>
      </c>
      <c r="T15" s="372" t="s">
        <v>1243</v>
      </c>
      <c r="U15" s="374" t="s">
        <v>1244</v>
      </c>
      <c r="V15" s="371" t="s">
        <v>1245</v>
      </c>
      <c r="W15" s="159"/>
      <c r="X15" s="158"/>
      <c r="Y15" s="158"/>
      <c r="Z15" s="158"/>
      <c r="AA15" s="157">
        <f>IF(OR(J15="Fail",ISBLANK(J15)),INDEX('Issue Code Table'!C:C,MATCH(N:N,'Issue Code Table'!A:A,0)),IF(M15="Critical",6,IF(M15="Significant",5,IF(M15="Moderate",3,2))))</f>
        <v>2</v>
      </c>
      <c r="AB15" s="140"/>
      <c r="AC15" s="140"/>
      <c r="AD15" s="140"/>
      <c r="AE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row>
    <row r="16" spans="1:56" s="148" customFormat="1" ht="250" x14ac:dyDescent="0.25">
      <c r="A16" s="377" t="s">
        <v>1246</v>
      </c>
      <c r="B16" s="378" t="s">
        <v>324</v>
      </c>
      <c r="C16" s="379" t="s">
        <v>1083</v>
      </c>
      <c r="D16" s="378" t="s">
        <v>337</v>
      </c>
      <c r="E16" s="378" t="s">
        <v>1247</v>
      </c>
      <c r="F16" s="378" t="s">
        <v>1248</v>
      </c>
      <c r="G16" s="378" t="s">
        <v>1249</v>
      </c>
      <c r="H16" s="378" t="s">
        <v>1250</v>
      </c>
      <c r="I16" s="378"/>
      <c r="J16" s="385"/>
      <c r="K16" s="384" t="s">
        <v>1251</v>
      </c>
      <c r="L16" s="384"/>
      <c r="M16" s="384" t="s">
        <v>222</v>
      </c>
      <c r="N16" s="378" t="s">
        <v>1115</v>
      </c>
      <c r="O16" s="378" t="s">
        <v>1116</v>
      </c>
      <c r="P16" s="156"/>
      <c r="Q16" s="378" t="s">
        <v>1215</v>
      </c>
      <c r="R16" s="378" t="s">
        <v>1252</v>
      </c>
      <c r="S16" s="378" t="s">
        <v>1253</v>
      </c>
      <c r="T16" s="378" t="s">
        <v>1254</v>
      </c>
      <c r="U16" s="380" t="s">
        <v>1255</v>
      </c>
      <c r="V16" s="377" t="s">
        <v>1256</v>
      </c>
      <c r="W16" s="155"/>
      <c r="X16" s="154"/>
      <c r="Y16" s="154"/>
      <c r="Z16" s="154"/>
      <c r="AA16" s="153">
        <f>IF(OR(J16="Fail",ISBLANK(J16)),INDEX('Issue Code Table'!C:C,MATCH(N:N,'Issue Code Table'!A:A,0)),IF(M16="Critical",6,IF(M16="Significant",5,IF(M16="Moderate",3,2))))</f>
        <v>4</v>
      </c>
      <c r="AB16" s="140"/>
      <c r="AC16" s="140"/>
      <c r="AD16" s="140"/>
      <c r="AE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row>
    <row r="17" spans="1:56" s="148" customFormat="1" ht="162.5" x14ac:dyDescent="0.25">
      <c r="A17" s="371" t="s">
        <v>1257</v>
      </c>
      <c r="B17" s="372" t="s">
        <v>324</v>
      </c>
      <c r="C17" s="373" t="s">
        <v>1083</v>
      </c>
      <c r="D17" s="372" t="s">
        <v>337</v>
      </c>
      <c r="E17" s="372" t="s">
        <v>1258</v>
      </c>
      <c r="F17" s="372" t="s">
        <v>1259</v>
      </c>
      <c r="G17" s="372" t="s">
        <v>1260</v>
      </c>
      <c r="H17" s="372" t="s">
        <v>1261</v>
      </c>
      <c r="I17" s="372"/>
      <c r="J17" s="383"/>
      <c r="K17" s="388" t="s">
        <v>1262</v>
      </c>
      <c r="L17" s="388"/>
      <c r="M17" s="388" t="s">
        <v>222</v>
      </c>
      <c r="N17" s="372" t="s">
        <v>1115</v>
      </c>
      <c r="O17" s="372" t="s">
        <v>1116</v>
      </c>
      <c r="P17" s="160"/>
      <c r="Q17" s="372" t="s">
        <v>1215</v>
      </c>
      <c r="R17" s="372" t="s">
        <v>1263</v>
      </c>
      <c r="S17" s="372" t="s">
        <v>1264</v>
      </c>
      <c r="T17" s="372" t="s">
        <v>1265</v>
      </c>
      <c r="U17" s="374" t="s">
        <v>1266</v>
      </c>
      <c r="V17" s="371" t="s">
        <v>1267</v>
      </c>
      <c r="W17" s="159"/>
      <c r="X17" s="158"/>
      <c r="Y17" s="158"/>
      <c r="Z17" s="158"/>
      <c r="AA17" s="157">
        <f>IF(OR(J17="Fail",ISBLANK(J17)),INDEX('Issue Code Table'!C:C,MATCH(N:N,'Issue Code Table'!A:A,0)),IF(M17="Critical",6,IF(M17="Significant",5,IF(M17="Moderate",3,2))))</f>
        <v>4</v>
      </c>
      <c r="AB17" s="140"/>
      <c r="AC17" s="140"/>
      <c r="AD17" s="140"/>
      <c r="AE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row>
    <row r="18" spans="1:56" s="148" customFormat="1" ht="375" x14ac:dyDescent="0.25">
      <c r="A18" s="377" t="s">
        <v>1268</v>
      </c>
      <c r="B18" s="378" t="s">
        <v>1157</v>
      </c>
      <c r="C18" s="379" t="s">
        <v>1158</v>
      </c>
      <c r="D18" s="378" t="s">
        <v>337</v>
      </c>
      <c r="E18" s="378" t="s">
        <v>1269</v>
      </c>
      <c r="F18" s="378" t="s">
        <v>1270</v>
      </c>
      <c r="G18" s="378" t="s">
        <v>1271</v>
      </c>
      <c r="H18" s="378" t="s">
        <v>1272</v>
      </c>
      <c r="I18" s="378"/>
      <c r="J18" s="385"/>
      <c r="K18" s="384" t="s">
        <v>1273</v>
      </c>
      <c r="L18" s="384"/>
      <c r="M18" s="378" t="s">
        <v>233</v>
      </c>
      <c r="N18" s="378" t="s">
        <v>1029</v>
      </c>
      <c r="O18" s="378" t="s">
        <v>1030</v>
      </c>
      <c r="P18" s="156"/>
      <c r="Q18" s="378" t="s">
        <v>1178</v>
      </c>
      <c r="R18" s="378" t="s">
        <v>1274</v>
      </c>
      <c r="S18" s="378" t="s">
        <v>1275</v>
      </c>
      <c r="T18" s="378" t="s">
        <v>1276</v>
      </c>
      <c r="U18" s="380" t="s">
        <v>1277</v>
      </c>
      <c r="V18" s="377" t="s">
        <v>1278</v>
      </c>
      <c r="W18" s="155"/>
      <c r="X18" s="154"/>
      <c r="Y18" s="154"/>
      <c r="Z18" s="154"/>
      <c r="AA18" s="153">
        <f>IF(OR(J18="Fail",ISBLANK(J18)),INDEX('Issue Code Table'!C:C,MATCH(N:N,'Issue Code Table'!A:A,0)),IF(M18="Critical",6,IF(M18="Significant",5,IF(M18="Moderate",3,2))))</f>
        <v>5</v>
      </c>
      <c r="AB18" s="140"/>
      <c r="AC18" s="140"/>
      <c r="AD18" s="140"/>
      <c r="AE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row>
    <row r="19" spans="1:56" s="148" customFormat="1" ht="409.5" x14ac:dyDescent="0.25">
      <c r="A19" s="371" t="s">
        <v>1279</v>
      </c>
      <c r="B19" s="372" t="s">
        <v>227</v>
      </c>
      <c r="C19" s="373" t="s">
        <v>228</v>
      </c>
      <c r="D19" s="372" t="s">
        <v>337</v>
      </c>
      <c r="E19" s="372" t="s">
        <v>1280</v>
      </c>
      <c r="F19" s="372" t="s">
        <v>1281</v>
      </c>
      <c r="G19" s="372" t="s">
        <v>1282</v>
      </c>
      <c r="H19" s="372" t="s">
        <v>1283</v>
      </c>
      <c r="I19" s="372"/>
      <c r="J19" s="383"/>
      <c r="K19" s="388" t="s">
        <v>1284</v>
      </c>
      <c r="L19" s="388"/>
      <c r="M19" s="388" t="s">
        <v>222</v>
      </c>
      <c r="N19" s="372" t="s">
        <v>1285</v>
      </c>
      <c r="O19" s="372" t="s">
        <v>1286</v>
      </c>
      <c r="P19" s="160"/>
      <c r="Q19" s="372" t="s">
        <v>1287</v>
      </c>
      <c r="R19" s="372" t="s">
        <v>1288</v>
      </c>
      <c r="S19" s="372" t="s">
        <v>1289</v>
      </c>
      <c r="T19" s="372" t="s">
        <v>1290</v>
      </c>
      <c r="U19" s="374" t="s">
        <v>1291</v>
      </c>
      <c r="V19" s="371" t="s">
        <v>1292</v>
      </c>
      <c r="W19" s="159"/>
      <c r="X19" s="158"/>
      <c r="Y19" s="158"/>
      <c r="Z19" s="158"/>
      <c r="AA19" s="157">
        <f>IF(OR(J19="Fail",ISBLANK(J19)),INDEX('Issue Code Table'!C:C,MATCH(N:N,'Issue Code Table'!A:A,0)),IF(M19="Critical",6,IF(M19="Significant",5,IF(M19="Moderate",3,2))))</f>
        <v>4</v>
      </c>
      <c r="AB19" s="140"/>
      <c r="AC19" s="140"/>
      <c r="AD19" s="140"/>
      <c r="AE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row>
    <row r="20" spans="1:56" s="148" customFormat="1" ht="175" x14ac:dyDescent="0.25">
      <c r="A20" s="377" t="s">
        <v>1293</v>
      </c>
      <c r="B20" s="378" t="s">
        <v>227</v>
      </c>
      <c r="C20" s="379" t="s">
        <v>228</v>
      </c>
      <c r="D20" s="378" t="s">
        <v>337</v>
      </c>
      <c r="E20" s="378" t="s">
        <v>1294</v>
      </c>
      <c r="F20" s="378" t="s">
        <v>1295</v>
      </c>
      <c r="G20" s="378" t="s">
        <v>1296</v>
      </c>
      <c r="H20" s="378" t="s">
        <v>1297</v>
      </c>
      <c r="I20" s="378"/>
      <c r="J20" s="385"/>
      <c r="K20" s="384" t="s">
        <v>1298</v>
      </c>
      <c r="L20" s="384"/>
      <c r="M20" s="378" t="s">
        <v>233</v>
      </c>
      <c r="N20" s="378" t="s">
        <v>427</v>
      </c>
      <c r="O20" s="384" t="s">
        <v>428</v>
      </c>
      <c r="P20" s="156"/>
      <c r="Q20" s="378" t="s">
        <v>1299</v>
      </c>
      <c r="R20" s="378" t="s">
        <v>1300</v>
      </c>
      <c r="S20" s="378" t="s">
        <v>1301</v>
      </c>
      <c r="T20" s="378" t="s">
        <v>1302</v>
      </c>
      <c r="U20" s="380" t="s">
        <v>1303</v>
      </c>
      <c r="V20" s="377" t="s">
        <v>1304</v>
      </c>
      <c r="W20" s="155"/>
      <c r="X20" s="154"/>
      <c r="Y20" s="154"/>
      <c r="Z20" s="154"/>
      <c r="AA20" s="153">
        <f>IF(OR(J20="Fail",ISBLANK(J20)),INDEX('Issue Code Table'!C:C,MATCH(N:N,'Issue Code Table'!A:A,0)),IF(M20="Critical",6,IF(M20="Significant",5,IF(M20="Moderate",3,2))))</f>
        <v>5</v>
      </c>
      <c r="AB20" s="140"/>
      <c r="AC20" s="140"/>
      <c r="AD20" s="140"/>
      <c r="AE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row>
    <row r="21" spans="1:56" s="148" customFormat="1" ht="409.5" x14ac:dyDescent="0.25">
      <c r="A21" s="371" t="s">
        <v>1305</v>
      </c>
      <c r="B21" s="372" t="s">
        <v>227</v>
      </c>
      <c r="C21" s="373" t="s">
        <v>228</v>
      </c>
      <c r="D21" s="372" t="s">
        <v>337</v>
      </c>
      <c r="E21" s="372" t="s">
        <v>1306</v>
      </c>
      <c r="F21" s="372" t="s">
        <v>1307</v>
      </c>
      <c r="G21" s="372" t="s">
        <v>1308</v>
      </c>
      <c r="H21" s="372" t="s">
        <v>1309</v>
      </c>
      <c r="I21" s="372"/>
      <c r="J21" s="383"/>
      <c r="K21" s="388" t="s">
        <v>1310</v>
      </c>
      <c r="L21" s="388"/>
      <c r="M21" s="372" t="s">
        <v>233</v>
      </c>
      <c r="N21" s="372" t="s">
        <v>427</v>
      </c>
      <c r="O21" s="388" t="s">
        <v>428</v>
      </c>
      <c r="P21" s="160"/>
      <c r="Q21" s="372" t="s">
        <v>1178</v>
      </c>
      <c r="R21" s="372" t="s">
        <v>1311</v>
      </c>
      <c r="S21" s="372" t="s">
        <v>1312</v>
      </c>
      <c r="T21" s="372" t="s">
        <v>1313</v>
      </c>
      <c r="U21" s="374" t="s">
        <v>1314</v>
      </c>
      <c r="V21" s="371" t="s">
        <v>1315</v>
      </c>
      <c r="W21" s="159"/>
      <c r="X21" s="158"/>
      <c r="Y21" s="158"/>
      <c r="Z21" s="158"/>
      <c r="AA21" s="157">
        <f>IF(OR(J21="Fail",ISBLANK(J21)),INDEX('Issue Code Table'!C:C,MATCH(N:N,'Issue Code Table'!A:A,0)),IF(M21="Critical",6,IF(M21="Significant",5,IF(M21="Moderate",3,2))))</f>
        <v>5</v>
      </c>
      <c r="AB21" s="140"/>
      <c r="AC21" s="140"/>
      <c r="AD21" s="140"/>
      <c r="AE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row>
    <row r="22" spans="1:56" s="148" customFormat="1" ht="237.5" x14ac:dyDescent="0.25">
      <c r="A22" s="377" t="s">
        <v>1316</v>
      </c>
      <c r="B22" s="378" t="s">
        <v>227</v>
      </c>
      <c r="C22" s="379" t="s">
        <v>228</v>
      </c>
      <c r="D22" s="378" t="s">
        <v>337</v>
      </c>
      <c r="E22" s="378" t="s">
        <v>1317</v>
      </c>
      <c r="F22" s="378" t="s">
        <v>1318</v>
      </c>
      <c r="G22" s="378" t="s">
        <v>1319</v>
      </c>
      <c r="H22" s="378" t="s">
        <v>1320</v>
      </c>
      <c r="I22" s="378"/>
      <c r="J22" s="385"/>
      <c r="K22" s="378" t="s">
        <v>1321</v>
      </c>
      <c r="L22" s="378"/>
      <c r="M22" s="378" t="s">
        <v>233</v>
      </c>
      <c r="N22" s="378" t="s">
        <v>427</v>
      </c>
      <c r="O22" s="384" t="s">
        <v>428</v>
      </c>
      <c r="P22" s="156"/>
      <c r="Q22" s="378" t="s">
        <v>1299</v>
      </c>
      <c r="R22" s="378" t="s">
        <v>1322</v>
      </c>
      <c r="S22" s="378" t="s">
        <v>1323</v>
      </c>
      <c r="T22" s="378" t="s">
        <v>1324</v>
      </c>
      <c r="U22" s="380" t="s">
        <v>1325</v>
      </c>
      <c r="V22" s="377" t="s">
        <v>1326</v>
      </c>
      <c r="W22" s="155"/>
      <c r="X22" s="154"/>
      <c r="Y22" s="154"/>
      <c r="Z22" s="154"/>
      <c r="AA22" s="153">
        <f>IF(OR(J22="Fail",ISBLANK(J22)),INDEX('Issue Code Table'!C:C,MATCH(N:N,'Issue Code Table'!A:A,0)),IF(M22="Critical",6,IF(M22="Significant",5,IF(M22="Moderate",3,2))))</f>
        <v>5</v>
      </c>
      <c r="AB22" s="140"/>
      <c r="AC22" s="140"/>
      <c r="AD22" s="140"/>
      <c r="AE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row>
    <row r="23" spans="1:56" s="148" customFormat="1" ht="187.5" x14ac:dyDescent="0.25">
      <c r="A23" s="371" t="s">
        <v>1327</v>
      </c>
      <c r="B23" s="372" t="s">
        <v>1157</v>
      </c>
      <c r="C23" s="373" t="s">
        <v>1158</v>
      </c>
      <c r="D23" s="372" t="s">
        <v>337</v>
      </c>
      <c r="E23" s="372" t="s">
        <v>1328</v>
      </c>
      <c r="F23" s="372" t="s">
        <v>1329</v>
      </c>
      <c r="G23" s="372" t="s">
        <v>1330</v>
      </c>
      <c r="H23" s="372" t="s">
        <v>1331</v>
      </c>
      <c r="I23" s="372"/>
      <c r="J23" s="383"/>
      <c r="K23" s="372" t="s">
        <v>1332</v>
      </c>
      <c r="L23" s="372"/>
      <c r="M23" s="372" t="s">
        <v>233</v>
      </c>
      <c r="N23" s="372" t="s">
        <v>1333</v>
      </c>
      <c r="O23" s="372" t="s">
        <v>1334</v>
      </c>
      <c r="P23" s="160"/>
      <c r="Q23" s="372" t="s">
        <v>1335</v>
      </c>
      <c r="R23" s="372" t="s">
        <v>1336</v>
      </c>
      <c r="S23" s="372" t="s">
        <v>1337</v>
      </c>
      <c r="T23" s="372" t="s">
        <v>1338</v>
      </c>
      <c r="U23" s="374" t="s">
        <v>1339</v>
      </c>
      <c r="V23" s="371" t="s">
        <v>1340</v>
      </c>
      <c r="W23" s="159"/>
      <c r="X23" s="158"/>
      <c r="Y23" s="158"/>
      <c r="Z23" s="158"/>
      <c r="AA23" s="157">
        <f>IF(OR(J23="Fail",ISBLANK(J23)),INDEX('Issue Code Table'!C:C,MATCH(N:N,'Issue Code Table'!A:A,0)),IF(M23="Critical",6,IF(M23="Significant",5,IF(M23="Moderate",3,2))))</f>
        <v>5</v>
      </c>
      <c r="AB23" s="140"/>
      <c r="AC23" s="140"/>
      <c r="AD23" s="140"/>
      <c r="AE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row>
    <row r="24" spans="1:56" s="148" customFormat="1" ht="175" x14ac:dyDescent="0.25">
      <c r="A24" s="377" t="s">
        <v>1341</v>
      </c>
      <c r="B24" s="378" t="s">
        <v>1157</v>
      </c>
      <c r="C24" s="379" t="s">
        <v>1158</v>
      </c>
      <c r="D24" s="378" t="s">
        <v>337</v>
      </c>
      <c r="E24" s="378" t="s">
        <v>1342</v>
      </c>
      <c r="F24" s="378" t="s">
        <v>1343</v>
      </c>
      <c r="G24" s="378" t="s">
        <v>1344</v>
      </c>
      <c r="H24" s="378" t="s">
        <v>1345</v>
      </c>
      <c r="I24" s="378" t="s">
        <v>1346</v>
      </c>
      <c r="J24" s="385"/>
      <c r="K24" s="378" t="s">
        <v>1347</v>
      </c>
      <c r="L24" s="378"/>
      <c r="M24" s="378" t="s">
        <v>233</v>
      </c>
      <c r="N24" s="378" t="s">
        <v>1333</v>
      </c>
      <c r="O24" s="378" t="s">
        <v>1334</v>
      </c>
      <c r="P24" s="156"/>
      <c r="Q24" s="378" t="s">
        <v>632</v>
      </c>
      <c r="R24" s="378" t="s">
        <v>1348</v>
      </c>
      <c r="S24" s="378" t="s">
        <v>1349</v>
      </c>
      <c r="T24" s="378" t="s">
        <v>1350</v>
      </c>
      <c r="U24" s="380" t="s">
        <v>1351</v>
      </c>
      <c r="V24" s="377" t="s">
        <v>1352</v>
      </c>
      <c r="W24" s="155"/>
      <c r="X24" s="154"/>
      <c r="Y24" s="154"/>
      <c r="Z24" s="154"/>
      <c r="AA24" s="153">
        <f>IF(OR(J24="Fail",ISBLANK(J24)),INDEX('Issue Code Table'!C:C,MATCH(N:N,'Issue Code Table'!A:A,0)),IF(M24="Critical",6,IF(M24="Significant",5,IF(M24="Moderate",3,2))))</f>
        <v>5</v>
      </c>
      <c r="AE24" s="98"/>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row>
    <row r="25" spans="1:56" s="148" customFormat="1" ht="125" x14ac:dyDescent="0.25">
      <c r="A25" s="371" t="s">
        <v>1353</v>
      </c>
      <c r="B25" s="372" t="s">
        <v>1354</v>
      </c>
      <c r="C25" s="373" t="s">
        <v>1355</v>
      </c>
      <c r="D25" s="372" t="s">
        <v>337</v>
      </c>
      <c r="E25" s="372" t="s">
        <v>1356</v>
      </c>
      <c r="F25" s="372" t="s">
        <v>1357</v>
      </c>
      <c r="G25" s="372" t="s">
        <v>1358</v>
      </c>
      <c r="H25" s="372" t="s">
        <v>1359</v>
      </c>
      <c r="I25" s="372"/>
      <c r="J25" s="383"/>
      <c r="K25" s="372" t="s">
        <v>1360</v>
      </c>
      <c r="L25" s="372"/>
      <c r="M25" s="372" t="s">
        <v>233</v>
      </c>
      <c r="N25" s="372" t="s">
        <v>1361</v>
      </c>
      <c r="O25" s="372" t="s">
        <v>1362</v>
      </c>
      <c r="P25" s="160"/>
      <c r="Q25" s="372" t="s">
        <v>632</v>
      </c>
      <c r="R25" s="372" t="s">
        <v>1363</v>
      </c>
      <c r="S25" s="372" t="s">
        <v>1364</v>
      </c>
      <c r="T25" s="372" t="s">
        <v>1365</v>
      </c>
      <c r="U25" s="374" t="s">
        <v>1366</v>
      </c>
      <c r="V25" s="371" t="s">
        <v>1367</v>
      </c>
      <c r="W25" s="159"/>
      <c r="X25" s="158"/>
      <c r="Y25" s="158"/>
      <c r="Z25" s="158"/>
      <c r="AA25" s="157">
        <f>IF(OR(J25="Fail",ISBLANK(J25)),INDEX('Issue Code Table'!C:C,MATCH(N:N,'Issue Code Table'!A:A,0)),IF(M25="Critical",6,IF(M25="Significant",5,IF(M25="Moderate",3,2))))</f>
        <v>5</v>
      </c>
      <c r="AB25" s="140"/>
      <c r="AC25" s="140"/>
      <c r="AD25" s="140"/>
      <c r="AE25" s="140"/>
      <c r="AS25" s="140"/>
      <c r="AT25" s="140"/>
      <c r="AU25" s="140"/>
      <c r="AV25" s="140"/>
      <c r="AW25" s="140"/>
      <c r="AX25" s="140"/>
      <c r="AY25" s="140"/>
      <c r="AZ25" s="140"/>
      <c r="BA25" s="140"/>
      <c r="BB25" s="140"/>
      <c r="BC25" s="140"/>
      <c r="BD25" s="140"/>
    </row>
    <row r="26" spans="1:56" s="148" customFormat="1" ht="137.5" x14ac:dyDescent="0.25">
      <c r="A26" s="377" t="s">
        <v>1368</v>
      </c>
      <c r="B26" s="378" t="s">
        <v>302</v>
      </c>
      <c r="C26" s="379" t="s">
        <v>303</v>
      </c>
      <c r="D26" s="378" t="s">
        <v>337</v>
      </c>
      <c r="E26" s="378" t="s">
        <v>1369</v>
      </c>
      <c r="F26" s="378" t="s">
        <v>1370</v>
      </c>
      <c r="G26" s="378" t="s">
        <v>1371</v>
      </c>
      <c r="H26" s="378" t="s">
        <v>1372</v>
      </c>
      <c r="I26" s="378"/>
      <c r="J26" s="385"/>
      <c r="K26" s="378" t="s">
        <v>1373</v>
      </c>
      <c r="L26" s="378"/>
      <c r="M26" s="378" t="s">
        <v>233</v>
      </c>
      <c r="N26" s="380" t="s">
        <v>1089</v>
      </c>
      <c r="O26" s="378" t="s">
        <v>1090</v>
      </c>
      <c r="P26" s="156"/>
      <c r="Q26" s="378" t="s">
        <v>1103</v>
      </c>
      <c r="R26" s="378" t="s">
        <v>1374</v>
      </c>
      <c r="S26" s="378" t="s">
        <v>1375</v>
      </c>
      <c r="T26" s="378" t="s">
        <v>1376</v>
      </c>
      <c r="U26" s="380" t="s">
        <v>1377</v>
      </c>
      <c r="V26" s="377" t="s">
        <v>1378</v>
      </c>
      <c r="W26" s="155"/>
      <c r="X26" s="154"/>
      <c r="Y26" s="154"/>
      <c r="Z26" s="154"/>
      <c r="AA26" s="153">
        <f>IF(OR(J26="Fail",ISBLANK(J26)),INDEX('Issue Code Table'!C:C,MATCH(N:N,'Issue Code Table'!A:A,0)),IF(M26="Critical",6,IF(M26="Significant",5,IF(M26="Moderate",3,2))))</f>
        <v>5</v>
      </c>
      <c r="AB26" s="140"/>
      <c r="AC26" s="140"/>
      <c r="AD26" s="140"/>
      <c r="AE26" s="140"/>
      <c r="AS26" s="140"/>
      <c r="AT26" s="140"/>
      <c r="AU26" s="140"/>
      <c r="AV26" s="140"/>
      <c r="AW26" s="140"/>
      <c r="AX26" s="140"/>
      <c r="AY26" s="140"/>
      <c r="AZ26" s="140"/>
      <c r="BA26" s="140"/>
      <c r="BB26" s="140"/>
      <c r="BC26" s="140"/>
      <c r="BD26" s="140"/>
    </row>
    <row r="27" spans="1:56" s="148" customFormat="1" ht="87.5" x14ac:dyDescent="0.25">
      <c r="A27" s="371" t="s">
        <v>1379</v>
      </c>
      <c r="B27" s="372" t="s">
        <v>1354</v>
      </c>
      <c r="C27" s="373" t="s">
        <v>1355</v>
      </c>
      <c r="D27" s="372" t="s">
        <v>337</v>
      </c>
      <c r="E27" s="372" t="s">
        <v>1380</v>
      </c>
      <c r="F27" s="372" t="s">
        <v>1381</v>
      </c>
      <c r="G27" s="372" t="s">
        <v>1382</v>
      </c>
      <c r="H27" s="372" t="s">
        <v>1383</v>
      </c>
      <c r="I27" s="372"/>
      <c r="J27" s="383"/>
      <c r="K27" s="372" t="s">
        <v>1384</v>
      </c>
      <c r="L27" s="372"/>
      <c r="M27" s="372" t="s">
        <v>222</v>
      </c>
      <c r="N27" s="372" t="s">
        <v>1385</v>
      </c>
      <c r="O27" s="372" t="s">
        <v>1386</v>
      </c>
      <c r="P27" s="160"/>
      <c r="Q27" s="372" t="s">
        <v>1387</v>
      </c>
      <c r="R27" s="372" t="s">
        <v>1388</v>
      </c>
      <c r="S27" s="372" t="s">
        <v>1389</v>
      </c>
      <c r="T27" s="372" t="s">
        <v>1390</v>
      </c>
      <c r="U27" s="374" t="s">
        <v>1391</v>
      </c>
      <c r="V27" s="371" t="s">
        <v>1392</v>
      </c>
      <c r="W27" s="159"/>
      <c r="X27" s="158"/>
      <c r="Y27" s="158"/>
      <c r="Z27" s="158"/>
      <c r="AA27" s="157">
        <f>IF(OR(J27="Fail",ISBLANK(J27)),INDEX('Issue Code Table'!C:C,MATCH(N:N,'Issue Code Table'!A:A,0)),IF(M27="Critical",6,IF(M27="Significant",5,IF(M27="Moderate",3,2))))</f>
        <v>3</v>
      </c>
      <c r="AB27" s="140"/>
      <c r="AC27" s="140"/>
      <c r="AD27" s="140"/>
      <c r="AE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row>
    <row r="28" spans="1:56" s="148" customFormat="1" ht="362.5" x14ac:dyDescent="0.25">
      <c r="A28" s="377" t="s">
        <v>1393</v>
      </c>
      <c r="B28" s="378" t="s">
        <v>1354</v>
      </c>
      <c r="C28" s="379" t="s">
        <v>1355</v>
      </c>
      <c r="D28" s="378" t="s">
        <v>337</v>
      </c>
      <c r="E28" s="378" t="s">
        <v>1394</v>
      </c>
      <c r="F28" s="378" t="s">
        <v>1395</v>
      </c>
      <c r="G28" s="378" t="s">
        <v>1396</v>
      </c>
      <c r="H28" s="378" t="s">
        <v>1397</v>
      </c>
      <c r="I28" s="378"/>
      <c r="J28" s="385"/>
      <c r="K28" s="378" t="s">
        <v>1398</v>
      </c>
      <c r="L28" s="378"/>
      <c r="M28" s="378" t="s">
        <v>233</v>
      </c>
      <c r="N28" s="378" t="s">
        <v>1399</v>
      </c>
      <c r="O28" s="378" t="s">
        <v>1400</v>
      </c>
      <c r="P28" s="156"/>
      <c r="Q28" s="378" t="s">
        <v>1062</v>
      </c>
      <c r="R28" s="378" t="s">
        <v>1401</v>
      </c>
      <c r="S28" s="378" t="s">
        <v>1402</v>
      </c>
      <c r="T28" s="378" t="s">
        <v>1403</v>
      </c>
      <c r="U28" s="380" t="s">
        <v>1404</v>
      </c>
      <c r="V28" s="377" t="s">
        <v>1405</v>
      </c>
      <c r="W28" s="155"/>
      <c r="X28" s="154"/>
      <c r="Y28" s="154"/>
      <c r="Z28" s="154"/>
      <c r="AA28" s="153">
        <f>IF(OR(J28="Fail",ISBLANK(J28)),INDEX('Issue Code Table'!C:C,MATCH(N:N,'Issue Code Table'!A:A,0)),IF(M28="Critical",6,IF(M28="Significant",5,IF(M28="Moderate",3,2))))</f>
        <v>6</v>
      </c>
      <c r="AB28" s="140"/>
      <c r="AC28" s="140"/>
      <c r="AD28" s="140"/>
      <c r="AE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row>
    <row r="29" spans="1:56" s="148" customFormat="1" ht="409.5" x14ac:dyDescent="0.25">
      <c r="A29" s="371" t="s">
        <v>1406</v>
      </c>
      <c r="B29" s="372" t="s">
        <v>1354</v>
      </c>
      <c r="C29" s="373" t="s">
        <v>1355</v>
      </c>
      <c r="D29" s="372" t="s">
        <v>337</v>
      </c>
      <c r="E29" s="372" t="s">
        <v>1407</v>
      </c>
      <c r="F29" s="372" t="s">
        <v>1408</v>
      </c>
      <c r="G29" s="372" t="s">
        <v>1409</v>
      </c>
      <c r="H29" s="372" t="s">
        <v>1410</v>
      </c>
      <c r="I29" s="372"/>
      <c r="J29" s="383"/>
      <c r="K29" s="372" t="s">
        <v>1411</v>
      </c>
      <c r="L29" s="372"/>
      <c r="M29" s="372" t="s">
        <v>233</v>
      </c>
      <c r="N29" s="372" t="s">
        <v>1399</v>
      </c>
      <c r="O29" s="372" t="s">
        <v>1400</v>
      </c>
      <c r="P29" s="160"/>
      <c r="Q29" s="372" t="s">
        <v>1062</v>
      </c>
      <c r="R29" s="372" t="s">
        <v>1412</v>
      </c>
      <c r="S29" s="372" t="s">
        <v>1413</v>
      </c>
      <c r="T29" s="372" t="s">
        <v>1414</v>
      </c>
      <c r="U29" s="374" t="s">
        <v>1415</v>
      </c>
      <c r="V29" s="371" t="s">
        <v>1416</v>
      </c>
      <c r="W29" s="159"/>
      <c r="X29" s="158"/>
      <c r="Y29" s="158"/>
      <c r="Z29" s="158"/>
      <c r="AA29" s="157">
        <f>IF(OR(J29="Fail",ISBLANK(J29)),INDEX('Issue Code Table'!C:C,MATCH(N:N,'Issue Code Table'!A:A,0)),IF(M29="Critical",6,IF(M29="Significant",5,IF(M29="Moderate",3,2))))</f>
        <v>6</v>
      </c>
      <c r="AB29" s="140"/>
      <c r="AC29" s="140"/>
      <c r="AD29" s="140"/>
      <c r="AE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row>
    <row r="30" spans="1:56" s="148" customFormat="1" ht="409.5" x14ac:dyDescent="0.25">
      <c r="A30" s="377" t="s">
        <v>1417</v>
      </c>
      <c r="B30" s="378" t="s">
        <v>1354</v>
      </c>
      <c r="C30" s="379" t="s">
        <v>1355</v>
      </c>
      <c r="D30" s="378" t="s">
        <v>337</v>
      </c>
      <c r="E30" s="378" t="s">
        <v>1418</v>
      </c>
      <c r="F30" s="378" t="s">
        <v>1419</v>
      </c>
      <c r="G30" s="378" t="s">
        <v>1420</v>
      </c>
      <c r="H30" s="378" t="s">
        <v>1421</v>
      </c>
      <c r="I30" s="378"/>
      <c r="J30" s="385"/>
      <c r="K30" s="378" t="s">
        <v>1422</v>
      </c>
      <c r="L30" s="378"/>
      <c r="M30" s="378" t="s">
        <v>233</v>
      </c>
      <c r="N30" s="378" t="s">
        <v>1423</v>
      </c>
      <c r="O30" s="378" t="s">
        <v>1424</v>
      </c>
      <c r="P30" s="156"/>
      <c r="Q30" s="378" t="s">
        <v>1425</v>
      </c>
      <c r="R30" s="378" t="s">
        <v>1426</v>
      </c>
      <c r="S30" s="378" t="s">
        <v>1427</v>
      </c>
      <c r="T30" s="378" t="s">
        <v>1428</v>
      </c>
      <c r="U30" s="380" t="s">
        <v>1429</v>
      </c>
      <c r="V30" s="377" t="s">
        <v>1430</v>
      </c>
      <c r="W30" s="155"/>
      <c r="X30" s="154"/>
      <c r="Y30" s="154"/>
      <c r="Z30" s="154"/>
      <c r="AA30" s="153">
        <f>IF(OR(J30="Fail",ISBLANK(J30)),INDEX('Issue Code Table'!C:C,MATCH(N:N,'Issue Code Table'!A:A,0)),IF(M30="Critical",6,IF(M30="Significant",5,IF(M30="Moderate",3,2))))</f>
        <v>5</v>
      </c>
      <c r="AB30" s="140"/>
      <c r="AC30" s="140"/>
      <c r="AD30" s="140"/>
      <c r="AE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row>
    <row r="31" spans="1:56" s="148" customFormat="1" ht="287.5" x14ac:dyDescent="0.25">
      <c r="A31" s="371" t="s">
        <v>1431</v>
      </c>
      <c r="B31" s="372" t="s">
        <v>1354</v>
      </c>
      <c r="C31" s="373" t="s">
        <v>1355</v>
      </c>
      <c r="D31" s="372" t="s">
        <v>337</v>
      </c>
      <c r="E31" s="372" t="s">
        <v>1432</v>
      </c>
      <c r="F31" s="372" t="s">
        <v>1433</v>
      </c>
      <c r="G31" s="372" t="s">
        <v>1434</v>
      </c>
      <c r="H31" s="372" t="s">
        <v>1435</v>
      </c>
      <c r="I31" s="382"/>
      <c r="J31" s="383"/>
      <c r="K31" s="372" t="s">
        <v>1436</v>
      </c>
      <c r="L31" s="372"/>
      <c r="M31" s="372" t="s">
        <v>233</v>
      </c>
      <c r="N31" s="372" t="s">
        <v>1423</v>
      </c>
      <c r="O31" s="372" t="s">
        <v>1424</v>
      </c>
      <c r="P31" s="160"/>
      <c r="Q31" s="372" t="s">
        <v>1425</v>
      </c>
      <c r="R31" s="372" t="s">
        <v>1437</v>
      </c>
      <c r="S31" s="372" t="s">
        <v>1438</v>
      </c>
      <c r="T31" s="372" t="s">
        <v>1439</v>
      </c>
      <c r="U31" s="374" t="s">
        <v>1440</v>
      </c>
      <c r="V31" s="371" t="s">
        <v>1441</v>
      </c>
      <c r="W31" s="159"/>
      <c r="X31" s="158"/>
      <c r="Y31" s="158"/>
      <c r="Z31" s="158"/>
      <c r="AA31" s="157">
        <f>IF(OR(J31="Fail",ISBLANK(J31)),INDEX('Issue Code Table'!C:C,MATCH(N:N,'Issue Code Table'!A:A,0)),IF(M31="Critical",6,IF(M31="Significant",5,IF(M31="Moderate",3,2))))</f>
        <v>5</v>
      </c>
      <c r="AB31" s="140"/>
      <c r="AC31" s="140"/>
      <c r="AD31" s="140"/>
      <c r="AE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row>
    <row r="32" spans="1:56" s="148" customFormat="1" ht="409.5" x14ac:dyDescent="0.25">
      <c r="A32" s="377" t="s">
        <v>1442</v>
      </c>
      <c r="B32" s="378" t="s">
        <v>1354</v>
      </c>
      <c r="C32" s="379" t="s">
        <v>1355</v>
      </c>
      <c r="D32" s="378" t="s">
        <v>337</v>
      </c>
      <c r="E32" s="378" t="s">
        <v>1443</v>
      </c>
      <c r="F32" s="378" t="s">
        <v>1444</v>
      </c>
      <c r="G32" s="378" t="s">
        <v>1445</v>
      </c>
      <c r="H32" s="378" t="s">
        <v>1446</v>
      </c>
      <c r="I32" s="378"/>
      <c r="J32" s="385"/>
      <c r="K32" s="378" t="s">
        <v>1447</v>
      </c>
      <c r="L32" s="378"/>
      <c r="M32" s="378" t="s">
        <v>222</v>
      </c>
      <c r="N32" s="378" t="s">
        <v>753</v>
      </c>
      <c r="O32" s="378" t="s">
        <v>754</v>
      </c>
      <c r="P32" s="156"/>
      <c r="Q32" s="378" t="s">
        <v>1062</v>
      </c>
      <c r="R32" s="378" t="s">
        <v>1448</v>
      </c>
      <c r="S32" s="378" t="s">
        <v>1449</v>
      </c>
      <c r="T32" s="378" t="s">
        <v>1450</v>
      </c>
      <c r="U32" s="380" t="s">
        <v>1451</v>
      </c>
      <c r="V32" s="377" t="s">
        <v>1452</v>
      </c>
      <c r="W32" s="155"/>
      <c r="X32" s="154"/>
      <c r="Y32" s="154"/>
      <c r="Z32" s="154"/>
      <c r="AA32" s="153">
        <f>IF(OR(J32="Fail",ISBLANK(J32)),INDEX('Issue Code Table'!C:C,MATCH(N:N,'Issue Code Table'!A:A,0)),IF(M32="Critical",6,IF(M32="Significant",5,IF(M32="Moderate",3,2))))</f>
        <v>4</v>
      </c>
      <c r="AB32" s="140"/>
      <c r="AC32" s="140"/>
      <c r="AD32" s="140"/>
      <c r="AE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row>
    <row r="33" spans="1:56" s="148" customFormat="1" ht="287.5" x14ac:dyDescent="0.25">
      <c r="A33" s="371" t="s">
        <v>1453</v>
      </c>
      <c r="B33" s="372" t="s">
        <v>1354</v>
      </c>
      <c r="C33" s="373" t="s">
        <v>1355</v>
      </c>
      <c r="D33" s="372" t="s">
        <v>337</v>
      </c>
      <c r="E33" s="372" t="s">
        <v>1454</v>
      </c>
      <c r="F33" s="372" t="s">
        <v>1455</v>
      </c>
      <c r="G33" s="372" t="s">
        <v>1456</v>
      </c>
      <c r="H33" s="372" t="s">
        <v>1457</v>
      </c>
      <c r="I33" s="372"/>
      <c r="J33" s="383"/>
      <c r="K33" s="372" t="s">
        <v>1458</v>
      </c>
      <c r="L33" s="372"/>
      <c r="M33" s="372" t="s">
        <v>233</v>
      </c>
      <c r="N33" s="372" t="s">
        <v>1399</v>
      </c>
      <c r="O33" s="372" t="s">
        <v>1400</v>
      </c>
      <c r="P33" s="160"/>
      <c r="Q33" s="372" t="s">
        <v>1062</v>
      </c>
      <c r="R33" s="372" t="s">
        <v>1459</v>
      </c>
      <c r="S33" s="372" t="s">
        <v>1460</v>
      </c>
      <c r="T33" s="372" t="s">
        <v>1461</v>
      </c>
      <c r="U33" s="374" t="s">
        <v>1462</v>
      </c>
      <c r="V33" s="371" t="s">
        <v>1463</v>
      </c>
      <c r="W33" s="159"/>
      <c r="X33" s="158"/>
      <c r="Y33" s="158"/>
      <c r="Z33" s="158"/>
      <c r="AA33" s="157">
        <f>IF(OR(J33="Fail",ISBLANK(J33)),INDEX('Issue Code Table'!C:C,MATCH(N:N,'Issue Code Table'!A:A,0)),IF(M33="Critical",6,IF(M33="Significant",5,IF(M33="Moderate",3,2))))</f>
        <v>6</v>
      </c>
      <c r="AB33" s="140"/>
      <c r="AC33" s="140"/>
      <c r="AD33" s="140"/>
      <c r="AE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row>
    <row r="34" spans="1:56" s="148" customFormat="1" ht="409.5" x14ac:dyDescent="0.25">
      <c r="A34" s="377" t="s">
        <v>1464</v>
      </c>
      <c r="B34" s="378" t="s">
        <v>796</v>
      </c>
      <c r="C34" s="379" t="s">
        <v>797</v>
      </c>
      <c r="D34" s="378" t="s">
        <v>337</v>
      </c>
      <c r="E34" s="378" t="s">
        <v>1465</v>
      </c>
      <c r="F34" s="378" t="s">
        <v>1466</v>
      </c>
      <c r="G34" s="378" t="s">
        <v>1467</v>
      </c>
      <c r="H34" s="378" t="s">
        <v>1468</v>
      </c>
      <c r="I34" s="378"/>
      <c r="J34" s="385"/>
      <c r="K34" s="378" t="s">
        <v>1469</v>
      </c>
      <c r="L34" s="378"/>
      <c r="M34" s="378" t="s">
        <v>222</v>
      </c>
      <c r="N34" s="387" t="s">
        <v>1029</v>
      </c>
      <c r="O34" s="389" t="s">
        <v>1030</v>
      </c>
      <c r="P34" s="156"/>
      <c r="Q34" s="378" t="s">
        <v>1062</v>
      </c>
      <c r="R34" s="378" t="s">
        <v>1470</v>
      </c>
      <c r="S34" s="378" t="s">
        <v>1471</v>
      </c>
      <c r="T34" s="378" t="s">
        <v>1472</v>
      </c>
      <c r="U34" s="380" t="s">
        <v>1473</v>
      </c>
      <c r="V34" s="377" t="s">
        <v>1474</v>
      </c>
      <c r="W34" s="155"/>
      <c r="X34" s="154"/>
      <c r="Y34" s="154"/>
      <c r="Z34" s="154"/>
      <c r="AA34" s="153">
        <f>IF(OR(J34="Fail",ISBLANK(J34)),INDEX('Issue Code Table'!C:C,MATCH(N:N,'Issue Code Table'!A:A,0)),IF(M34="Critical",6,IF(M34="Significant",5,IF(M34="Moderate",3,2))))</f>
        <v>5</v>
      </c>
      <c r="AB34" s="140"/>
      <c r="AC34" s="140"/>
      <c r="AD34" s="140"/>
      <c r="AE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row>
    <row r="35" spans="1:56" s="148" customFormat="1" ht="362.5" x14ac:dyDescent="0.25">
      <c r="A35" s="371" t="s">
        <v>1475</v>
      </c>
      <c r="B35" s="372" t="s">
        <v>783</v>
      </c>
      <c r="C35" s="373" t="s">
        <v>784</v>
      </c>
      <c r="D35" s="372" t="s">
        <v>337</v>
      </c>
      <c r="E35" s="372" t="s">
        <v>1476</v>
      </c>
      <c r="F35" s="372" t="s">
        <v>1477</v>
      </c>
      <c r="G35" s="372" t="s">
        <v>1478</v>
      </c>
      <c r="H35" s="372" t="s">
        <v>1479</v>
      </c>
      <c r="I35" s="372"/>
      <c r="J35" s="383"/>
      <c r="K35" s="372" t="s">
        <v>1480</v>
      </c>
      <c r="L35" s="372"/>
      <c r="M35" s="372" t="s">
        <v>222</v>
      </c>
      <c r="N35" s="372" t="s">
        <v>1481</v>
      </c>
      <c r="O35" s="372" t="s">
        <v>1482</v>
      </c>
      <c r="P35" s="160"/>
      <c r="Q35" s="372" t="s">
        <v>1062</v>
      </c>
      <c r="R35" s="372" t="s">
        <v>1483</v>
      </c>
      <c r="S35" s="372" t="s">
        <v>1484</v>
      </c>
      <c r="T35" s="372" t="s">
        <v>1485</v>
      </c>
      <c r="U35" s="374" t="s">
        <v>1486</v>
      </c>
      <c r="V35" s="371" t="s">
        <v>1487</v>
      </c>
      <c r="W35" s="159"/>
      <c r="X35" s="158"/>
      <c r="Y35" s="158"/>
      <c r="Z35" s="158"/>
      <c r="AA35" s="157">
        <f>IF(OR(J35="Fail",ISBLANK(J35)),INDEX('Issue Code Table'!C:C,MATCH(N:N,'Issue Code Table'!A:A,0)),IF(M35="Critical",6,IF(M35="Significant",5,IF(M35="Moderate",3,2))))</f>
        <v>4</v>
      </c>
      <c r="AB35" s="140"/>
      <c r="AC35" s="140"/>
      <c r="AD35" s="140"/>
      <c r="AE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row>
    <row r="36" spans="1:56" s="148" customFormat="1" ht="250" x14ac:dyDescent="0.25">
      <c r="A36" s="377" t="s">
        <v>1488</v>
      </c>
      <c r="B36" s="378" t="s">
        <v>504</v>
      </c>
      <c r="C36" s="379" t="s">
        <v>1489</v>
      </c>
      <c r="D36" s="378" t="s">
        <v>337</v>
      </c>
      <c r="E36" s="378" t="s">
        <v>1490</v>
      </c>
      <c r="F36" s="378" t="s">
        <v>1491</v>
      </c>
      <c r="G36" s="378" t="s">
        <v>1492</v>
      </c>
      <c r="H36" s="378" t="s">
        <v>1493</v>
      </c>
      <c r="I36" s="390"/>
      <c r="J36" s="385"/>
      <c r="K36" s="378" t="s">
        <v>1494</v>
      </c>
      <c r="L36" s="378"/>
      <c r="M36" s="378" t="s">
        <v>233</v>
      </c>
      <c r="N36" s="378" t="s">
        <v>889</v>
      </c>
      <c r="O36" s="378" t="s">
        <v>890</v>
      </c>
      <c r="P36" s="156"/>
      <c r="Q36" s="378" t="s">
        <v>892</v>
      </c>
      <c r="R36" s="378" t="s">
        <v>1495</v>
      </c>
      <c r="S36" s="378" t="s">
        <v>1496</v>
      </c>
      <c r="T36" s="378" t="s">
        <v>1497</v>
      </c>
      <c r="U36" s="380" t="s">
        <v>1498</v>
      </c>
      <c r="V36" s="377" t="s">
        <v>1499</v>
      </c>
      <c r="W36" s="155"/>
      <c r="X36" s="154"/>
      <c r="Y36" s="154"/>
      <c r="Z36" s="154"/>
      <c r="AA36" s="153">
        <f>IF(OR(J36="Fail",ISBLANK(J36)),INDEX('Issue Code Table'!C:C,MATCH(N:N,'Issue Code Table'!A:A,0)),IF(M36="Critical",6,IF(M36="Significant",5,IF(M36="Moderate",3,2))))</f>
        <v>6</v>
      </c>
      <c r="AB36" s="140"/>
      <c r="AC36" s="140"/>
      <c r="AD36" s="140"/>
      <c r="AE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row>
    <row r="37" spans="1:56" s="148" customFormat="1" ht="409.5" x14ac:dyDescent="0.25">
      <c r="A37" s="371" t="s">
        <v>1500</v>
      </c>
      <c r="B37" s="372" t="s">
        <v>504</v>
      </c>
      <c r="C37" s="373" t="s">
        <v>1489</v>
      </c>
      <c r="D37" s="372" t="s">
        <v>337</v>
      </c>
      <c r="E37" s="372" t="s">
        <v>1501</v>
      </c>
      <c r="F37" s="372" t="s">
        <v>1502</v>
      </c>
      <c r="G37" s="372" t="s">
        <v>1503</v>
      </c>
      <c r="H37" s="372" t="s">
        <v>1504</v>
      </c>
      <c r="I37" s="372"/>
      <c r="J37" s="383"/>
      <c r="K37" s="372" t="s">
        <v>1505</v>
      </c>
      <c r="L37" s="372"/>
      <c r="M37" s="372" t="s">
        <v>222</v>
      </c>
      <c r="N37" s="372" t="s">
        <v>903</v>
      </c>
      <c r="O37" s="372" t="s">
        <v>904</v>
      </c>
      <c r="P37" s="160"/>
      <c r="Q37" s="372" t="s">
        <v>1506</v>
      </c>
      <c r="R37" s="372" t="s">
        <v>1507</v>
      </c>
      <c r="S37" s="372" t="s">
        <v>1508</v>
      </c>
      <c r="T37" s="372" t="s">
        <v>1509</v>
      </c>
      <c r="U37" s="374" t="s">
        <v>1510</v>
      </c>
      <c r="V37" s="371" t="s">
        <v>1511</v>
      </c>
      <c r="W37" s="159"/>
      <c r="X37" s="158"/>
      <c r="Y37" s="158"/>
      <c r="Z37" s="158"/>
      <c r="AA37" s="157">
        <f>IF(OR(J37="Fail",ISBLANK(J37)),INDEX('Issue Code Table'!C:C,MATCH(N:N,'Issue Code Table'!A:A,0)),IF(M37="Critical",6,IF(M37="Significant",5,IF(M37="Moderate",3,2))))</f>
        <v>5</v>
      </c>
      <c r="AB37" s="140"/>
      <c r="AC37" s="140"/>
      <c r="AD37" s="140"/>
      <c r="AE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row>
    <row r="38" spans="1:56" s="148" customFormat="1" ht="112.5" x14ac:dyDescent="0.25">
      <c r="A38" s="377" t="s">
        <v>1512</v>
      </c>
      <c r="B38" s="378" t="s">
        <v>533</v>
      </c>
      <c r="C38" s="379" t="s">
        <v>883</v>
      </c>
      <c r="D38" s="378" t="s">
        <v>337</v>
      </c>
      <c r="E38" s="378" t="s">
        <v>1513</v>
      </c>
      <c r="F38" s="378" t="s">
        <v>1514</v>
      </c>
      <c r="G38" s="378" t="s">
        <v>1515</v>
      </c>
      <c r="H38" s="378" t="s">
        <v>1516</v>
      </c>
      <c r="I38" s="378"/>
      <c r="J38" s="385"/>
      <c r="K38" s="378" t="s">
        <v>1517</v>
      </c>
      <c r="L38" s="378"/>
      <c r="M38" s="378" t="s">
        <v>222</v>
      </c>
      <c r="N38" s="378" t="s">
        <v>1518</v>
      </c>
      <c r="O38" s="378" t="s">
        <v>1519</v>
      </c>
      <c r="P38" s="156"/>
      <c r="Q38" s="378" t="s">
        <v>1240</v>
      </c>
      <c r="R38" s="378" t="s">
        <v>1520</v>
      </c>
      <c r="S38" s="378" t="s">
        <v>1521</v>
      </c>
      <c r="T38" s="378" t="s">
        <v>1522</v>
      </c>
      <c r="U38" s="380" t="s">
        <v>1523</v>
      </c>
      <c r="V38" s="377" t="s">
        <v>1524</v>
      </c>
      <c r="W38" s="155"/>
      <c r="X38" s="154"/>
      <c r="Y38" s="154"/>
      <c r="Z38" s="154"/>
      <c r="AA38" s="153">
        <f>IF(OR(J38="Fail",ISBLANK(J38)),INDEX('Issue Code Table'!C:C,MATCH(N:N,'Issue Code Table'!A:A,0)),IF(M38="Critical",6,IF(M38="Significant",5,IF(M38="Moderate",3,2))))</f>
        <v>3</v>
      </c>
      <c r="AB38" s="140"/>
      <c r="AC38" s="140"/>
      <c r="AD38" s="140"/>
      <c r="AE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row>
    <row r="39" spans="1:56" s="148" customFormat="1" ht="337.5" x14ac:dyDescent="0.25">
      <c r="A39" s="371" t="s">
        <v>1525</v>
      </c>
      <c r="B39" s="372" t="s">
        <v>533</v>
      </c>
      <c r="C39" s="373" t="s">
        <v>883</v>
      </c>
      <c r="D39" s="372" t="s">
        <v>337</v>
      </c>
      <c r="E39" s="372" t="s">
        <v>1526</v>
      </c>
      <c r="F39" s="372" t="s">
        <v>1527</v>
      </c>
      <c r="G39" s="372" t="s">
        <v>1528</v>
      </c>
      <c r="H39" s="372" t="s">
        <v>1529</v>
      </c>
      <c r="I39" s="372"/>
      <c r="J39" s="383"/>
      <c r="K39" s="372" t="s">
        <v>1530</v>
      </c>
      <c r="L39" s="372"/>
      <c r="M39" s="372" t="s">
        <v>222</v>
      </c>
      <c r="N39" s="372" t="s">
        <v>1518</v>
      </c>
      <c r="O39" s="372" t="s">
        <v>1519</v>
      </c>
      <c r="P39" s="160"/>
      <c r="Q39" s="372" t="s">
        <v>892</v>
      </c>
      <c r="R39" s="372" t="s">
        <v>1531</v>
      </c>
      <c r="S39" s="372" t="s">
        <v>1532</v>
      </c>
      <c r="T39" s="372" t="s">
        <v>1533</v>
      </c>
      <c r="U39" s="374" t="s">
        <v>1534</v>
      </c>
      <c r="V39" s="371" t="s">
        <v>1535</v>
      </c>
      <c r="W39" s="159"/>
      <c r="X39" s="158"/>
      <c r="Y39" s="158"/>
      <c r="Z39" s="158"/>
      <c r="AA39" s="157">
        <f>IF(OR(J39="Fail",ISBLANK(J39)),INDEX('Issue Code Table'!C:C,MATCH(N:N,'Issue Code Table'!A:A,0)),IF(M39="Critical",6,IF(M39="Significant",5,IF(M39="Moderate",3,2))))</f>
        <v>3</v>
      </c>
      <c r="AB39" s="140"/>
      <c r="AC39" s="140"/>
      <c r="AD39" s="140"/>
      <c r="AE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row>
    <row r="40" spans="1:56" s="148" customFormat="1" ht="409.5" x14ac:dyDescent="0.25">
      <c r="A40" s="377" t="s">
        <v>1536</v>
      </c>
      <c r="B40" s="378" t="s">
        <v>533</v>
      </c>
      <c r="C40" s="379" t="s">
        <v>883</v>
      </c>
      <c r="D40" s="378" t="s">
        <v>337</v>
      </c>
      <c r="E40" s="378" t="s">
        <v>1537</v>
      </c>
      <c r="F40" s="378" t="s">
        <v>1538</v>
      </c>
      <c r="G40" s="378" t="s">
        <v>1539</v>
      </c>
      <c r="H40" s="378" t="s">
        <v>1540</v>
      </c>
      <c r="I40" s="378"/>
      <c r="J40" s="385"/>
      <c r="K40" s="378" t="s">
        <v>1541</v>
      </c>
      <c r="L40" s="378"/>
      <c r="M40" s="378" t="s">
        <v>222</v>
      </c>
      <c r="N40" s="378" t="s">
        <v>1518</v>
      </c>
      <c r="O40" s="378" t="s">
        <v>1519</v>
      </c>
      <c r="P40" s="156"/>
      <c r="Q40" s="378" t="s">
        <v>1542</v>
      </c>
      <c r="R40" s="378" t="s">
        <v>1543</v>
      </c>
      <c r="S40" s="378" t="s">
        <v>1544</v>
      </c>
      <c r="T40" s="378" t="s">
        <v>1545</v>
      </c>
      <c r="U40" s="380" t="s">
        <v>1546</v>
      </c>
      <c r="V40" s="377" t="s">
        <v>1547</v>
      </c>
      <c r="W40" s="155"/>
      <c r="X40" s="154"/>
      <c r="Y40" s="154"/>
      <c r="Z40" s="154"/>
      <c r="AA40" s="153">
        <f>IF(OR(J40="Fail",ISBLANK(J40)),INDEX('Issue Code Table'!C:C,MATCH(N:N,'Issue Code Table'!A:A,0)),IF(M40="Critical",6,IF(M40="Significant",5,IF(M40="Moderate",3,2))))</f>
        <v>3</v>
      </c>
      <c r="AB40" s="140"/>
      <c r="AC40" s="140"/>
      <c r="AD40" s="140"/>
      <c r="AE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row>
    <row r="41" spans="1:56" s="148" customFormat="1" ht="112.5" x14ac:dyDescent="0.25">
      <c r="A41" s="371" t="s">
        <v>1548</v>
      </c>
      <c r="B41" s="372" t="s">
        <v>533</v>
      </c>
      <c r="C41" s="373" t="s">
        <v>883</v>
      </c>
      <c r="D41" s="372" t="s">
        <v>337</v>
      </c>
      <c r="E41" s="372" t="s">
        <v>1549</v>
      </c>
      <c r="F41" s="372" t="s">
        <v>1550</v>
      </c>
      <c r="G41" s="372" t="s">
        <v>1515</v>
      </c>
      <c r="H41" s="372" t="s">
        <v>1551</v>
      </c>
      <c r="I41" s="372"/>
      <c r="J41" s="383"/>
      <c r="K41" s="372" t="s">
        <v>1552</v>
      </c>
      <c r="L41" s="372"/>
      <c r="M41" s="372" t="s">
        <v>222</v>
      </c>
      <c r="N41" s="372" t="s">
        <v>1518</v>
      </c>
      <c r="O41" s="372" t="s">
        <v>1519</v>
      </c>
      <c r="P41" s="160"/>
      <c r="Q41" s="372" t="s">
        <v>1062</v>
      </c>
      <c r="R41" s="372" t="s">
        <v>1553</v>
      </c>
      <c r="S41" s="372" t="s">
        <v>1554</v>
      </c>
      <c r="T41" s="372" t="s">
        <v>1555</v>
      </c>
      <c r="U41" s="374" t="s">
        <v>1556</v>
      </c>
      <c r="V41" s="371" t="s">
        <v>1557</v>
      </c>
      <c r="W41" s="159"/>
      <c r="X41" s="158"/>
      <c r="Y41" s="158"/>
      <c r="Z41" s="158"/>
      <c r="AA41" s="157">
        <f>IF(OR(J41="Fail",ISBLANK(J41)),INDEX('Issue Code Table'!C:C,MATCH(N:N,'Issue Code Table'!A:A,0)),IF(M41="Critical",6,IF(M41="Significant",5,IF(M41="Moderate",3,2))))</f>
        <v>3</v>
      </c>
      <c r="AB41" s="140"/>
      <c r="AC41" s="140"/>
      <c r="AD41" s="140"/>
      <c r="AE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row>
    <row r="42" spans="1:56" s="148" customFormat="1" ht="325" x14ac:dyDescent="0.25">
      <c r="A42" s="377" t="s">
        <v>1558</v>
      </c>
      <c r="B42" s="378" t="s">
        <v>533</v>
      </c>
      <c r="C42" s="379" t="s">
        <v>883</v>
      </c>
      <c r="D42" s="378" t="s">
        <v>337</v>
      </c>
      <c r="E42" s="378" t="s">
        <v>1559</v>
      </c>
      <c r="F42" s="378" t="s">
        <v>1560</v>
      </c>
      <c r="G42" s="378" t="s">
        <v>1515</v>
      </c>
      <c r="H42" s="378" t="s">
        <v>1561</v>
      </c>
      <c r="I42" s="378"/>
      <c r="J42" s="385"/>
      <c r="K42" s="378" t="s">
        <v>1562</v>
      </c>
      <c r="L42" s="378"/>
      <c r="M42" s="378" t="s">
        <v>222</v>
      </c>
      <c r="N42" s="380" t="s">
        <v>1518</v>
      </c>
      <c r="O42" s="378" t="s">
        <v>1519</v>
      </c>
      <c r="P42" s="156"/>
      <c r="Q42" s="378" t="s">
        <v>839</v>
      </c>
      <c r="R42" s="378" t="s">
        <v>840</v>
      </c>
      <c r="S42" s="378" t="s">
        <v>1563</v>
      </c>
      <c r="T42" s="378" t="s">
        <v>1564</v>
      </c>
      <c r="U42" s="380" t="s">
        <v>1565</v>
      </c>
      <c r="V42" s="377" t="s">
        <v>1566</v>
      </c>
      <c r="W42" s="155"/>
      <c r="X42" s="154"/>
      <c r="Y42" s="154"/>
      <c r="Z42" s="154"/>
      <c r="AA42" s="153">
        <f>IF(OR(J42="Fail",ISBLANK(J42)),INDEX('Issue Code Table'!C:C,MATCH(N:N,'Issue Code Table'!A:A,0)),IF(M42="Critical",6,IF(M42="Significant",5,IF(M42="Moderate",3,2))))</f>
        <v>3</v>
      </c>
      <c r="AB42" s="140"/>
      <c r="AC42" s="140"/>
      <c r="AD42" s="140"/>
      <c r="AE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row>
    <row r="43" spans="1:56" s="148" customFormat="1" ht="137.5" x14ac:dyDescent="0.25">
      <c r="A43" s="371" t="s">
        <v>1567</v>
      </c>
      <c r="B43" s="372" t="s">
        <v>533</v>
      </c>
      <c r="C43" s="373" t="s">
        <v>883</v>
      </c>
      <c r="D43" s="372" t="s">
        <v>337</v>
      </c>
      <c r="E43" s="372" t="s">
        <v>1568</v>
      </c>
      <c r="F43" s="372" t="s">
        <v>1569</v>
      </c>
      <c r="G43" s="372" t="s">
        <v>1570</v>
      </c>
      <c r="H43" s="372" t="s">
        <v>1571</v>
      </c>
      <c r="I43" s="372"/>
      <c r="J43" s="383"/>
      <c r="K43" s="372" t="s">
        <v>1572</v>
      </c>
      <c r="L43" s="372"/>
      <c r="M43" s="372" t="s">
        <v>222</v>
      </c>
      <c r="N43" s="372" t="s">
        <v>1518</v>
      </c>
      <c r="O43" s="372" t="s">
        <v>1519</v>
      </c>
      <c r="P43" s="160"/>
      <c r="Q43" s="372" t="s">
        <v>839</v>
      </c>
      <c r="R43" s="372" t="s">
        <v>855</v>
      </c>
      <c r="S43" s="372" t="s">
        <v>1573</v>
      </c>
      <c r="T43" s="372" t="s">
        <v>1574</v>
      </c>
      <c r="U43" s="374" t="s">
        <v>1575</v>
      </c>
      <c r="V43" s="371" t="s">
        <v>1576</v>
      </c>
      <c r="W43" s="159"/>
      <c r="X43" s="158"/>
      <c r="Y43" s="158"/>
      <c r="Z43" s="158"/>
      <c r="AA43" s="157">
        <f>IF(OR(J43="Fail",ISBLANK(J43)),INDEX('Issue Code Table'!C:C,MATCH(N:N,'Issue Code Table'!A:A,0)),IF(M43="Critical",6,IF(M43="Significant",5,IF(M43="Moderate",3,2))))</f>
        <v>3</v>
      </c>
      <c r="AB43" s="140"/>
      <c r="AC43" s="140"/>
      <c r="AD43" s="140"/>
      <c r="AE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row>
    <row r="44" spans="1:56" s="148" customFormat="1" ht="262.5" x14ac:dyDescent="0.25">
      <c r="A44" s="377" t="s">
        <v>1577</v>
      </c>
      <c r="B44" s="378" t="s">
        <v>533</v>
      </c>
      <c r="C44" s="379" t="s">
        <v>883</v>
      </c>
      <c r="D44" s="378" t="s">
        <v>337</v>
      </c>
      <c r="E44" s="378" t="s">
        <v>1578</v>
      </c>
      <c r="F44" s="378" t="s">
        <v>1579</v>
      </c>
      <c r="G44" s="378" t="s">
        <v>1515</v>
      </c>
      <c r="H44" s="378" t="s">
        <v>1580</v>
      </c>
      <c r="I44" s="378"/>
      <c r="J44" s="385"/>
      <c r="K44" s="378" t="s">
        <v>1581</v>
      </c>
      <c r="L44" s="378"/>
      <c r="M44" s="378" t="s">
        <v>222</v>
      </c>
      <c r="N44" s="378" t="s">
        <v>1518</v>
      </c>
      <c r="O44" s="378" t="s">
        <v>1519</v>
      </c>
      <c r="P44" s="156"/>
      <c r="Q44" s="378" t="s">
        <v>1062</v>
      </c>
      <c r="R44" s="378" t="s">
        <v>1582</v>
      </c>
      <c r="S44" s="378" t="s">
        <v>1583</v>
      </c>
      <c r="T44" s="378" t="s">
        <v>1584</v>
      </c>
      <c r="U44" s="380" t="s">
        <v>1585</v>
      </c>
      <c r="V44" s="377" t="s">
        <v>1586</v>
      </c>
      <c r="W44" s="155"/>
      <c r="X44" s="154"/>
      <c r="Y44" s="154"/>
      <c r="Z44" s="154"/>
      <c r="AA44" s="153">
        <f>IF(OR(J44="Fail",ISBLANK(J44)),INDEX('Issue Code Table'!C:C,MATCH(N:N,'Issue Code Table'!A:A,0)),IF(M44="Critical",6,IF(M44="Significant",5,IF(M44="Moderate",3,2))))</f>
        <v>3</v>
      </c>
      <c r="AB44" s="140"/>
      <c r="AC44" s="140"/>
      <c r="AD44" s="140"/>
      <c r="AE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row>
    <row r="45" spans="1:56" s="148" customFormat="1" ht="262.5" x14ac:dyDescent="0.25">
      <c r="A45" s="371" t="s">
        <v>1587</v>
      </c>
      <c r="B45" s="372" t="s">
        <v>533</v>
      </c>
      <c r="C45" s="373" t="s">
        <v>883</v>
      </c>
      <c r="D45" s="372" t="s">
        <v>337</v>
      </c>
      <c r="E45" s="372" t="s">
        <v>1588</v>
      </c>
      <c r="F45" s="372" t="s">
        <v>1589</v>
      </c>
      <c r="G45" s="372" t="s">
        <v>1590</v>
      </c>
      <c r="H45" s="372" t="s">
        <v>1591</v>
      </c>
      <c r="I45" s="372"/>
      <c r="J45" s="383"/>
      <c r="K45" s="372" t="s">
        <v>1592</v>
      </c>
      <c r="L45" s="372"/>
      <c r="M45" s="372" t="s">
        <v>222</v>
      </c>
      <c r="N45" s="372" t="s">
        <v>1518</v>
      </c>
      <c r="O45" s="372" t="s">
        <v>1519</v>
      </c>
      <c r="P45" s="160"/>
      <c r="Q45" s="372" t="s">
        <v>608</v>
      </c>
      <c r="R45" s="372" t="s">
        <v>1593</v>
      </c>
      <c r="S45" s="372" t="s">
        <v>1594</v>
      </c>
      <c r="T45" s="372" t="s">
        <v>1595</v>
      </c>
      <c r="U45" s="374" t="s">
        <v>1596</v>
      </c>
      <c r="V45" s="371" t="s">
        <v>1597</v>
      </c>
      <c r="W45" s="159"/>
      <c r="X45" s="158"/>
      <c r="Y45" s="158"/>
      <c r="Z45" s="158"/>
      <c r="AA45" s="157">
        <f>IF(OR(J45="Fail",ISBLANK(J45)),INDEX('Issue Code Table'!C:C,MATCH(N:N,'Issue Code Table'!A:A,0)),IF(M45="Critical",6,IF(M45="Significant",5,IF(M45="Moderate",3,2))))</f>
        <v>3</v>
      </c>
      <c r="AB45" s="140"/>
      <c r="AC45" s="140"/>
      <c r="AD45" s="140"/>
      <c r="AE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row>
    <row r="46" spans="1:56" s="148" customFormat="1" ht="275" x14ac:dyDescent="0.25">
      <c r="A46" s="377" t="s">
        <v>1598</v>
      </c>
      <c r="B46" s="378" t="s">
        <v>504</v>
      </c>
      <c r="C46" s="379" t="s">
        <v>1489</v>
      </c>
      <c r="D46" s="378" t="s">
        <v>337</v>
      </c>
      <c r="E46" s="378" t="s">
        <v>1599</v>
      </c>
      <c r="F46" s="378" t="s">
        <v>1600</v>
      </c>
      <c r="G46" s="378" t="s">
        <v>1601</v>
      </c>
      <c r="H46" s="378" t="s">
        <v>1602</v>
      </c>
      <c r="I46" s="378"/>
      <c r="J46" s="381"/>
      <c r="K46" s="378" t="s">
        <v>1603</v>
      </c>
      <c r="L46" s="378"/>
      <c r="M46" s="378" t="s">
        <v>233</v>
      </c>
      <c r="N46" s="378" t="s">
        <v>903</v>
      </c>
      <c r="O46" s="378" t="s">
        <v>904</v>
      </c>
      <c r="P46" s="156"/>
      <c r="Q46" s="378" t="s">
        <v>1506</v>
      </c>
      <c r="R46" s="378" t="s">
        <v>1604</v>
      </c>
      <c r="S46" s="378" t="s">
        <v>1605</v>
      </c>
      <c r="T46" s="378" t="s">
        <v>1606</v>
      </c>
      <c r="U46" s="380" t="s">
        <v>1607</v>
      </c>
      <c r="V46" s="377" t="s">
        <v>1608</v>
      </c>
      <c r="W46" s="155"/>
      <c r="X46" s="154"/>
      <c r="Y46" s="154"/>
      <c r="Z46" s="154"/>
      <c r="AA46" s="153">
        <f>IF(OR(J46="Fail",ISBLANK(J46)),INDEX('Issue Code Table'!C:C,MATCH(N:N,'Issue Code Table'!A:A,0)),IF(M46="Critical",6,IF(M46="Significant",5,IF(M46="Moderate",3,2))))</f>
        <v>5</v>
      </c>
      <c r="AB46" s="140"/>
      <c r="AC46" s="140"/>
      <c r="AD46" s="140"/>
      <c r="AE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row>
    <row r="47" spans="1:56" s="148" customFormat="1" ht="400" x14ac:dyDescent="0.25">
      <c r="A47" s="371" t="s">
        <v>1609</v>
      </c>
      <c r="B47" s="372" t="s">
        <v>1610</v>
      </c>
      <c r="C47" s="373" t="s">
        <v>360</v>
      </c>
      <c r="D47" s="372" t="s">
        <v>337</v>
      </c>
      <c r="E47" s="372" t="s">
        <v>1611</v>
      </c>
      <c r="F47" s="372" t="s">
        <v>1612</v>
      </c>
      <c r="G47" s="372" t="s">
        <v>1613</v>
      </c>
      <c r="H47" s="372" t="s">
        <v>1614</v>
      </c>
      <c r="I47" s="372"/>
      <c r="J47" s="383"/>
      <c r="K47" s="372" t="s">
        <v>1615</v>
      </c>
      <c r="L47" s="372"/>
      <c r="M47" s="388" t="s">
        <v>233</v>
      </c>
      <c r="N47" s="372" t="s">
        <v>427</v>
      </c>
      <c r="O47" s="372" t="s">
        <v>428</v>
      </c>
      <c r="P47" s="160"/>
      <c r="Q47" s="372">
        <v>1.2</v>
      </c>
      <c r="R47" s="372" t="s">
        <v>1616</v>
      </c>
      <c r="S47" s="372" t="s">
        <v>1617</v>
      </c>
      <c r="T47" s="372" t="s">
        <v>1618</v>
      </c>
      <c r="U47" s="374" t="s">
        <v>1619</v>
      </c>
      <c r="V47" s="371" t="s">
        <v>1620</v>
      </c>
      <c r="W47" s="159"/>
      <c r="X47" s="158"/>
      <c r="Y47" s="158"/>
      <c r="Z47" s="158"/>
      <c r="AA47" s="157">
        <f>IF(OR(J47="Fail",ISBLANK(J47)),INDEX('Issue Code Table'!C:C,MATCH(N:N,'Issue Code Table'!A:A,0)),IF(M47="Critical",6,IF(M47="Significant",5,IF(M47="Moderate",3,2))))</f>
        <v>5</v>
      </c>
      <c r="AB47" s="140"/>
      <c r="AC47" s="140"/>
      <c r="AD47" s="140"/>
      <c r="AE47" s="140"/>
      <c r="AS47" s="140"/>
      <c r="AT47" s="140"/>
      <c r="AU47" s="140"/>
      <c r="AV47" s="140"/>
      <c r="AW47" s="140"/>
      <c r="AX47" s="140"/>
      <c r="AY47" s="140"/>
      <c r="AZ47" s="140"/>
      <c r="BA47" s="140"/>
      <c r="BB47" s="140"/>
      <c r="BC47" s="140"/>
      <c r="BD47" s="140"/>
    </row>
    <row r="48" spans="1:56" s="148" customFormat="1" ht="137.5" x14ac:dyDescent="0.25">
      <c r="A48" s="377" t="s">
        <v>1621</v>
      </c>
      <c r="B48" s="378" t="s">
        <v>1622</v>
      </c>
      <c r="C48" s="379" t="s">
        <v>1623</v>
      </c>
      <c r="D48" s="378" t="s">
        <v>337</v>
      </c>
      <c r="E48" s="378" t="s">
        <v>1624</v>
      </c>
      <c r="F48" s="378" t="s">
        <v>1625</v>
      </c>
      <c r="G48" s="378" t="s">
        <v>1626</v>
      </c>
      <c r="H48" s="378" t="s">
        <v>1627</v>
      </c>
      <c r="I48" s="378"/>
      <c r="J48" s="385"/>
      <c r="K48" s="378" t="s">
        <v>1628</v>
      </c>
      <c r="L48" s="378"/>
      <c r="M48" s="378" t="s">
        <v>449</v>
      </c>
      <c r="N48" s="378" t="s">
        <v>1238</v>
      </c>
      <c r="O48" s="378" t="s">
        <v>1239</v>
      </c>
      <c r="P48" s="156"/>
      <c r="Q48" s="378">
        <v>3.3</v>
      </c>
      <c r="R48" s="378" t="s">
        <v>1629</v>
      </c>
      <c r="S48" s="378" t="s">
        <v>1630</v>
      </c>
      <c r="T48" s="378" t="s">
        <v>1631</v>
      </c>
      <c r="U48" s="380" t="s">
        <v>1632</v>
      </c>
      <c r="V48" s="377" t="s">
        <v>1633</v>
      </c>
      <c r="W48" s="155"/>
      <c r="X48" s="154"/>
      <c r="Y48" s="154"/>
      <c r="Z48" s="154"/>
      <c r="AA48" s="153">
        <f>IF(OR(J48="Fail",ISBLANK(J48)),INDEX('Issue Code Table'!C:C,MATCH(N:N,'Issue Code Table'!A:A,0)),IF(M48="Critical",6,IF(M48="Significant",5,IF(M48="Moderate",3,2))))</f>
        <v>2</v>
      </c>
      <c r="AB48" s="140"/>
      <c r="AC48" s="140"/>
      <c r="AD48" s="140"/>
      <c r="AE48" s="140"/>
      <c r="AS48" s="140"/>
      <c r="AT48" s="140"/>
      <c r="AU48" s="140"/>
      <c r="AV48" s="140"/>
      <c r="AW48" s="140"/>
      <c r="AX48" s="140"/>
      <c r="AY48" s="140"/>
      <c r="AZ48" s="140"/>
      <c r="BA48" s="140"/>
      <c r="BB48" s="140"/>
      <c r="BC48" s="140"/>
      <c r="BD48" s="140"/>
    </row>
    <row r="49" spans="1:56" s="148" customFormat="1" ht="137.5" x14ac:dyDescent="0.25">
      <c r="A49" s="371" t="s">
        <v>1634</v>
      </c>
      <c r="B49" s="372" t="s">
        <v>1635</v>
      </c>
      <c r="C49" s="373" t="s">
        <v>1636</v>
      </c>
      <c r="D49" s="372" t="s">
        <v>337</v>
      </c>
      <c r="E49" s="372" t="s">
        <v>1637</v>
      </c>
      <c r="F49" s="372" t="s">
        <v>1638</v>
      </c>
      <c r="G49" s="372" t="s">
        <v>1639</v>
      </c>
      <c r="H49" s="372" t="s">
        <v>1640</v>
      </c>
      <c r="I49" s="372"/>
      <c r="J49" s="383"/>
      <c r="K49" s="372" t="s">
        <v>1641</v>
      </c>
      <c r="L49" s="372"/>
      <c r="M49" s="372" t="s">
        <v>233</v>
      </c>
      <c r="N49" s="391" t="s">
        <v>1201</v>
      </c>
      <c r="O49" s="372" t="s">
        <v>1202</v>
      </c>
      <c r="P49" s="160"/>
      <c r="Q49" s="372" t="s">
        <v>1299</v>
      </c>
      <c r="R49" s="372" t="s">
        <v>1642</v>
      </c>
      <c r="S49" s="372" t="s">
        <v>1643</v>
      </c>
      <c r="T49" s="372" t="s">
        <v>1644</v>
      </c>
      <c r="U49" s="374" t="s">
        <v>1645</v>
      </c>
      <c r="V49" s="371" t="s">
        <v>1646</v>
      </c>
      <c r="W49" s="159"/>
      <c r="X49" s="158"/>
      <c r="Y49" s="158"/>
      <c r="Z49" s="158"/>
      <c r="AA49" s="157" t="e">
        <f>IF(OR(J49="Fail",ISBLANK(J49)),INDEX('Issue Code Table'!C:C,MATCH(N:N,'Issue Code Table'!A:A,0)),IF(M49="Critical",6,IF(M49="Significant",5,IF(M49="Moderate",3,2))))</f>
        <v>#N/A</v>
      </c>
      <c r="AB49" s="140"/>
      <c r="AC49" s="140"/>
      <c r="AD49" s="140"/>
      <c r="AE49" s="140"/>
      <c r="AS49" s="140"/>
      <c r="AT49" s="140"/>
      <c r="AU49" s="140"/>
      <c r="AV49" s="140"/>
      <c r="AW49" s="140"/>
      <c r="AX49" s="140"/>
      <c r="AY49" s="140"/>
      <c r="AZ49" s="140"/>
      <c r="BA49" s="140"/>
      <c r="BB49" s="140"/>
      <c r="BC49" s="140"/>
      <c r="BD49" s="140"/>
    </row>
    <row r="50" spans="1:56" s="148" customFormat="1" ht="409.5" x14ac:dyDescent="0.25">
      <c r="A50" s="377" t="s">
        <v>1647</v>
      </c>
      <c r="B50" s="378" t="s">
        <v>1648</v>
      </c>
      <c r="C50" s="379" t="s">
        <v>228</v>
      </c>
      <c r="D50" s="378" t="s">
        <v>337</v>
      </c>
      <c r="E50" s="378" t="s">
        <v>1649</v>
      </c>
      <c r="F50" s="378" t="s">
        <v>1650</v>
      </c>
      <c r="G50" s="378" t="s">
        <v>1651</v>
      </c>
      <c r="H50" s="378" t="s">
        <v>1652</v>
      </c>
      <c r="I50" s="378"/>
      <c r="J50" s="385"/>
      <c r="K50" s="378" t="s">
        <v>1653</v>
      </c>
      <c r="L50" s="378"/>
      <c r="M50" s="378" t="s">
        <v>233</v>
      </c>
      <c r="N50" s="378" t="s">
        <v>427</v>
      </c>
      <c r="O50" s="384" t="s">
        <v>428</v>
      </c>
      <c r="P50" s="156"/>
      <c r="Q50" s="378" t="s">
        <v>1654</v>
      </c>
      <c r="R50" s="378" t="s">
        <v>1655</v>
      </c>
      <c r="S50" s="378" t="s">
        <v>1656</v>
      </c>
      <c r="T50" s="378" t="s">
        <v>1657</v>
      </c>
      <c r="U50" s="380" t="s">
        <v>1658</v>
      </c>
      <c r="V50" s="377" t="s">
        <v>1659</v>
      </c>
      <c r="W50" s="155"/>
      <c r="X50" s="154"/>
      <c r="Y50" s="154"/>
      <c r="Z50" s="154"/>
      <c r="AA50" s="153">
        <f>IF(OR(J50="Fail",ISBLANK(J50)),INDEX('Issue Code Table'!C:C,MATCH(N:N,'Issue Code Table'!A:A,0)),IF(M50="Critical",6,IF(M50="Significant",5,IF(M50="Moderate",3,2))))</f>
        <v>5</v>
      </c>
      <c r="AB50" s="140"/>
      <c r="AC50" s="140"/>
      <c r="AD50" s="140"/>
      <c r="AE50" s="140"/>
      <c r="AS50" s="140"/>
      <c r="AT50" s="140"/>
      <c r="AU50" s="140"/>
      <c r="AV50" s="140"/>
      <c r="AW50" s="140"/>
      <c r="AX50" s="140"/>
      <c r="AY50" s="140"/>
      <c r="AZ50" s="140"/>
      <c r="BA50" s="140"/>
      <c r="BB50" s="140"/>
      <c r="BC50" s="140"/>
      <c r="BD50" s="140"/>
    </row>
    <row r="51" spans="1:56" s="148" customFormat="1" ht="112.5" x14ac:dyDescent="0.25">
      <c r="A51" s="371" t="s">
        <v>1660</v>
      </c>
      <c r="B51" s="372" t="s">
        <v>1661</v>
      </c>
      <c r="C51" s="373" t="s">
        <v>534</v>
      </c>
      <c r="D51" s="372" t="s">
        <v>337</v>
      </c>
      <c r="E51" s="372" t="s">
        <v>1662</v>
      </c>
      <c r="F51" s="372" t="s">
        <v>1663</v>
      </c>
      <c r="G51" s="372" t="s">
        <v>1515</v>
      </c>
      <c r="H51" s="372" t="s">
        <v>1664</v>
      </c>
      <c r="I51" s="372"/>
      <c r="J51" s="383"/>
      <c r="K51" s="372" t="s">
        <v>1665</v>
      </c>
      <c r="L51" s="372"/>
      <c r="M51" s="372" t="s">
        <v>222</v>
      </c>
      <c r="N51" s="372" t="s">
        <v>1518</v>
      </c>
      <c r="O51" s="372" t="s">
        <v>1519</v>
      </c>
      <c r="P51" s="160"/>
      <c r="Q51" s="372" t="s">
        <v>1335</v>
      </c>
      <c r="R51" s="372" t="s">
        <v>1666</v>
      </c>
      <c r="S51" s="372" t="s">
        <v>1667</v>
      </c>
      <c r="T51" s="372" t="s">
        <v>1668</v>
      </c>
      <c r="U51" s="374" t="s">
        <v>1669</v>
      </c>
      <c r="V51" s="371" t="s">
        <v>1670</v>
      </c>
      <c r="W51" s="159"/>
      <c r="X51" s="158"/>
      <c r="Y51" s="158"/>
      <c r="Z51" s="158"/>
      <c r="AA51" s="157">
        <f>IF(OR(J51="Fail",ISBLANK(J51)),INDEX('Issue Code Table'!C:C,MATCH(N:N,'Issue Code Table'!A:A,0)),IF(M51="Critical",6,IF(M51="Significant",5,IF(M51="Moderate",3,2))))</f>
        <v>3</v>
      </c>
      <c r="AB51" s="140"/>
      <c r="AC51" s="140"/>
      <c r="AD51" s="140"/>
      <c r="AE51" s="140"/>
      <c r="AS51" s="140"/>
      <c r="AT51" s="140"/>
      <c r="AU51" s="140"/>
      <c r="AV51" s="140"/>
      <c r="AW51" s="140"/>
      <c r="AX51" s="140"/>
      <c r="AY51" s="140"/>
      <c r="AZ51" s="140"/>
      <c r="BA51" s="140"/>
      <c r="BB51" s="140"/>
      <c r="BC51" s="140"/>
      <c r="BD51" s="140"/>
    </row>
    <row r="52" spans="1:56" s="148" customFormat="1" ht="387.5" x14ac:dyDescent="0.25">
      <c r="A52" s="377" t="s">
        <v>1671</v>
      </c>
      <c r="B52" s="378" t="s">
        <v>1635</v>
      </c>
      <c r="C52" s="379" t="s">
        <v>1636</v>
      </c>
      <c r="D52" s="378" t="s">
        <v>337</v>
      </c>
      <c r="E52" s="378" t="s">
        <v>1672</v>
      </c>
      <c r="F52" s="378" t="s">
        <v>1673</v>
      </c>
      <c r="G52" s="378" t="s">
        <v>1674</v>
      </c>
      <c r="H52" s="378" t="s">
        <v>1675</v>
      </c>
      <c r="I52" s="378"/>
      <c r="J52" s="385"/>
      <c r="K52" s="378" t="s">
        <v>1676</v>
      </c>
      <c r="L52" s="378"/>
      <c r="M52" s="378" t="s">
        <v>233</v>
      </c>
      <c r="N52" s="387" t="s">
        <v>1201</v>
      </c>
      <c r="O52" s="378" t="s">
        <v>1202</v>
      </c>
      <c r="P52" s="156"/>
      <c r="Q52" s="378" t="s">
        <v>1215</v>
      </c>
      <c r="R52" s="378" t="s">
        <v>1677</v>
      </c>
      <c r="S52" s="378" t="s">
        <v>1678</v>
      </c>
      <c r="T52" s="378" t="s">
        <v>1679</v>
      </c>
      <c r="U52" s="380" t="s">
        <v>1680</v>
      </c>
      <c r="V52" s="377" t="s">
        <v>1681</v>
      </c>
      <c r="W52" s="155"/>
      <c r="X52" s="154"/>
      <c r="Y52" s="154"/>
      <c r="Z52" s="154"/>
      <c r="AA52" s="153" t="e">
        <f>IF(OR(J52="Fail",ISBLANK(J52)),INDEX('Issue Code Table'!C:C,MATCH(N:N,'Issue Code Table'!A:A,0)),IF(M52="Critical",6,IF(M52="Significant",5,IF(M52="Moderate",3,2))))</f>
        <v>#N/A</v>
      </c>
      <c r="AB52" s="140"/>
      <c r="AC52" s="140"/>
      <c r="AD52" s="140"/>
      <c r="AE52" s="140"/>
      <c r="AS52" s="140"/>
      <c r="AT52" s="140"/>
      <c r="AU52" s="140"/>
      <c r="AV52" s="140"/>
      <c r="AW52" s="140"/>
      <c r="AX52" s="140"/>
      <c r="AY52" s="140"/>
      <c r="AZ52" s="140"/>
      <c r="BA52" s="140"/>
      <c r="BB52" s="140"/>
      <c r="BC52" s="140"/>
      <c r="BD52" s="140"/>
    </row>
    <row r="53" spans="1:56" s="148" customFormat="1" ht="262.5" x14ac:dyDescent="0.25">
      <c r="A53" s="371" t="s">
        <v>1682</v>
      </c>
      <c r="B53" s="372" t="s">
        <v>1683</v>
      </c>
      <c r="C53" s="373" t="s">
        <v>1684</v>
      </c>
      <c r="D53" s="372" t="s">
        <v>337</v>
      </c>
      <c r="E53" s="372" t="s">
        <v>1685</v>
      </c>
      <c r="F53" s="372" t="s">
        <v>1686</v>
      </c>
      <c r="G53" s="372" t="s">
        <v>1687</v>
      </c>
      <c r="H53" s="372" t="s">
        <v>1688</v>
      </c>
      <c r="I53" s="372"/>
      <c r="J53" s="383"/>
      <c r="K53" s="372" t="s">
        <v>1689</v>
      </c>
      <c r="L53" s="372"/>
      <c r="M53" s="372" t="s">
        <v>233</v>
      </c>
      <c r="N53" s="391" t="s">
        <v>903</v>
      </c>
      <c r="O53" s="392" t="s">
        <v>904</v>
      </c>
      <c r="P53" s="160"/>
      <c r="Q53" s="372">
        <v>6.1</v>
      </c>
      <c r="R53" s="372" t="s">
        <v>1690</v>
      </c>
      <c r="S53" s="372" t="s">
        <v>1691</v>
      </c>
      <c r="T53" s="372" t="s">
        <v>1692</v>
      </c>
      <c r="U53" s="374" t="s">
        <v>1693</v>
      </c>
      <c r="V53" s="371" t="s">
        <v>1694</v>
      </c>
      <c r="W53" s="159"/>
      <c r="X53" s="158"/>
      <c r="Y53" s="158"/>
      <c r="Z53" s="158"/>
      <c r="AA53" s="157">
        <f>IF(OR(J53="Fail",ISBLANK(J53)),INDEX('Issue Code Table'!C:C,MATCH(N:N,'Issue Code Table'!A:A,0)),IF(M53="Critical",6,IF(M53="Significant",5,IF(M53="Moderate",3,2))))</f>
        <v>5</v>
      </c>
      <c r="AB53" s="140"/>
      <c r="AC53" s="140"/>
      <c r="AD53" s="140"/>
      <c r="AE53" s="140"/>
      <c r="AS53" s="140"/>
      <c r="AT53" s="140"/>
      <c r="AU53" s="140"/>
      <c r="AV53" s="140"/>
      <c r="AW53" s="140"/>
      <c r="AX53" s="140"/>
      <c r="AY53" s="140"/>
      <c r="AZ53" s="140"/>
      <c r="BA53" s="140"/>
      <c r="BB53" s="140"/>
      <c r="BC53" s="140"/>
      <c r="BD53" s="140"/>
    </row>
    <row r="54" spans="1:56" s="147" customFormat="1" ht="237.5" x14ac:dyDescent="0.25">
      <c r="A54" s="377" t="s">
        <v>1695</v>
      </c>
      <c r="B54" s="378" t="s">
        <v>1696</v>
      </c>
      <c r="C54" s="379" t="s">
        <v>1697</v>
      </c>
      <c r="D54" s="378" t="s">
        <v>337</v>
      </c>
      <c r="E54" s="378" t="s">
        <v>1698</v>
      </c>
      <c r="F54" s="378" t="s">
        <v>1699</v>
      </c>
      <c r="G54" s="378" t="s">
        <v>1700</v>
      </c>
      <c r="H54" s="378" t="s">
        <v>1701</v>
      </c>
      <c r="I54" s="378"/>
      <c r="J54" s="385"/>
      <c r="K54" s="378" t="s">
        <v>1702</v>
      </c>
      <c r="L54" s="378"/>
      <c r="M54" s="378" t="s">
        <v>222</v>
      </c>
      <c r="N54" s="387" t="s">
        <v>1029</v>
      </c>
      <c r="O54" s="389" t="s">
        <v>1030</v>
      </c>
      <c r="P54" s="156"/>
      <c r="Q54" s="378">
        <v>6.2</v>
      </c>
      <c r="R54" s="378" t="s">
        <v>1703</v>
      </c>
      <c r="S54" s="378" t="s">
        <v>1704</v>
      </c>
      <c r="T54" s="378" t="s">
        <v>1705</v>
      </c>
      <c r="U54" s="380" t="s">
        <v>1706</v>
      </c>
      <c r="V54" s="377" t="s">
        <v>1707</v>
      </c>
      <c r="W54" s="155"/>
      <c r="X54" s="154"/>
      <c r="Y54" s="154"/>
      <c r="Z54" s="154"/>
      <c r="AA54" s="153">
        <f>IF(OR(J54="Fail",ISBLANK(J54)),INDEX('Issue Code Table'!C:C,MATCH(N:N,'Issue Code Table'!A:A,0)),IF(M54="Critical",6,IF(M54="Significant",5,IF(M54="Moderate",3,2))))</f>
        <v>5</v>
      </c>
      <c r="AB54" s="140"/>
      <c r="AC54" s="140"/>
      <c r="AD54" s="140"/>
      <c r="AE54" s="140"/>
      <c r="AF54" s="148"/>
      <c r="AG54" s="148"/>
      <c r="AH54" s="148"/>
      <c r="AI54" s="148"/>
      <c r="AJ54" s="148"/>
      <c r="AK54" s="148"/>
      <c r="AL54" s="148"/>
      <c r="AM54" s="148"/>
      <c r="AN54" s="148"/>
      <c r="AO54" s="148"/>
      <c r="AP54" s="148"/>
      <c r="AQ54" s="148"/>
      <c r="AR54" s="148"/>
      <c r="AS54" s="140"/>
      <c r="AT54" s="140"/>
      <c r="AU54" s="140"/>
      <c r="AV54" s="140"/>
      <c r="AW54" s="140"/>
      <c r="AX54" s="140"/>
      <c r="AY54" s="140"/>
      <c r="AZ54" s="140"/>
      <c r="BA54" s="140"/>
      <c r="BB54" s="140"/>
      <c r="BC54" s="140"/>
      <c r="BD54" s="140"/>
    </row>
    <row r="55" spans="1:56" s="148" customFormat="1" ht="225" x14ac:dyDescent="0.25">
      <c r="A55" s="371" t="s">
        <v>1708</v>
      </c>
      <c r="B55" s="372" t="s">
        <v>1709</v>
      </c>
      <c r="C55" s="373" t="s">
        <v>1710</v>
      </c>
      <c r="D55" s="372" t="s">
        <v>337</v>
      </c>
      <c r="E55" s="372" t="s">
        <v>1711</v>
      </c>
      <c r="F55" s="372" t="s">
        <v>1712</v>
      </c>
      <c r="G55" s="372" t="s">
        <v>1713</v>
      </c>
      <c r="H55" s="372" t="s">
        <v>1714</v>
      </c>
      <c r="I55" s="372"/>
      <c r="J55" s="383"/>
      <c r="K55" s="372" t="s">
        <v>1715</v>
      </c>
      <c r="L55" s="372"/>
      <c r="M55" s="372" t="s">
        <v>222</v>
      </c>
      <c r="N55" s="391" t="s">
        <v>1029</v>
      </c>
      <c r="O55" s="392" t="s">
        <v>1030</v>
      </c>
      <c r="P55" s="160"/>
      <c r="Q55" s="372">
        <v>6.5</v>
      </c>
      <c r="R55" s="372" t="s">
        <v>1716</v>
      </c>
      <c r="S55" s="372" t="s">
        <v>1717</v>
      </c>
      <c r="T55" s="372" t="s">
        <v>1718</v>
      </c>
      <c r="U55" s="374" t="s">
        <v>1719</v>
      </c>
      <c r="V55" s="371" t="s">
        <v>1720</v>
      </c>
      <c r="W55" s="159"/>
      <c r="X55" s="158"/>
      <c r="Y55" s="158"/>
      <c r="Z55" s="158"/>
      <c r="AA55" s="157">
        <f>IF(OR(J55="Fail",ISBLANK(J55)),INDEX('Issue Code Table'!C:C,MATCH(N:N,'Issue Code Table'!A:A,0)),IF(M55="Critical",6,IF(M55="Significant",5,IF(M55="Moderate",3,2))))</f>
        <v>5</v>
      </c>
      <c r="AB55" s="140"/>
      <c r="AC55" s="140"/>
      <c r="AD55" s="140"/>
      <c r="AE55" s="140"/>
      <c r="AS55" s="140"/>
      <c r="AT55" s="140"/>
      <c r="AU55" s="140"/>
      <c r="AV55" s="140"/>
      <c r="AW55" s="140"/>
      <c r="AX55" s="140"/>
      <c r="AY55" s="140"/>
      <c r="AZ55" s="140"/>
      <c r="BA55" s="140"/>
      <c r="BB55" s="140"/>
      <c r="BC55" s="140"/>
      <c r="BD55" s="140"/>
    </row>
    <row r="56" spans="1:56" s="148" customFormat="1" ht="275" x14ac:dyDescent="0.25">
      <c r="A56" s="377" t="s">
        <v>1721</v>
      </c>
      <c r="B56" s="378" t="s">
        <v>1722</v>
      </c>
      <c r="C56" s="379" t="s">
        <v>1723</v>
      </c>
      <c r="D56" s="378" t="s">
        <v>337</v>
      </c>
      <c r="E56" s="378" t="s">
        <v>1724</v>
      </c>
      <c r="F56" s="378" t="s">
        <v>1725</v>
      </c>
      <c r="G56" s="378" t="s">
        <v>1726</v>
      </c>
      <c r="H56" s="378" t="s">
        <v>1727</v>
      </c>
      <c r="I56" s="378"/>
      <c r="J56" s="385"/>
      <c r="K56" s="378" t="s">
        <v>1728</v>
      </c>
      <c r="L56" s="378"/>
      <c r="M56" s="378" t="s">
        <v>233</v>
      </c>
      <c r="N56" s="378" t="s">
        <v>1089</v>
      </c>
      <c r="O56" s="378" t="s">
        <v>1090</v>
      </c>
      <c r="P56" s="156"/>
      <c r="Q56" s="378">
        <v>7.2</v>
      </c>
      <c r="R56" s="378" t="s">
        <v>1729</v>
      </c>
      <c r="S56" s="378" t="s">
        <v>1730</v>
      </c>
      <c r="T56" s="378" t="s">
        <v>1731</v>
      </c>
      <c r="U56" s="380" t="s">
        <v>1732</v>
      </c>
      <c r="V56" s="377" t="s">
        <v>1733</v>
      </c>
      <c r="W56" s="155"/>
      <c r="X56" s="154"/>
      <c r="Y56" s="154"/>
      <c r="Z56" s="154"/>
      <c r="AA56" s="153">
        <f>IF(OR(J56="Fail",ISBLANK(J56)),INDEX('Issue Code Table'!C:C,MATCH(N:N,'Issue Code Table'!A:A,0)),IF(M56="Critical",6,IF(M56="Significant",5,IF(M56="Moderate",3,2))))</f>
        <v>5</v>
      </c>
      <c r="AB56" s="140"/>
      <c r="AC56" s="140"/>
      <c r="AD56" s="140"/>
      <c r="AE56" s="140"/>
      <c r="AS56" s="140"/>
      <c r="AT56" s="140"/>
      <c r="AU56" s="140"/>
      <c r="AV56" s="140"/>
      <c r="AW56" s="140"/>
      <c r="AX56" s="140"/>
      <c r="AY56" s="140"/>
      <c r="AZ56" s="140"/>
      <c r="BA56" s="140"/>
      <c r="BB56" s="140"/>
      <c r="BC56" s="140"/>
      <c r="BD56" s="140"/>
    </row>
    <row r="57" spans="1:56" s="148" customFormat="1" ht="287.5" x14ac:dyDescent="0.25">
      <c r="A57" s="371" t="s">
        <v>1734</v>
      </c>
      <c r="B57" s="372" t="s">
        <v>227</v>
      </c>
      <c r="C57" s="373" t="s">
        <v>228</v>
      </c>
      <c r="D57" s="372" t="s">
        <v>337</v>
      </c>
      <c r="E57" s="372" t="s">
        <v>1735</v>
      </c>
      <c r="F57" s="372" t="s">
        <v>1736</v>
      </c>
      <c r="G57" s="372" t="s">
        <v>1737</v>
      </c>
      <c r="H57" s="372" t="s">
        <v>1738</v>
      </c>
      <c r="I57" s="372"/>
      <c r="J57" s="383"/>
      <c r="K57" s="372" t="s">
        <v>1739</v>
      </c>
      <c r="L57" s="372"/>
      <c r="M57" s="372" t="s">
        <v>233</v>
      </c>
      <c r="N57" s="372" t="s">
        <v>427</v>
      </c>
      <c r="O57" s="388" t="s">
        <v>428</v>
      </c>
      <c r="P57" s="160"/>
      <c r="Q57" s="372">
        <v>7.2</v>
      </c>
      <c r="R57" s="372" t="s">
        <v>1740</v>
      </c>
      <c r="S57" s="372" t="s">
        <v>1741</v>
      </c>
      <c r="T57" s="372" t="s">
        <v>1742</v>
      </c>
      <c r="U57" s="374" t="s">
        <v>1743</v>
      </c>
      <c r="V57" s="371" t="s">
        <v>1744</v>
      </c>
      <c r="W57" s="159"/>
      <c r="X57" s="158"/>
      <c r="Y57" s="158"/>
      <c r="Z57" s="158"/>
      <c r="AA57" s="157">
        <f>IF(OR(J57="Fail",ISBLANK(J57)),INDEX('Issue Code Table'!C:C,MATCH(N:N,'Issue Code Table'!A:A,0)),IF(M57="Critical",6,IF(M57="Significant",5,IF(M57="Moderate",3,2))))</f>
        <v>5</v>
      </c>
      <c r="AB57" s="140"/>
      <c r="AC57" s="140"/>
      <c r="AD57" s="140"/>
      <c r="AE57" s="140"/>
      <c r="AS57" s="140"/>
      <c r="AT57" s="140"/>
      <c r="AU57" s="140"/>
      <c r="AV57" s="140"/>
      <c r="AW57" s="140"/>
      <c r="AX57" s="140"/>
      <c r="AY57" s="140"/>
      <c r="AZ57" s="140"/>
      <c r="BA57" s="140"/>
      <c r="BB57" s="140"/>
      <c r="BC57" s="140"/>
      <c r="BD57" s="140"/>
    </row>
    <row r="58" spans="1:56" s="148" customFormat="1" ht="237.5" x14ac:dyDescent="0.25">
      <c r="A58" s="377" t="s">
        <v>1745</v>
      </c>
      <c r="B58" s="378" t="s">
        <v>421</v>
      </c>
      <c r="C58" s="379" t="s">
        <v>422</v>
      </c>
      <c r="D58" s="378" t="s">
        <v>337</v>
      </c>
      <c r="E58" s="378" t="s">
        <v>1746</v>
      </c>
      <c r="F58" s="378" t="s">
        <v>1747</v>
      </c>
      <c r="G58" s="378" t="s">
        <v>1748</v>
      </c>
      <c r="H58" s="378" t="s">
        <v>1749</v>
      </c>
      <c r="I58" s="378"/>
      <c r="J58" s="385"/>
      <c r="K58" s="378" t="s">
        <v>1750</v>
      </c>
      <c r="L58" s="378"/>
      <c r="M58" s="378" t="s">
        <v>233</v>
      </c>
      <c r="N58" s="378" t="s">
        <v>427</v>
      </c>
      <c r="O58" s="384" t="s">
        <v>428</v>
      </c>
      <c r="P58" s="156"/>
      <c r="Q58" s="378">
        <v>7.2</v>
      </c>
      <c r="R58" s="378" t="s">
        <v>1751</v>
      </c>
      <c r="S58" s="378" t="s">
        <v>1752</v>
      </c>
      <c r="T58" s="378" t="s">
        <v>1753</v>
      </c>
      <c r="U58" s="380" t="s">
        <v>1754</v>
      </c>
      <c r="V58" s="377" t="s">
        <v>1755</v>
      </c>
      <c r="W58" s="155"/>
      <c r="X58" s="154"/>
      <c r="Y58" s="154"/>
      <c r="Z58" s="154"/>
      <c r="AA58" s="153">
        <f>IF(OR(J58="Fail",ISBLANK(J58)),INDEX('Issue Code Table'!C:C,MATCH(N:N,'Issue Code Table'!A:A,0)),IF(M58="Critical",6,IF(M58="Significant",5,IF(M58="Moderate",3,2))))</f>
        <v>5</v>
      </c>
      <c r="AB58" s="140"/>
      <c r="AC58" s="140"/>
      <c r="AD58" s="140"/>
      <c r="AE58" s="140"/>
      <c r="AS58" s="140"/>
      <c r="AT58" s="140"/>
      <c r="AU58" s="140"/>
      <c r="AV58" s="140"/>
      <c r="AW58" s="140"/>
      <c r="AX58" s="140"/>
      <c r="AY58" s="140"/>
      <c r="AZ58" s="140"/>
      <c r="BA58" s="140"/>
      <c r="BB58" s="140"/>
      <c r="BC58" s="140"/>
      <c r="BD58" s="140"/>
    </row>
    <row r="59" spans="1:56" s="148" customFormat="1" ht="275" x14ac:dyDescent="0.25">
      <c r="A59" s="371" t="s">
        <v>1756</v>
      </c>
      <c r="B59" s="372" t="s">
        <v>359</v>
      </c>
      <c r="C59" s="373" t="s">
        <v>360</v>
      </c>
      <c r="D59" s="372" t="s">
        <v>337</v>
      </c>
      <c r="E59" s="372" t="s">
        <v>1757</v>
      </c>
      <c r="F59" s="372" t="s">
        <v>1758</v>
      </c>
      <c r="G59" s="372" t="s">
        <v>1759</v>
      </c>
      <c r="H59" s="372" t="s">
        <v>1760</v>
      </c>
      <c r="I59" s="372"/>
      <c r="J59" s="383"/>
      <c r="K59" s="372" t="s">
        <v>1761</v>
      </c>
      <c r="L59" s="372"/>
      <c r="M59" s="388" t="s">
        <v>233</v>
      </c>
      <c r="N59" s="372" t="s">
        <v>427</v>
      </c>
      <c r="O59" s="372" t="s">
        <v>428</v>
      </c>
      <c r="P59" s="160"/>
      <c r="Q59" s="372">
        <v>7.2</v>
      </c>
      <c r="R59" s="372" t="s">
        <v>1762</v>
      </c>
      <c r="S59" s="372" t="s">
        <v>1763</v>
      </c>
      <c r="T59" s="372" t="s">
        <v>1764</v>
      </c>
      <c r="U59" s="374" t="s">
        <v>1765</v>
      </c>
      <c r="V59" s="371" t="s">
        <v>1766</v>
      </c>
      <c r="W59" s="159"/>
      <c r="X59" s="158"/>
      <c r="Y59" s="158"/>
      <c r="Z59" s="158"/>
      <c r="AA59" s="157">
        <f>IF(OR(J59="Fail",ISBLANK(J59)),INDEX('Issue Code Table'!C:C,MATCH(N:N,'Issue Code Table'!A:A,0)),IF(M59="Critical",6,IF(M59="Significant",5,IF(M59="Moderate",3,2))))</f>
        <v>5</v>
      </c>
      <c r="AB59" s="140"/>
      <c r="AC59" s="140"/>
      <c r="AD59" s="140"/>
      <c r="AE59" s="140"/>
      <c r="AS59" s="140"/>
      <c r="AT59" s="140"/>
      <c r="AU59" s="140"/>
      <c r="AV59" s="140"/>
      <c r="AW59" s="140"/>
      <c r="AX59" s="140"/>
      <c r="AY59" s="140"/>
      <c r="AZ59" s="140"/>
      <c r="BA59" s="140"/>
      <c r="BB59" s="140"/>
      <c r="BC59" s="140"/>
      <c r="BD59" s="140"/>
    </row>
    <row r="60" spans="1:56" s="148" customFormat="1" ht="237.5" x14ac:dyDescent="0.25">
      <c r="A60" s="377" t="s">
        <v>1767</v>
      </c>
      <c r="B60" s="378" t="s">
        <v>1354</v>
      </c>
      <c r="C60" s="379" t="s">
        <v>1355</v>
      </c>
      <c r="D60" s="378" t="s">
        <v>337</v>
      </c>
      <c r="E60" s="378" t="s">
        <v>1768</v>
      </c>
      <c r="F60" s="378" t="s">
        <v>1769</v>
      </c>
      <c r="G60" s="378" t="s">
        <v>1770</v>
      </c>
      <c r="H60" s="378" t="s">
        <v>1771</v>
      </c>
      <c r="I60" s="378"/>
      <c r="J60" s="385"/>
      <c r="K60" s="378" t="s">
        <v>1772</v>
      </c>
      <c r="L60" s="378"/>
      <c r="M60" s="378" t="s">
        <v>222</v>
      </c>
      <c r="N60" s="387" t="s">
        <v>1029</v>
      </c>
      <c r="O60" s="389" t="s">
        <v>1030</v>
      </c>
      <c r="P60" s="156"/>
      <c r="Q60" s="378">
        <v>7.3</v>
      </c>
      <c r="R60" s="378" t="s">
        <v>1773</v>
      </c>
      <c r="S60" s="378" t="s">
        <v>1774</v>
      </c>
      <c r="T60" s="378" t="s">
        <v>1775</v>
      </c>
      <c r="U60" s="380" t="s">
        <v>1776</v>
      </c>
      <c r="V60" s="377" t="s">
        <v>1777</v>
      </c>
      <c r="W60" s="155"/>
      <c r="X60" s="154"/>
      <c r="Y60" s="154"/>
      <c r="Z60" s="154"/>
      <c r="AA60" s="153">
        <f>IF(OR(J60="Fail",ISBLANK(J60)),INDEX('Issue Code Table'!C:C,MATCH(N:N,'Issue Code Table'!A:A,0)),IF(M60="Critical",6,IF(M60="Significant",5,IF(M60="Moderate",3,2))))</f>
        <v>5</v>
      </c>
      <c r="AB60" s="140"/>
      <c r="AC60" s="140"/>
      <c r="AD60" s="140"/>
      <c r="AE60" s="140"/>
      <c r="AS60" s="140"/>
      <c r="AT60" s="140"/>
      <c r="AU60" s="140"/>
      <c r="AV60" s="140"/>
      <c r="AW60" s="140"/>
      <c r="AX60" s="140"/>
      <c r="AY60" s="140"/>
      <c r="AZ60" s="140"/>
      <c r="BA60" s="140"/>
      <c r="BB60" s="140"/>
      <c r="BC60" s="140"/>
      <c r="BD60" s="140"/>
    </row>
    <row r="61" spans="1:56" s="148" customFormat="1" ht="237.5" x14ac:dyDescent="0.25">
      <c r="A61" s="371" t="s">
        <v>1778</v>
      </c>
      <c r="B61" s="372" t="s">
        <v>1779</v>
      </c>
      <c r="C61" s="373" t="s">
        <v>1780</v>
      </c>
      <c r="D61" s="372" t="s">
        <v>337</v>
      </c>
      <c r="E61" s="372" t="s">
        <v>1781</v>
      </c>
      <c r="F61" s="372" t="s">
        <v>1782</v>
      </c>
      <c r="G61" s="372" t="s">
        <v>1783</v>
      </c>
      <c r="H61" s="372" t="s">
        <v>1784</v>
      </c>
      <c r="I61" s="372"/>
      <c r="J61" s="383"/>
      <c r="K61" s="372" t="s">
        <v>1785</v>
      </c>
      <c r="L61" s="372"/>
      <c r="M61" s="372" t="s">
        <v>449</v>
      </c>
      <c r="N61" s="372" t="s">
        <v>1238</v>
      </c>
      <c r="O61" s="372" t="s">
        <v>1239</v>
      </c>
      <c r="P61" s="160"/>
      <c r="Q61" s="372">
        <v>7.3</v>
      </c>
      <c r="R61" s="372" t="s">
        <v>1786</v>
      </c>
      <c r="S61" s="372" t="s">
        <v>1774</v>
      </c>
      <c r="T61" s="372" t="s">
        <v>1787</v>
      </c>
      <c r="U61" s="374" t="s">
        <v>1788</v>
      </c>
      <c r="V61" s="371" t="s">
        <v>1789</v>
      </c>
      <c r="W61" s="159"/>
      <c r="X61" s="158"/>
      <c r="Y61" s="158"/>
      <c r="Z61" s="158"/>
      <c r="AA61" s="157">
        <f>IF(OR(J61="Fail",ISBLANK(J61)),INDEX('Issue Code Table'!C:C,MATCH(N:N,'Issue Code Table'!A:A,0)),IF(M61="Critical",6,IF(M61="Significant",5,IF(M61="Moderate",3,2))))</f>
        <v>2</v>
      </c>
      <c r="AB61" s="140"/>
      <c r="AC61" s="140"/>
      <c r="AD61" s="140"/>
      <c r="AE61" s="140"/>
      <c r="AS61" s="140"/>
      <c r="AT61" s="140"/>
      <c r="AU61" s="140"/>
      <c r="AV61" s="140"/>
      <c r="AW61" s="140"/>
      <c r="AX61" s="140"/>
      <c r="AY61" s="140"/>
      <c r="AZ61" s="140"/>
      <c r="BA61" s="140"/>
      <c r="BB61" s="140"/>
      <c r="BC61" s="140"/>
      <c r="BD61" s="140"/>
    </row>
    <row r="62" spans="1:56" s="148" customFormat="1" ht="250" x14ac:dyDescent="0.25">
      <c r="A62" s="377" t="s">
        <v>1790</v>
      </c>
      <c r="B62" s="378" t="s">
        <v>1709</v>
      </c>
      <c r="C62" s="379" t="s">
        <v>1710</v>
      </c>
      <c r="D62" s="378" t="s">
        <v>337</v>
      </c>
      <c r="E62" s="378" t="s">
        <v>1791</v>
      </c>
      <c r="F62" s="378" t="s">
        <v>1792</v>
      </c>
      <c r="G62" s="378" t="s">
        <v>1793</v>
      </c>
      <c r="H62" s="378" t="s">
        <v>1794</v>
      </c>
      <c r="I62" s="378"/>
      <c r="J62" s="385"/>
      <c r="K62" s="378" t="s">
        <v>1795</v>
      </c>
      <c r="L62" s="378"/>
      <c r="M62" s="378" t="s">
        <v>222</v>
      </c>
      <c r="N62" s="387" t="s">
        <v>1029</v>
      </c>
      <c r="O62" s="389" t="s">
        <v>1030</v>
      </c>
      <c r="P62" s="156"/>
      <c r="Q62" s="378">
        <v>8.1</v>
      </c>
      <c r="R62" s="378" t="s">
        <v>1796</v>
      </c>
      <c r="S62" s="378" t="s">
        <v>1797</v>
      </c>
      <c r="T62" s="378" t="s">
        <v>1798</v>
      </c>
      <c r="U62" s="380" t="s">
        <v>1799</v>
      </c>
      <c r="V62" s="377" t="s">
        <v>1800</v>
      </c>
      <c r="W62" s="155"/>
      <c r="X62" s="154"/>
      <c r="Y62" s="154"/>
      <c r="Z62" s="154"/>
      <c r="AA62" s="153">
        <f>IF(OR(J62="Fail",ISBLANK(J62)),INDEX('Issue Code Table'!C:C,MATCH(N:N,'Issue Code Table'!A:A,0)),IF(M62="Critical",6,IF(M62="Significant",5,IF(M62="Moderate",3,2))))</f>
        <v>5</v>
      </c>
      <c r="AB62" s="140"/>
      <c r="AC62" s="140"/>
      <c r="AD62" s="140"/>
      <c r="AE62" s="140"/>
      <c r="AS62" s="140"/>
      <c r="AT62" s="140"/>
      <c r="AU62" s="140"/>
      <c r="AV62" s="140"/>
      <c r="AW62" s="140"/>
      <c r="AX62" s="140"/>
      <c r="AY62" s="140"/>
      <c r="AZ62" s="140"/>
      <c r="BA62" s="140"/>
      <c r="BB62" s="140"/>
      <c r="BC62" s="140"/>
      <c r="BD62" s="140"/>
    </row>
    <row r="63" spans="1:56" s="148" customFormat="1" ht="409.5" x14ac:dyDescent="0.25">
      <c r="A63" s="371" t="s">
        <v>1801</v>
      </c>
      <c r="B63" s="372" t="s">
        <v>227</v>
      </c>
      <c r="C63" s="373" t="s">
        <v>228</v>
      </c>
      <c r="D63" s="372" t="s">
        <v>337</v>
      </c>
      <c r="E63" s="372" t="s">
        <v>1802</v>
      </c>
      <c r="F63" s="372" t="s">
        <v>1803</v>
      </c>
      <c r="G63" s="372" t="s">
        <v>1804</v>
      </c>
      <c r="H63" s="372" t="s">
        <v>1805</v>
      </c>
      <c r="I63" s="372"/>
      <c r="J63" s="383"/>
      <c r="K63" s="372" t="s">
        <v>1806</v>
      </c>
      <c r="L63" s="372"/>
      <c r="M63" s="372" t="s">
        <v>233</v>
      </c>
      <c r="N63" s="372" t="s">
        <v>427</v>
      </c>
      <c r="O63" s="388" t="s">
        <v>428</v>
      </c>
      <c r="P63" s="160"/>
      <c r="Q63" s="372">
        <v>8.1999999999999993</v>
      </c>
      <c r="R63" s="372" t="s">
        <v>1807</v>
      </c>
      <c r="S63" s="372" t="s">
        <v>1808</v>
      </c>
      <c r="T63" s="372" t="s">
        <v>1809</v>
      </c>
      <c r="U63" s="374" t="s">
        <v>1810</v>
      </c>
      <c r="V63" s="371" t="s">
        <v>1811</v>
      </c>
      <c r="W63" s="159"/>
      <c r="X63" s="158"/>
      <c r="Y63" s="158"/>
      <c r="Z63" s="158"/>
      <c r="AA63" s="157">
        <f>IF(OR(J63="Fail",ISBLANK(J63)),INDEX('Issue Code Table'!C:C,MATCH(N:N,'Issue Code Table'!A:A,0)),IF(M63="Critical",6,IF(M63="Significant",5,IF(M63="Moderate",3,2))))</f>
        <v>5</v>
      </c>
      <c r="AB63" s="140"/>
      <c r="AC63" s="140"/>
      <c r="AD63" s="140"/>
      <c r="AE63" s="140"/>
      <c r="AS63" s="140"/>
      <c r="AT63" s="140"/>
      <c r="AU63" s="140"/>
      <c r="AV63" s="140"/>
      <c r="AW63" s="140"/>
      <c r="AX63" s="140"/>
      <c r="AY63" s="140"/>
      <c r="AZ63" s="140"/>
      <c r="BA63" s="140"/>
      <c r="BB63" s="140"/>
      <c r="BC63" s="140"/>
      <c r="BD63" s="140"/>
    </row>
    <row r="64" spans="1:56" s="148" customFormat="1" ht="225" x14ac:dyDescent="0.25">
      <c r="A64" s="377" t="s">
        <v>1812</v>
      </c>
      <c r="B64" s="378" t="s">
        <v>1813</v>
      </c>
      <c r="C64" s="379" t="s">
        <v>1814</v>
      </c>
      <c r="D64" s="378" t="s">
        <v>337</v>
      </c>
      <c r="E64" s="378" t="s">
        <v>1815</v>
      </c>
      <c r="F64" s="378" t="s">
        <v>1816</v>
      </c>
      <c r="G64" s="378" t="s">
        <v>1817</v>
      </c>
      <c r="H64" s="378" t="s">
        <v>1818</v>
      </c>
      <c r="I64" s="378"/>
      <c r="J64" s="385"/>
      <c r="K64" s="378" t="s">
        <v>1819</v>
      </c>
      <c r="L64" s="378"/>
      <c r="M64" s="378" t="s">
        <v>222</v>
      </c>
      <c r="N64" s="387" t="s">
        <v>1029</v>
      </c>
      <c r="O64" s="389" t="s">
        <v>1030</v>
      </c>
      <c r="P64" s="156"/>
      <c r="Q64" s="378">
        <v>8.4</v>
      </c>
      <c r="R64" s="378" t="s">
        <v>1820</v>
      </c>
      <c r="S64" s="378" t="s">
        <v>1821</v>
      </c>
      <c r="T64" s="378" t="s">
        <v>1822</v>
      </c>
      <c r="U64" s="380" t="s">
        <v>1823</v>
      </c>
      <c r="V64" s="377" t="s">
        <v>1824</v>
      </c>
      <c r="W64" s="155"/>
      <c r="X64" s="154"/>
      <c r="Y64" s="154"/>
      <c r="Z64" s="154"/>
      <c r="AA64" s="153">
        <f>IF(OR(J64="Fail",ISBLANK(J64)),INDEX('Issue Code Table'!C:C,MATCH(N:N,'Issue Code Table'!A:A,0)),IF(M64="Critical",6,IF(M64="Significant",5,IF(M64="Moderate",3,2))))</f>
        <v>5</v>
      </c>
      <c r="AB64" s="140"/>
      <c r="AC64" s="140"/>
      <c r="AD64" s="140"/>
      <c r="AE64" s="140"/>
      <c r="AS64" s="140"/>
      <c r="AT64" s="140"/>
      <c r="AU64" s="140"/>
      <c r="AV64" s="140"/>
      <c r="AW64" s="140"/>
      <c r="AX64" s="140"/>
      <c r="AY64" s="140"/>
      <c r="AZ64" s="140"/>
      <c r="BA64" s="140"/>
      <c r="BB64" s="140"/>
      <c r="BC64" s="140"/>
      <c r="BD64" s="140"/>
    </row>
    <row r="65" spans="1:56" s="148" customFormat="1" ht="237.5" x14ac:dyDescent="0.25">
      <c r="A65" s="371" t="s">
        <v>1825</v>
      </c>
      <c r="B65" s="372" t="s">
        <v>1826</v>
      </c>
      <c r="C65" s="373" t="s">
        <v>1827</v>
      </c>
      <c r="D65" s="372" t="s">
        <v>337</v>
      </c>
      <c r="E65" s="372" t="s">
        <v>1828</v>
      </c>
      <c r="F65" s="372" t="s">
        <v>1829</v>
      </c>
      <c r="G65" s="372" t="s">
        <v>1830</v>
      </c>
      <c r="H65" s="372" t="s">
        <v>1831</v>
      </c>
      <c r="I65" s="372"/>
      <c r="J65" s="383"/>
      <c r="K65" s="372" t="s">
        <v>1832</v>
      </c>
      <c r="L65" s="372"/>
      <c r="M65" s="372" t="s">
        <v>449</v>
      </c>
      <c r="N65" s="372" t="s">
        <v>1238</v>
      </c>
      <c r="O65" s="372" t="s">
        <v>1239</v>
      </c>
      <c r="P65" s="160"/>
      <c r="Q65" s="372">
        <v>8.5</v>
      </c>
      <c r="R65" s="372" t="s">
        <v>1833</v>
      </c>
      <c r="S65" s="372" t="s">
        <v>1834</v>
      </c>
      <c r="T65" s="372" t="s">
        <v>1835</v>
      </c>
      <c r="U65" s="374" t="s">
        <v>1836</v>
      </c>
      <c r="V65" s="371" t="s">
        <v>1837</v>
      </c>
      <c r="W65" s="159"/>
      <c r="X65" s="158"/>
      <c r="Y65" s="158"/>
      <c r="Z65" s="158"/>
      <c r="AA65" s="157">
        <f>IF(OR(J65="Fail",ISBLANK(J65)),INDEX('Issue Code Table'!C:C,MATCH(N:N,'Issue Code Table'!A:A,0)),IF(M65="Critical",6,IF(M65="Significant",5,IF(M65="Moderate",3,2))))</f>
        <v>2</v>
      </c>
      <c r="AB65" s="140"/>
      <c r="AC65" s="140"/>
      <c r="AD65" s="140"/>
      <c r="AE65" s="140"/>
      <c r="AS65" s="140"/>
      <c r="AT65" s="140"/>
      <c r="AU65" s="140"/>
      <c r="AV65" s="140"/>
      <c r="AW65" s="140"/>
      <c r="AX65" s="140"/>
      <c r="AY65" s="140"/>
      <c r="AZ65" s="140"/>
      <c r="BA65" s="140"/>
      <c r="BB65" s="140"/>
      <c r="BC65" s="140"/>
      <c r="BD65" s="140"/>
    </row>
    <row r="66" spans="1:56" s="148" customFormat="1" ht="250" x14ac:dyDescent="0.25">
      <c r="A66" s="377" t="s">
        <v>1838</v>
      </c>
      <c r="B66" s="378" t="s">
        <v>359</v>
      </c>
      <c r="C66" s="379" t="s">
        <v>360</v>
      </c>
      <c r="D66" s="378" t="s">
        <v>337</v>
      </c>
      <c r="E66" s="378" t="s">
        <v>1839</v>
      </c>
      <c r="F66" s="378" t="s">
        <v>1840</v>
      </c>
      <c r="G66" s="378" t="s">
        <v>1841</v>
      </c>
      <c r="H66" s="378" t="s">
        <v>1842</v>
      </c>
      <c r="I66" s="378"/>
      <c r="J66" s="385"/>
      <c r="K66" s="378" t="s">
        <v>1843</v>
      </c>
      <c r="L66" s="378"/>
      <c r="M66" s="384" t="s">
        <v>233</v>
      </c>
      <c r="N66" s="378" t="s">
        <v>427</v>
      </c>
      <c r="O66" s="378" t="s">
        <v>428</v>
      </c>
      <c r="P66" s="156"/>
      <c r="Q66" s="378">
        <v>8.5</v>
      </c>
      <c r="R66" s="378" t="s">
        <v>1844</v>
      </c>
      <c r="S66" s="378" t="s">
        <v>1845</v>
      </c>
      <c r="T66" s="378" t="s">
        <v>1846</v>
      </c>
      <c r="U66" s="380" t="s">
        <v>1847</v>
      </c>
      <c r="V66" s="377" t="s">
        <v>1848</v>
      </c>
      <c r="W66" s="155"/>
      <c r="X66" s="154"/>
      <c r="Y66" s="154"/>
      <c r="Z66" s="154"/>
      <c r="AA66" s="153">
        <f>IF(OR(J66="Fail",ISBLANK(J66)),INDEX('Issue Code Table'!C:C,MATCH(N:N,'Issue Code Table'!A:A,0)),IF(M66="Critical",6,IF(M66="Significant",5,IF(M66="Moderate",3,2))))</f>
        <v>5</v>
      </c>
      <c r="AB66" s="140"/>
      <c r="AC66" s="140"/>
      <c r="AD66" s="140"/>
      <c r="AE66" s="140"/>
      <c r="AS66" s="140"/>
      <c r="AT66" s="140"/>
      <c r="AU66" s="140"/>
      <c r="AV66" s="140"/>
      <c r="AW66" s="140"/>
      <c r="AX66" s="140"/>
      <c r="AY66" s="140"/>
      <c r="AZ66" s="140"/>
      <c r="BA66" s="140"/>
      <c r="BB66" s="140"/>
      <c r="BC66" s="140"/>
      <c r="BD66" s="140"/>
    </row>
    <row r="67" spans="1:56" s="148" customFormat="1" ht="262.5" x14ac:dyDescent="0.25">
      <c r="A67" s="371" t="s">
        <v>1849</v>
      </c>
      <c r="B67" s="372" t="s">
        <v>227</v>
      </c>
      <c r="C67" s="373" t="s">
        <v>228</v>
      </c>
      <c r="D67" s="372" t="s">
        <v>337</v>
      </c>
      <c r="E67" s="372" t="s">
        <v>1850</v>
      </c>
      <c r="F67" s="372" t="s">
        <v>1851</v>
      </c>
      <c r="G67" s="372" t="s">
        <v>1852</v>
      </c>
      <c r="H67" s="372" t="s">
        <v>1853</v>
      </c>
      <c r="I67" s="372"/>
      <c r="J67" s="383"/>
      <c r="K67" s="372" t="s">
        <v>1854</v>
      </c>
      <c r="L67" s="372"/>
      <c r="M67" s="372" t="s">
        <v>233</v>
      </c>
      <c r="N67" s="372" t="s">
        <v>427</v>
      </c>
      <c r="O67" s="388" t="s">
        <v>428</v>
      </c>
      <c r="P67" s="160"/>
      <c r="Q67" s="372">
        <v>8.5</v>
      </c>
      <c r="R67" s="372" t="s">
        <v>1855</v>
      </c>
      <c r="S67" s="372" t="s">
        <v>1856</v>
      </c>
      <c r="T67" s="372" t="s">
        <v>1857</v>
      </c>
      <c r="U67" s="374" t="s">
        <v>1858</v>
      </c>
      <c r="V67" s="371" t="s">
        <v>1859</v>
      </c>
      <c r="W67" s="159"/>
      <c r="X67" s="158"/>
      <c r="Y67" s="158"/>
      <c r="Z67" s="158"/>
      <c r="AA67" s="157">
        <f>IF(OR(J67="Fail",ISBLANK(J67)),INDEX('Issue Code Table'!C:C,MATCH(N:N,'Issue Code Table'!A:A,0)),IF(M67="Critical",6,IF(M67="Significant",5,IF(M67="Moderate",3,2))))</f>
        <v>5</v>
      </c>
      <c r="AB67" s="140"/>
      <c r="AC67" s="140"/>
      <c r="AD67" s="140"/>
      <c r="AE67" s="140"/>
      <c r="AS67" s="140"/>
      <c r="AT67" s="140"/>
      <c r="AU67" s="140"/>
      <c r="AV67" s="140"/>
      <c r="AW67" s="140"/>
      <c r="AX67" s="140"/>
      <c r="AY67" s="140"/>
      <c r="AZ67" s="140"/>
      <c r="BA67" s="140"/>
      <c r="BB67" s="140"/>
      <c r="BC67" s="140"/>
      <c r="BD67" s="140"/>
    </row>
    <row r="68" spans="1:56" s="148" customFormat="1" ht="262.5" x14ac:dyDescent="0.25">
      <c r="A68" s="377" t="s">
        <v>1860</v>
      </c>
      <c r="B68" s="378" t="s">
        <v>421</v>
      </c>
      <c r="C68" s="379" t="s">
        <v>422</v>
      </c>
      <c r="D68" s="378" t="s">
        <v>337</v>
      </c>
      <c r="E68" s="378" t="s">
        <v>1861</v>
      </c>
      <c r="F68" s="378" t="s">
        <v>1862</v>
      </c>
      <c r="G68" s="378" t="s">
        <v>1863</v>
      </c>
      <c r="H68" s="378" t="s">
        <v>1864</v>
      </c>
      <c r="I68" s="378"/>
      <c r="J68" s="385"/>
      <c r="K68" s="378" t="s">
        <v>1865</v>
      </c>
      <c r="L68" s="378"/>
      <c r="M68" s="378" t="s">
        <v>233</v>
      </c>
      <c r="N68" s="378" t="s">
        <v>427</v>
      </c>
      <c r="O68" s="384" t="s">
        <v>428</v>
      </c>
      <c r="P68" s="156"/>
      <c r="Q68" s="378">
        <v>8.5</v>
      </c>
      <c r="R68" s="378" t="s">
        <v>1866</v>
      </c>
      <c r="S68" s="378" t="s">
        <v>1867</v>
      </c>
      <c r="T68" s="378" t="s">
        <v>1868</v>
      </c>
      <c r="U68" s="380" t="s">
        <v>1869</v>
      </c>
      <c r="V68" s="377" t="s">
        <v>1870</v>
      </c>
      <c r="W68" s="155"/>
      <c r="X68" s="154"/>
      <c r="Y68" s="154"/>
      <c r="Z68" s="154"/>
      <c r="AA68" s="153">
        <f>IF(OR(J68="Fail",ISBLANK(J68)),INDEX('Issue Code Table'!C:C,MATCH(N:N,'Issue Code Table'!A:A,0)),IF(M68="Critical",6,IF(M68="Significant",5,IF(M68="Moderate",3,2))))</f>
        <v>5</v>
      </c>
      <c r="AB68" s="140"/>
      <c r="AC68" s="140"/>
      <c r="AD68" s="140"/>
      <c r="AE68" s="140"/>
      <c r="AS68" s="140"/>
      <c r="AT68" s="140"/>
      <c r="AU68" s="140"/>
      <c r="AV68" s="140"/>
      <c r="AW68" s="140"/>
      <c r="AX68" s="140"/>
      <c r="AY68" s="140"/>
      <c r="AZ68" s="140"/>
      <c r="BA68" s="140"/>
      <c r="BB68" s="140"/>
      <c r="BC68" s="140"/>
      <c r="BD68" s="140"/>
    </row>
    <row r="69" spans="1:56" s="148" customFormat="1" ht="409.5" x14ac:dyDescent="0.25">
      <c r="A69" s="371" t="s">
        <v>1871</v>
      </c>
      <c r="B69" s="372" t="s">
        <v>1696</v>
      </c>
      <c r="C69" s="373" t="s">
        <v>1697</v>
      </c>
      <c r="D69" s="372" t="s">
        <v>337</v>
      </c>
      <c r="E69" s="372" t="s">
        <v>1872</v>
      </c>
      <c r="F69" s="372" t="s">
        <v>1873</v>
      </c>
      <c r="G69" s="372" t="s">
        <v>1874</v>
      </c>
      <c r="H69" s="372" t="s">
        <v>1875</v>
      </c>
      <c r="I69" s="372"/>
      <c r="J69" s="383"/>
      <c r="K69" s="372" t="s">
        <v>1876</v>
      </c>
      <c r="L69" s="372"/>
      <c r="M69" s="372" t="s">
        <v>449</v>
      </c>
      <c r="N69" s="372" t="s">
        <v>1238</v>
      </c>
      <c r="O69" s="372" t="s">
        <v>1239</v>
      </c>
      <c r="P69" s="160"/>
      <c r="Q69" s="372">
        <v>8.6</v>
      </c>
      <c r="R69" s="372" t="s">
        <v>1877</v>
      </c>
      <c r="S69" s="372" t="s">
        <v>1878</v>
      </c>
      <c r="T69" s="372" t="s">
        <v>1879</v>
      </c>
      <c r="U69" s="374" t="s">
        <v>1880</v>
      </c>
      <c r="V69" s="371" t="s">
        <v>1881</v>
      </c>
      <c r="W69" s="159"/>
      <c r="X69" s="158"/>
      <c r="Y69" s="158"/>
      <c r="Z69" s="158"/>
      <c r="AA69" s="157">
        <f>IF(OR(J69="Fail",ISBLANK(J69)),INDEX('Issue Code Table'!C:C,MATCH(N:N,'Issue Code Table'!A:A,0)),IF(M69="Critical",6,IF(M69="Significant",5,IF(M69="Moderate",3,2))))</f>
        <v>2</v>
      </c>
      <c r="AB69" s="140"/>
      <c r="AC69" s="140"/>
      <c r="AD69" s="140"/>
      <c r="AE69" s="140"/>
      <c r="AS69" s="140"/>
      <c r="AT69" s="140"/>
      <c r="AU69" s="140"/>
      <c r="AV69" s="140"/>
      <c r="AW69" s="140"/>
      <c r="AX69" s="140"/>
      <c r="AY69" s="140"/>
      <c r="AZ69" s="140"/>
      <c r="BA69" s="140"/>
      <c r="BB69" s="140"/>
      <c r="BC69" s="140"/>
      <c r="BD69" s="140"/>
    </row>
    <row r="70" spans="1:56" s="148" customFormat="1" ht="175" x14ac:dyDescent="0.25">
      <c r="A70" s="377" t="s">
        <v>1882</v>
      </c>
      <c r="B70" s="378" t="s">
        <v>359</v>
      </c>
      <c r="C70" s="379" t="s">
        <v>360</v>
      </c>
      <c r="D70" s="378" t="s">
        <v>337</v>
      </c>
      <c r="E70" s="378" t="s">
        <v>1883</v>
      </c>
      <c r="F70" s="378" t="s">
        <v>1884</v>
      </c>
      <c r="G70" s="378" t="s">
        <v>1885</v>
      </c>
      <c r="H70" s="378" t="s">
        <v>1886</v>
      </c>
      <c r="I70" s="378"/>
      <c r="J70" s="385"/>
      <c r="K70" s="378" t="s">
        <v>1887</v>
      </c>
      <c r="L70" s="378"/>
      <c r="M70" s="384" t="s">
        <v>233</v>
      </c>
      <c r="N70" s="378" t="s">
        <v>427</v>
      </c>
      <c r="O70" s="378" t="s">
        <v>428</v>
      </c>
      <c r="P70" s="156"/>
      <c r="Q70" s="378">
        <v>9.1</v>
      </c>
      <c r="R70" s="378" t="s">
        <v>1888</v>
      </c>
      <c r="S70" s="378" t="s">
        <v>1889</v>
      </c>
      <c r="T70" s="378" t="s">
        <v>1890</v>
      </c>
      <c r="U70" s="380" t="s">
        <v>1891</v>
      </c>
      <c r="V70" s="377" t="s">
        <v>1892</v>
      </c>
      <c r="W70" s="155"/>
      <c r="X70" s="154"/>
      <c r="Y70" s="154"/>
      <c r="Z70" s="154"/>
      <c r="AA70" s="153">
        <f>IF(OR(J70="Fail",ISBLANK(J70)),INDEX('Issue Code Table'!C:C,MATCH(N:N,'Issue Code Table'!A:A,0)),IF(M70="Critical",6,IF(M70="Significant",5,IF(M70="Moderate",3,2))))</f>
        <v>5</v>
      </c>
      <c r="AB70" s="140"/>
      <c r="AC70" s="140"/>
      <c r="AD70" s="140"/>
      <c r="AE70" s="140"/>
      <c r="AS70" s="140"/>
      <c r="AT70" s="140"/>
      <c r="AU70" s="140"/>
      <c r="AV70" s="140"/>
      <c r="AW70" s="140"/>
      <c r="AX70" s="140"/>
      <c r="AY70" s="140"/>
      <c r="AZ70" s="140"/>
      <c r="BA70" s="140"/>
      <c r="BB70" s="140"/>
      <c r="BC70" s="140"/>
      <c r="BD70" s="140"/>
    </row>
    <row r="71" spans="1:56" s="148" customFormat="1" ht="187.5" x14ac:dyDescent="0.25">
      <c r="A71" s="371" t="s">
        <v>1893</v>
      </c>
      <c r="B71" s="372" t="s">
        <v>359</v>
      </c>
      <c r="C71" s="373" t="s">
        <v>360</v>
      </c>
      <c r="D71" s="372" t="s">
        <v>337</v>
      </c>
      <c r="E71" s="372" t="s">
        <v>1894</v>
      </c>
      <c r="F71" s="372" t="s">
        <v>1895</v>
      </c>
      <c r="G71" s="372" t="s">
        <v>1896</v>
      </c>
      <c r="H71" s="372" t="s">
        <v>1897</v>
      </c>
      <c r="I71" s="372"/>
      <c r="J71" s="383"/>
      <c r="K71" s="372" t="s">
        <v>1898</v>
      </c>
      <c r="L71" s="372"/>
      <c r="M71" s="388" t="s">
        <v>233</v>
      </c>
      <c r="N71" s="372" t="s">
        <v>427</v>
      </c>
      <c r="O71" s="372" t="s">
        <v>428</v>
      </c>
      <c r="P71" s="160"/>
      <c r="Q71" s="372">
        <v>9.1</v>
      </c>
      <c r="R71" s="372" t="s">
        <v>1899</v>
      </c>
      <c r="S71" s="372" t="s">
        <v>1889</v>
      </c>
      <c r="T71" s="372" t="s">
        <v>1900</v>
      </c>
      <c r="U71" s="374" t="s">
        <v>1901</v>
      </c>
      <c r="V71" s="371" t="s">
        <v>1902</v>
      </c>
      <c r="W71" s="159"/>
      <c r="X71" s="158"/>
      <c r="Y71" s="158"/>
      <c r="Z71" s="158"/>
      <c r="AA71" s="157">
        <f>IF(OR(J71="Fail",ISBLANK(J71)),INDEX('Issue Code Table'!C:C,MATCH(N:N,'Issue Code Table'!A:A,0)),IF(M71="Critical",6,IF(M71="Significant",5,IF(M71="Moderate",3,2))))</f>
        <v>5</v>
      </c>
      <c r="AB71" s="140"/>
      <c r="AC71" s="140"/>
      <c r="AD71" s="140"/>
      <c r="AE71" s="140"/>
      <c r="AS71" s="140"/>
      <c r="AT71" s="140"/>
      <c r="AU71" s="140"/>
      <c r="AV71" s="140"/>
      <c r="AW71" s="140"/>
      <c r="AX71" s="140"/>
      <c r="AY71" s="140"/>
      <c r="AZ71" s="140"/>
      <c r="BA71" s="140"/>
      <c r="BB71" s="140"/>
      <c r="BC71" s="140"/>
      <c r="BD71" s="140"/>
    </row>
    <row r="72" spans="1:56" s="148" customFormat="1" ht="175" x14ac:dyDescent="0.25">
      <c r="A72" s="377" t="s">
        <v>1903</v>
      </c>
      <c r="B72" s="378" t="s">
        <v>421</v>
      </c>
      <c r="C72" s="379" t="s">
        <v>422</v>
      </c>
      <c r="D72" s="378" t="s">
        <v>337</v>
      </c>
      <c r="E72" s="378" t="s">
        <v>1904</v>
      </c>
      <c r="F72" s="378" t="s">
        <v>1905</v>
      </c>
      <c r="G72" s="378" t="s">
        <v>1906</v>
      </c>
      <c r="H72" s="378" t="s">
        <v>1907</v>
      </c>
      <c r="I72" s="378"/>
      <c r="J72" s="385"/>
      <c r="K72" s="378" t="s">
        <v>1908</v>
      </c>
      <c r="L72" s="378"/>
      <c r="M72" s="378" t="s">
        <v>233</v>
      </c>
      <c r="N72" s="378" t="s">
        <v>427</v>
      </c>
      <c r="O72" s="384" t="s">
        <v>428</v>
      </c>
      <c r="P72" s="156"/>
      <c r="Q72" s="378">
        <v>9.1</v>
      </c>
      <c r="R72" s="378" t="s">
        <v>1909</v>
      </c>
      <c r="S72" s="378" t="s">
        <v>1910</v>
      </c>
      <c r="T72" s="378" t="s">
        <v>1911</v>
      </c>
      <c r="U72" s="380" t="s">
        <v>1912</v>
      </c>
      <c r="V72" s="377" t="s">
        <v>1913</v>
      </c>
      <c r="W72" s="155"/>
      <c r="X72" s="154"/>
      <c r="Y72" s="154"/>
      <c r="Z72" s="154"/>
      <c r="AA72" s="153">
        <f>IF(OR(J72="Fail",ISBLANK(J72)),INDEX('Issue Code Table'!C:C,MATCH(N:N,'Issue Code Table'!A:A,0)),IF(M72="Critical",6,IF(M72="Significant",5,IF(M72="Moderate",3,2))))</f>
        <v>5</v>
      </c>
      <c r="AB72" s="140"/>
      <c r="AC72" s="140"/>
      <c r="AD72" s="140"/>
      <c r="AE72" s="140"/>
      <c r="AS72" s="140"/>
      <c r="AT72" s="140"/>
      <c r="AU72" s="140"/>
      <c r="AV72" s="140"/>
      <c r="AW72" s="140"/>
      <c r="AX72" s="140"/>
      <c r="AY72" s="140"/>
      <c r="AZ72" s="140"/>
      <c r="BA72" s="140"/>
      <c r="BB72" s="140"/>
      <c r="BC72" s="140"/>
      <c r="BD72" s="140"/>
    </row>
    <row r="73" spans="1:56" s="148" customFormat="1" ht="187.5" x14ac:dyDescent="0.25">
      <c r="A73" s="371" t="s">
        <v>1914</v>
      </c>
      <c r="B73" s="372" t="s">
        <v>796</v>
      </c>
      <c r="C73" s="373" t="s">
        <v>797</v>
      </c>
      <c r="D73" s="372" t="s">
        <v>337</v>
      </c>
      <c r="E73" s="372" t="s">
        <v>1915</v>
      </c>
      <c r="F73" s="372" t="s">
        <v>1916</v>
      </c>
      <c r="G73" s="372" t="s">
        <v>1917</v>
      </c>
      <c r="H73" s="372" t="s">
        <v>1918</v>
      </c>
      <c r="I73" s="372"/>
      <c r="J73" s="383"/>
      <c r="K73" s="372" t="s">
        <v>1919</v>
      </c>
      <c r="L73" s="372"/>
      <c r="M73" s="372" t="s">
        <v>222</v>
      </c>
      <c r="N73" s="391" t="s">
        <v>1029</v>
      </c>
      <c r="O73" s="392" t="s">
        <v>1030</v>
      </c>
      <c r="P73" s="160"/>
      <c r="Q73" s="372">
        <v>9.1</v>
      </c>
      <c r="R73" s="372" t="s">
        <v>1920</v>
      </c>
      <c r="S73" s="372" t="s">
        <v>1921</v>
      </c>
      <c r="T73" s="372" t="s">
        <v>1922</v>
      </c>
      <c r="U73" s="374" t="s">
        <v>1923</v>
      </c>
      <c r="V73" s="371" t="s">
        <v>1924</v>
      </c>
      <c r="W73" s="159"/>
      <c r="X73" s="158"/>
      <c r="Y73" s="158"/>
      <c r="Z73" s="158"/>
      <c r="AA73" s="157">
        <f>IF(OR(J73="Fail",ISBLANK(J73)),INDEX('Issue Code Table'!C:C,MATCH(N:N,'Issue Code Table'!A:A,0)),IF(M73="Critical",6,IF(M73="Significant",5,IF(M73="Moderate",3,2))))</f>
        <v>5</v>
      </c>
      <c r="AB73" s="140"/>
      <c r="AC73" s="140"/>
      <c r="AD73" s="140"/>
      <c r="AE73" s="140"/>
      <c r="AS73" s="140"/>
      <c r="AT73" s="140"/>
      <c r="AU73" s="140"/>
      <c r="AV73" s="140"/>
      <c r="AW73" s="140"/>
      <c r="AX73" s="140"/>
      <c r="AY73" s="140"/>
      <c r="AZ73" s="140"/>
      <c r="BA73" s="140"/>
      <c r="BB73" s="140"/>
      <c r="BC73" s="140"/>
      <c r="BD73" s="140"/>
    </row>
    <row r="74" spans="1:56" s="148" customFormat="1" ht="212.5" x14ac:dyDescent="0.25">
      <c r="A74" s="377" t="s">
        <v>1914</v>
      </c>
      <c r="B74" s="378" t="s">
        <v>227</v>
      </c>
      <c r="C74" s="379" t="s">
        <v>228</v>
      </c>
      <c r="D74" s="378" t="s">
        <v>337</v>
      </c>
      <c r="E74" s="378" t="s">
        <v>1925</v>
      </c>
      <c r="F74" s="378" t="s">
        <v>1926</v>
      </c>
      <c r="G74" s="378" t="s">
        <v>1927</v>
      </c>
      <c r="H74" s="378" t="s">
        <v>1928</v>
      </c>
      <c r="I74" s="378"/>
      <c r="J74" s="385"/>
      <c r="K74" s="378" t="s">
        <v>1929</v>
      </c>
      <c r="L74" s="378"/>
      <c r="M74" s="378" t="s">
        <v>233</v>
      </c>
      <c r="N74" s="378" t="s">
        <v>427</v>
      </c>
      <c r="O74" s="384" t="s">
        <v>428</v>
      </c>
      <c r="P74" s="156"/>
      <c r="Q74" s="378">
        <v>9.1</v>
      </c>
      <c r="R74" s="378" t="s">
        <v>1930</v>
      </c>
      <c r="S74" s="378" t="s">
        <v>1931</v>
      </c>
      <c r="T74" s="378" t="s">
        <v>1932</v>
      </c>
      <c r="U74" s="380" t="s">
        <v>1933</v>
      </c>
      <c r="V74" s="377" t="s">
        <v>1934</v>
      </c>
      <c r="W74" s="155"/>
      <c r="X74" s="154"/>
      <c r="Y74" s="154"/>
      <c r="Z74" s="154"/>
      <c r="AA74" s="153">
        <f>IF(OR(J74="Fail",ISBLANK(J74)),INDEX('Issue Code Table'!C:C,MATCH(N:N,'Issue Code Table'!A:A,0)),IF(M74="Critical",6,IF(M74="Significant",5,IF(M74="Moderate",3,2))))</f>
        <v>5</v>
      </c>
      <c r="AB74" s="140"/>
      <c r="AC74" s="140"/>
      <c r="AD74" s="140"/>
      <c r="AE74" s="140"/>
      <c r="AS74" s="140"/>
      <c r="AT74" s="140"/>
      <c r="AU74" s="140"/>
      <c r="AV74" s="140"/>
      <c r="AW74" s="140"/>
      <c r="AX74" s="140"/>
      <c r="AY74" s="140"/>
      <c r="AZ74" s="140"/>
      <c r="BA74" s="140"/>
      <c r="BB74" s="140"/>
      <c r="BC74" s="140"/>
      <c r="BD74" s="140"/>
    </row>
    <row r="75" spans="1:56" s="148" customFormat="1" ht="212.5" x14ac:dyDescent="0.25">
      <c r="A75" s="371" t="s">
        <v>1935</v>
      </c>
      <c r="B75" s="372" t="s">
        <v>1936</v>
      </c>
      <c r="C75" s="373" t="s">
        <v>1937</v>
      </c>
      <c r="D75" s="372" t="s">
        <v>337</v>
      </c>
      <c r="E75" s="372" t="s">
        <v>1938</v>
      </c>
      <c r="F75" s="372" t="s">
        <v>1939</v>
      </c>
      <c r="G75" s="372" t="s">
        <v>1940</v>
      </c>
      <c r="H75" s="372" t="s">
        <v>1941</v>
      </c>
      <c r="I75" s="372"/>
      <c r="J75" s="383"/>
      <c r="K75" s="372" t="s">
        <v>1942</v>
      </c>
      <c r="L75" s="372"/>
      <c r="M75" s="372" t="s">
        <v>449</v>
      </c>
      <c r="N75" s="372" t="s">
        <v>1238</v>
      </c>
      <c r="O75" s="372" t="s">
        <v>1239</v>
      </c>
      <c r="P75" s="160"/>
      <c r="Q75" s="372">
        <v>9.1</v>
      </c>
      <c r="R75" s="372" t="s">
        <v>1943</v>
      </c>
      <c r="S75" s="372" t="s">
        <v>1944</v>
      </c>
      <c r="T75" s="372" t="s">
        <v>1945</v>
      </c>
      <c r="U75" s="374" t="s">
        <v>1946</v>
      </c>
      <c r="V75" s="371" t="s">
        <v>1947</v>
      </c>
      <c r="W75" s="159"/>
      <c r="X75" s="158"/>
      <c r="Y75" s="158"/>
      <c r="Z75" s="158"/>
      <c r="AA75" s="157">
        <f>IF(OR(J75="Fail",ISBLANK(J75)),INDEX('Issue Code Table'!C:C,MATCH(N:N,'Issue Code Table'!A:A,0)),IF(M75="Critical",6,IF(M75="Significant",5,IF(M75="Moderate",3,2))))</f>
        <v>2</v>
      </c>
      <c r="AB75" s="140"/>
      <c r="AC75" s="140"/>
      <c r="AD75" s="140"/>
      <c r="AE75" s="140"/>
      <c r="AS75" s="140"/>
      <c r="AT75" s="140"/>
      <c r="AU75" s="140"/>
      <c r="AV75" s="140"/>
      <c r="AW75" s="140"/>
      <c r="AX75" s="140"/>
      <c r="AY75" s="140"/>
      <c r="AZ75" s="140"/>
      <c r="BA75" s="140"/>
      <c r="BB75" s="140"/>
      <c r="BC75" s="140"/>
      <c r="BD75" s="140"/>
    </row>
    <row r="76" spans="1:56" s="148" customFormat="1" ht="175" x14ac:dyDescent="0.25">
      <c r="A76" s="377" t="s">
        <v>1948</v>
      </c>
      <c r="B76" s="378" t="s">
        <v>421</v>
      </c>
      <c r="C76" s="379" t="s">
        <v>422</v>
      </c>
      <c r="D76" s="378" t="s">
        <v>337</v>
      </c>
      <c r="E76" s="378" t="s">
        <v>1949</v>
      </c>
      <c r="F76" s="378" t="s">
        <v>1950</v>
      </c>
      <c r="G76" s="378" t="s">
        <v>1951</v>
      </c>
      <c r="H76" s="378" t="s">
        <v>1952</v>
      </c>
      <c r="I76" s="378"/>
      <c r="J76" s="385"/>
      <c r="K76" s="378" t="s">
        <v>1953</v>
      </c>
      <c r="L76" s="378"/>
      <c r="M76" s="378" t="s">
        <v>233</v>
      </c>
      <c r="N76" s="378" t="s">
        <v>427</v>
      </c>
      <c r="O76" s="384" t="s">
        <v>428</v>
      </c>
      <c r="P76" s="156"/>
      <c r="Q76" s="378">
        <v>9.1</v>
      </c>
      <c r="R76" s="378" t="s">
        <v>1954</v>
      </c>
      <c r="S76" s="378" t="s">
        <v>1955</v>
      </c>
      <c r="T76" s="378" t="s">
        <v>1956</v>
      </c>
      <c r="U76" s="380" t="s">
        <v>1957</v>
      </c>
      <c r="V76" s="377" t="s">
        <v>1958</v>
      </c>
      <c r="W76" s="155"/>
      <c r="X76" s="154"/>
      <c r="Y76" s="154"/>
      <c r="Z76" s="154"/>
      <c r="AA76" s="153">
        <f>IF(OR(J76="Fail",ISBLANK(J76)),INDEX('Issue Code Table'!C:C,MATCH(N:N,'Issue Code Table'!A:A,0)),IF(M76="Critical",6,IF(M76="Significant",5,IF(M76="Moderate",3,2))))</f>
        <v>5</v>
      </c>
      <c r="AB76" s="140"/>
      <c r="AC76" s="140"/>
      <c r="AD76" s="140"/>
      <c r="AE76" s="140"/>
      <c r="AS76" s="140"/>
      <c r="AT76" s="140"/>
      <c r="AU76" s="140"/>
      <c r="AV76" s="140"/>
      <c r="AW76" s="140"/>
      <c r="AX76" s="140"/>
      <c r="AY76" s="140"/>
      <c r="AZ76" s="140"/>
      <c r="BA76" s="140"/>
      <c r="BB76" s="140"/>
      <c r="BC76" s="140"/>
      <c r="BD76" s="140"/>
    </row>
    <row r="77" spans="1:56" s="147" customFormat="1" ht="137.5" x14ac:dyDescent="0.25">
      <c r="A77" s="393" t="s">
        <v>1959</v>
      </c>
      <c r="B77" s="394" t="s">
        <v>302</v>
      </c>
      <c r="C77" s="395" t="s">
        <v>1960</v>
      </c>
      <c r="D77" s="394" t="s">
        <v>337</v>
      </c>
      <c r="E77" s="394" t="s">
        <v>1961</v>
      </c>
      <c r="F77" s="394" t="s">
        <v>1962</v>
      </c>
      <c r="G77" s="394" t="s">
        <v>1963</v>
      </c>
      <c r="H77" s="394" t="s">
        <v>1964</v>
      </c>
      <c r="I77" s="394"/>
      <c r="J77" s="396"/>
      <c r="K77" s="394" t="s">
        <v>1965</v>
      </c>
      <c r="L77" s="394"/>
      <c r="M77" s="394" t="s">
        <v>233</v>
      </c>
      <c r="N77" s="394" t="s">
        <v>1089</v>
      </c>
      <c r="O77" s="394" t="s">
        <v>1090</v>
      </c>
      <c r="P77" s="152"/>
      <c r="Q77" s="394">
        <v>9.1</v>
      </c>
      <c r="R77" s="394" t="s">
        <v>1966</v>
      </c>
      <c r="S77" s="394" t="s">
        <v>1967</v>
      </c>
      <c r="T77" s="394" t="s">
        <v>1968</v>
      </c>
      <c r="U77" s="397" t="s">
        <v>1969</v>
      </c>
      <c r="V77" s="393" t="s">
        <v>1970</v>
      </c>
      <c r="W77" s="151"/>
      <c r="X77" s="150"/>
      <c r="Y77" s="150"/>
      <c r="Z77" s="150"/>
      <c r="AA77" s="149">
        <f>IF(OR(J77="Fail",ISBLANK(J77)),INDEX('Issue Code Table'!C:C,MATCH(N:N,'Issue Code Table'!A:A,0)),IF(M77="Critical",6,IF(M77="Significant",5,IF(M77="Moderate",3,2))))</f>
        <v>5</v>
      </c>
      <c r="AB77" s="140"/>
      <c r="AC77" s="140"/>
      <c r="AD77" s="140"/>
      <c r="AE77" s="140"/>
      <c r="AF77" s="148"/>
      <c r="AG77" s="148"/>
      <c r="AH77" s="148"/>
      <c r="AI77" s="148"/>
      <c r="AJ77" s="148"/>
      <c r="AK77" s="148"/>
      <c r="AL77" s="148"/>
      <c r="AM77" s="148"/>
      <c r="AN77" s="148"/>
      <c r="AO77" s="148"/>
      <c r="AP77" s="148"/>
      <c r="AQ77" s="148"/>
      <c r="AR77" s="148"/>
      <c r="AS77" s="140"/>
      <c r="AT77" s="140"/>
      <c r="AU77" s="140"/>
      <c r="AV77" s="140"/>
      <c r="AW77" s="140"/>
      <c r="AX77" s="140"/>
      <c r="AY77" s="140"/>
      <c r="AZ77" s="140"/>
      <c r="BA77" s="140"/>
      <c r="BB77" s="140"/>
      <c r="BC77" s="140"/>
      <c r="BD77" s="140"/>
    </row>
    <row r="78" spans="1:56" ht="15" customHeight="1" x14ac:dyDescent="0.25">
      <c r="A78" s="145"/>
      <c r="B78" s="146"/>
      <c r="C78" s="145"/>
      <c r="D78" s="145"/>
      <c r="E78" s="145"/>
      <c r="F78" s="145"/>
      <c r="G78" s="145"/>
      <c r="H78" s="145"/>
      <c r="I78" s="144"/>
      <c r="J78" s="144"/>
      <c r="K78" s="144"/>
      <c r="L78" s="144"/>
      <c r="M78" s="144"/>
      <c r="N78" s="144"/>
      <c r="O78" s="144"/>
      <c r="P78" s="144"/>
      <c r="Q78" s="144"/>
      <c r="R78" s="144"/>
      <c r="S78" s="144"/>
      <c r="T78" s="144"/>
      <c r="U78" s="144"/>
      <c r="V78" s="144"/>
      <c r="AA78" s="144"/>
    </row>
    <row r="81" spans="9:9" ht="55.5" hidden="1" customHeight="1" x14ac:dyDescent="0.25">
      <c r="I81" s="140" t="s">
        <v>582</v>
      </c>
    </row>
    <row r="82" spans="9:9" ht="55.5" hidden="1" customHeight="1" x14ac:dyDescent="0.25">
      <c r="I82" s="140" t="s">
        <v>56</v>
      </c>
    </row>
    <row r="83" spans="9:9" ht="12.5" hidden="1" x14ac:dyDescent="0.25">
      <c r="I83" s="140" t="s">
        <v>57</v>
      </c>
    </row>
    <row r="84" spans="9:9" ht="12.5" hidden="1" x14ac:dyDescent="0.25">
      <c r="I84" s="140" t="s">
        <v>45</v>
      </c>
    </row>
    <row r="85" spans="9:9" ht="12.5" hidden="1" x14ac:dyDescent="0.25">
      <c r="I85" s="140" t="s">
        <v>583</v>
      </c>
    </row>
    <row r="86" spans="9:9" ht="12.5" hidden="1" x14ac:dyDescent="0.25">
      <c r="I86" s="140" t="s">
        <v>584</v>
      </c>
    </row>
    <row r="87" spans="9:9" ht="12.5" hidden="1" x14ac:dyDescent="0.25">
      <c r="I87" s="140" t="s">
        <v>585</v>
      </c>
    </row>
    <row r="88" spans="9:9" ht="12.5" hidden="1" x14ac:dyDescent="0.25">
      <c r="I88" s="140" t="s">
        <v>337</v>
      </c>
    </row>
    <row r="89" spans="9:9" ht="12.5" hidden="1" x14ac:dyDescent="0.25">
      <c r="I89" s="140" t="s">
        <v>186</v>
      </c>
    </row>
    <row r="90" spans="9:9" ht="12.5" hidden="1" x14ac:dyDescent="0.25">
      <c r="I90" s="140" t="s">
        <v>241</v>
      </c>
    </row>
    <row r="92" spans="9:9" ht="12.5" hidden="1" x14ac:dyDescent="0.25">
      <c r="I92" s="142" t="s">
        <v>586</v>
      </c>
    </row>
    <row r="93" spans="9:9" ht="12.5" hidden="1" x14ac:dyDescent="0.25">
      <c r="I93" s="142" t="s">
        <v>178</v>
      </c>
    </row>
    <row r="94" spans="9:9" ht="12.5" hidden="1" x14ac:dyDescent="0.25">
      <c r="I94" s="142" t="s">
        <v>233</v>
      </c>
    </row>
    <row r="95" spans="9:9" ht="12.5" hidden="1" x14ac:dyDescent="0.25">
      <c r="I95" s="142" t="s">
        <v>222</v>
      </c>
    </row>
    <row r="96" spans="9:9" ht="12.5" hidden="1" x14ac:dyDescent="0.25">
      <c r="I96" s="142" t="s">
        <v>449</v>
      </c>
    </row>
  </sheetData>
  <protectedRanges>
    <protectedRange password="E1A2" sqref="N2 N54 N57 N66:N73 N61" name="Range1"/>
    <protectedRange password="E1A2" sqref="AA2" name="Range1_1"/>
    <protectedRange password="E1A2" sqref="AE52" name="Range1_1_1"/>
    <protectedRange password="E1A2" sqref="N3:N4" name="Range1_4"/>
    <protectedRange password="E1A2" sqref="O2:P2" name="Range1_5_1"/>
    <protectedRange password="E1A2" sqref="U2" name="Range1_14"/>
    <protectedRange password="E1A2" sqref="O11:O24 O26:O39" name="Range1_1_2_1"/>
    <protectedRange password="E1A2" sqref="O41" name="Range1_1_2_1_1"/>
  </protectedRanges>
  <mergeCells count="1">
    <mergeCell ref="A1:V1"/>
  </mergeCells>
  <conditionalFormatting sqref="K3:L39 J3:J77 K50:L77">
    <cfRule type="cellIs" dxfId="55" priority="5" stopIfTrue="1" operator="equal">
      <formula>"Pass"</formula>
    </cfRule>
    <cfRule type="cellIs" dxfId="54" priority="6" stopIfTrue="1" operator="equal">
      <formula>"Fail"</formula>
    </cfRule>
    <cfRule type="cellIs" dxfId="53" priority="7" stopIfTrue="1" operator="equal">
      <formula>"Info"</formula>
    </cfRule>
  </conditionalFormatting>
  <conditionalFormatting sqref="N3:N77">
    <cfRule type="expression" dxfId="52" priority="2" stopIfTrue="1">
      <formula>ISERROR(AA3)</formula>
    </cfRule>
  </conditionalFormatting>
  <conditionalFormatting sqref="O43">
    <cfRule type="expression" dxfId="51" priority="4" stopIfTrue="1">
      <formula>ISERROR(AC43)</formula>
    </cfRule>
  </conditionalFormatting>
  <conditionalFormatting sqref="O62:O65">
    <cfRule type="expression" dxfId="50" priority="3" stopIfTrue="1">
      <formula>ISERROR(AC62)</formula>
    </cfRule>
  </conditionalFormatting>
  <conditionalFormatting sqref="O74:O75">
    <cfRule type="expression" dxfId="49" priority="1" stopIfTrue="1">
      <formula>ISERROR(AC74)</formula>
    </cfRule>
  </conditionalFormatting>
  <dataValidations count="2">
    <dataValidation type="list" allowBlank="1" showInputMessage="1" showErrorMessage="1" sqref="M3:M77" xr:uid="{C54C0ED4-84AC-4932-82DD-3BDC813363AD}">
      <formula1>$I$93:$I$96</formula1>
    </dataValidation>
    <dataValidation type="list" allowBlank="1" showInputMessage="1" showErrorMessage="1" sqref="J3:J77" xr:uid="{9968F1D2-5E58-440C-B6B8-11E002572935}">
      <formula1>$I$82:$I$85</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2D1B-5B11-4159-8E85-F4306654F09C}">
  <dimension ref="A1:XFC24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12.5" zeroHeight="1" x14ac:dyDescent="0.25"/>
  <cols>
    <col min="1" max="1" width="10.81640625" style="143" customWidth="1"/>
    <col min="2" max="2" width="9.81640625" style="143" customWidth="1"/>
    <col min="3" max="3" width="20.453125" style="143" customWidth="1"/>
    <col min="4" max="4" width="14.1796875" style="143" customWidth="1"/>
    <col min="5" max="5" width="25" style="143" customWidth="1"/>
    <col min="6" max="6" width="41.1796875" style="143" customWidth="1"/>
    <col min="7" max="7" width="55.453125" style="143" customWidth="1"/>
    <col min="8" max="8" width="22.453125" style="143" customWidth="1"/>
    <col min="9" max="9" width="15.81640625" style="143" customWidth="1"/>
    <col min="10" max="10" width="14.453125" style="143" customWidth="1"/>
    <col min="11" max="11" width="37.1796875" style="143" hidden="1" customWidth="1"/>
    <col min="12" max="13" width="18.1796875" style="143" customWidth="1"/>
    <col min="14" max="14" width="20" style="143" customWidth="1"/>
    <col min="15" max="15" width="87.453125" style="143" customWidth="1"/>
    <col min="16" max="16" width="10.453125" style="141" customWidth="1"/>
    <col min="17" max="17" width="18.54296875" style="143" customWidth="1"/>
    <col min="18" max="18" width="23.81640625" style="143" customWidth="1"/>
    <col min="19" max="19" width="41" style="143" customWidth="1"/>
    <col min="20" max="20" width="60.453125" style="143" customWidth="1"/>
    <col min="21" max="21" width="69.54296875" style="143" hidden="1" customWidth="1"/>
    <col min="22" max="22" width="40.453125" style="143" hidden="1" customWidth="1"/>
    <col min="23" max="23" width="3.1796875" style="143" hidden="1" customWidth="1"/>
    <col min="24" max="24" width="2.81640625" style="143" hidden="1" customWidth="1"/>
    <col min="25" max="26" width="3.54296875" style="143" hidden="1" customWidth="1"/>
    <col min="27" max="27" width="29.81640625" style="140" hidden="1" customWidth="1"/>
    <col min="28" max="28" width="2.1796875" style="143" customWidth="1"/>
    <col min="29" max="16383" width="9.1796875" style="143" hidden="1"/>
    <col min="16384" max="16384" width="3.1796875" style="143" hidden="1"/>
  </cols>
  <sheetData>
    <row r="1" spans="1:27" s="202" customFormat="1" ht="17.899999999999999" customHeight="1" x14ac:dyDescent="0.25">
      <c r="A1" s="466" t="s">
        <v>55</v>
      </c>
      <c r="B1" s="467"/>
      <c r="C1" s="467"/>
      <c r="D1" s="467"/>
      <c r="E1" s="467"/>
      <c r="F1" s="467"/>
      <c r="G1" s="467"/>
      <c r="H1" s="467"/>
      <c r="I1" s="467"/>
      <c r="J1" s="467"/>
      <c r="K1" s="467"/>
      <c r="L1" s="467"/>
      <c r="M1" s="467"/>
      <c r="N1" s="203"/>
      <c r="O1" s="203"/>
      <c r="P1" s="203"/>
      <c r="Q1" s="203"/>
      <c r="R1" s="203"/>
      <c r="S1" s="203"/>
      <c r="T1" s="203"/>
      <c r="U1" s="203"/>
      <c r="V1" s="203"/>
      <c r="W1" s="203"/>
      <c r="X1" s="203"/>
      <c r="Y1" s="203"/>
      <c r="Z1" s="203"/>
      <c r="AA1" s="203"/>
    </row>
    <row r="2" spans="1:27" s="195" customFormat="1" ht="31.5" customHeight="1" x14ac:dyDescent="0.3">
      <c r="A2" s="199" t="s">
        <v>587</v>
      </c>
      <c r="B2" s="199" t="s">
        <v>150</v>
      </c>
      <c r="C2" s="199" t="s">
        <v>151</v>
      </c>
      <c r="D2" s="199" t="s">
        <v>152</v>
      </c>
      <c r="E2" s="199" t="s">
        <v>588</v>
      </c>
      <c r="F2" s="199" t="s">
        <v>589</v>
      </c>
      <c r="G2" s="199" t="s">
        <v>155</v>
      </c>
      <c r="H2" s="199" t="s">
        <v>156</v>
      </c>
      <c r="I2" s="199" t="s">
        <v>157</v>
      </c>
      <c r="J2" s="199" t="s">
        <v>158</v>
      </c>
      <c r="K2" s="398" t="s">
        <v>160</v>
      </c>
      <c r="L2" s="199" t="s">
        <v>590</v>
      </c>
      <c r="M2" s="199" t="s">
        <v>591</v>
      </c>
      <c r="N2" s="199" t="s">
        <v>592</v>
      </c>
      <c r="O2" s="199" t="s">
        <v>163</v>
      </c>
      <c r="P2" s="201"/>
      <c r="Q2" s="200" t="s">
        <v>593</v>
      </c>
      <c r="R2" s="199" t="s">
        <v>594</v>
      </c>
      <c r="S2" s="199" t="s">
        <v>595</v>
      </c>
      <c r="T2" s="199" t="s">
        <v>596</v>
      </c>
      <c r="U2" s="399" t="s">
        <v>165</v>
      </c>
      <c r="V2" s="399" t="s">
        <v>166</v>
      </c>
      <c r="W2" s="198"/>
      <c r="X2" s="197"/>
      <c r="Y2" s="197"/>
      <c r="Z2" s="197"/>
      <c r="AA2" s="196" t="s">
        <v>167</v>
      </c>
    </row>
    <row r="3" spans="1:27" ht="409.5" x14ac:dyDescent="0.25">
      <c r="A3" s="400" t="s">
        <v>1971</v>
      </c>
      <c r="B3" s="400" t="s">
        <v>359</v>
      </c>
      <c r="C3" s="400" t="s">
        <v>360</v>
      </c>
      <c r="D3" s="401" t="s">
        <v>337</v>
      </c>
      <c r="E3" s="372" t="s">
        <v>1972</v>
      </c>
      <c r="F3" s="402" t="s">
        <v>1973</v>
      </c>
      <c r="G3" s="402" t="s">
        <v>1974</v>
      </c>
      <c r="H3" s="401" t="s">
        <v>1975</v>
      </c>
      <c r="I3" s="372"/>
      <c r="J3" s="403"/>
      <c r="K3" s="401" t="s">
        <v>1976</v>
      </c>
      <c r="L3" s="372"/>
      <c r="M3" s="372" t="s">
        <v>233</v>
      </c>
      <c r="N3" s="184" t="s">
        <v>1977</v>
      </c>
      <c r="O3" s="392" t="s">
        <v>1978</v>
      </c>
      <c r="P3" s="183"/>
      <c r="Q3" s="401" t="s">
        <v>1979</v>
      </c>
      <c r="R3" s="401" t="s">
        <v>876</v>
      </c>
      <c r="S3" s="401" t="s">
        <v>1980</v>
      </c>
      <c r="T3" s="401" t="s">
        <v>1981</v>
      </c>
      <c r="U3" s="401" t="s">
        <v>1982</v>
      </c>
      <c r="V3" s="401" t="s">
        <v>1983</v>
      </c>
      <c r="W3" s="181"/>
      <c r="X3" s="180"/>
      <c r="Y3" s="180"/>
      <c r="Z3" s="180"/>
      <c r="AA3" s="157">
        <f>IF(OR(J3="Fail",ISBLANK(J3)),INDEX('Issue Code Table'!C:C,MATCH(N:N,'Issue Code Table'!A:A,0)),IF(M3="Critical",6,IF(M3="Significant",5,IF(M3="Moderate",3,2))))</f>
        <v>5</v>
      </c>
    </row>
    <row r="4" spans="1:27" ht="175" x14ac:dyDescent="0.25">
      <c r="A4" s="404" t="s">
        <v>1984</v>
      </c>
      <c r="B4" s="404" t="s">
        <v>302</v>
      </c>
      <c r="C4" s="404" t="s">
        <v>228</v>
      </c>
      <c r="D4" s="405" t="s">
        <v>337</v>
      </c>
      <c r="E4" s="378" t="s">
        <v>1985</v>
      </c>
      <c r="F4" s="406" t="s">
        <v>1986</v>
      </c>
      <c r="G4" s="406" t="s">
        <v>1987</v>
      </c>
      <c r="H4" s="405" t="s">
        <v>1988</v>
      </c>
      <c r="I4" s="378"/>
      <c r="J4" s="407"/>
      <c r="K4" s="405" t="s">
        <v>1989</v>
      </c>
      <c r="L4" s="378"/>
      <c r="M4" s="378" t="s">
        <v>233</v>
      </c>
      <c r="N4" s="186" t="s">
        <v>1029</v>
      </c>
      <c r="O4" s="389" t="s">
        <v>1030</v>
      </c>
      <c r="P4" s="179"/>
      <c r="Q4" s="405" t="s">
        <v>1062</v>
      </c>
      <c r="R4" s="405" t="s">
        <v>1063</v>
      </c>
      <c r="S4" s="405" t="s">
        <v>1990</v>
      </c>
      <c r="T4" s="405" t="s">
        <v>1991</v>
      </c>
      <c r="U4" s="405" t="s">
        <v>1992</v>
      </c>
      <c r="V4" s="405" t="s">
        <v>1993</v>
      </c>
      <c r="W4" s="178"/>
      <c r="X4" s="177"/>
      <c r="Y4" s="177"/>
      <c r="Z4" s="177"/>
      <c r="AA4" s="153">
        <f>IF(OR(J4="Fail",ISBLANK(J4)),INDEX('Issue Code Table'!C:C,MATCH(N:N,'Issue Code Table'!A:A,0)),IF(M4="Critical",6,IF(M4="Significant",5,IF(M4="Moderate",3,2))))</f>
        <v>5</v>
      </c>
    </row>
    <row r="5" spans="1:27" ht="137.5" x14ac:dyDescent="0.25">
      <c r="A5" s="400" t="s">
        <v>1994</v>
      </c>
      <c r="B5" s="400" t="s">
        <v>302</v>
      </c>
      <c r="C5" s="400" t="s">
        <v>303</v>
      </c>
      <c r="D5" s="401" t="s">
        <v>337</v>
      </c>
      <c r="E5" s="372" t="s">
        <v>1995</v>
      </c>
      <c r="F5" s="402" t="s">
        <v>1996</v>
      </c>
      <c r="G5" s="402" t="s">
        <v>1997</v>
      </c>
      <c r="H5" s="401" t="s">
        <v>1998</v>
      </c>
      <c r="I5" s="372"/>
      <c r="J5" s="403"/>
      <c r="K5" s="401" t="s">
        <v>1999</v>
      </c>
      <c r="L5" s="372"/>
      <c r="M5" s="372" t="s">
        <v>233</v>
      </c>
      <c r="N5" s="184" t="s">
        <v>2000</v>
      </c>
      <c r="O5" s="392" t="s">
        <v>2001</v>
      </c>
      <c r="P5" s="183"/>
      <c r="Q5" s="401" t="s">
        <v>1979</v>
      </c>
      <c r="R5" s="401" t="s">
        <v>2002</v>
      </c>
      <c r="S5" s="401" t="s">
        <v>2003</v>
      </c>
      <c r="T5" s="401" t="s">
        <v>2004</v>
      </c>
      <c r="U5" s="401" t="s">
        <v>2005</v>
      </c>
      <c r="V5" s="408" t="s">
        <v>1983</v>
      </c>
      <c r="W5" s="181"/>
      <c r="X5" s="180"/>
      <c r="Y5" s="180"/>
      <c r="Z5" s="180"/>
      <c r="AA5" s="157">
        <f>IF(OR(J5="Fail",ISBLANK(J5)),INDEX('Issue Code Table'!C:C,MATCH(N:N,'Issue Code Table'!A:A,0)),IF(M5="Critical",6,IF(M5="Significant",5,IF(M5="Moderate",3,2))))</f>
        <v>6</v>
      </c>
    </row>
    <row r="6" spans="1:27" ht="162.5" x14ac:dyDescent="0.25">
      <c r="A6" s="404" t="s">
        <v>2006</v>
      </c>
      <c r="B6" s="404" t="s">
        <v>227</v>
      </c>
      <c r="C6" s="404" t="s">
        <v>228</v>
      </c>
      <c r="D6" s="405" t="s">
        <v>337</v>
      </c>
      <c r="E6" s="378" t="s">
        <v>2007</v>
      </c>
      <c r="F6" s="406" t="s">
        <v>2008</v>
      </c>
      <c r="G6" s="406" t="s">
        <v>2009</v>
      </c>
      <c r="H6" s="405" t="s">
        <v>2010</v>
      </c>
      <c r="I6" s="378"/>
      <c r="J6" s="407"/>
      <c r="K6" s="405" t="s">
        <v>2011</v>
      </c>
      <c r="L6" s="378"/>
      <c r="M6" s="378" t="s">
        <v>222</v>
      </c>
      <c r="N6" s="186" t="s">
        <v>1115</v>
      </c>
      <c r="O6" s="389" t="s">
        <v>2012</v>
      </c>
      <c r="P6" s="179"/>
      <c r="Q6" s="405" t="s">
        <v>1979</v>
      </c>
      <c r="R6" s="405" t="s">
        <v>2013</v>
      </c>
      <c r="S6" s="405" t="s">
        <v>2014</v>
      </c>
      <c r="T6" s="405" t="s">
        <v>2015</v>
      </c>
      <c r="U6" s="405" t="s">
        <v>2016</v>
      </c>
      <c r="V6" s="405" t="s">
        <v>2017</v>
      </c>
      <c r="W6" s="178"/>
      <c r="X6" s="177"/>
      <c r="Y6" s="177"/>
      <c r="Z6" s="177"/>
      <c r="AA6" s="153">
        <f>IF(OR(J6="Fail",ISBLANK(J6)),INDEX('Issue Code Table'!C:C,MATCH(N:N,'Issue Code Table'!A:A,0)),IF(M6="Critical",6,IF(M6="Significant",5,IF(M6="Moderate",3,2))))</f>
        <v>4</v>
      </c>
    </row>
    <row r="7" spans="1:27" ht="175" x14ac:dyDescent="0.25">
      <c r="A7" s="400" t="s">
        <v>2018</v>
      </c>
      <c r="B7" s="400" t="s">
        <v>227</v>
      </c>
      <c r="C7" s="400" t="s">
        <v>228</v>
      </c>
      <c r="D7" s="401" t="s">
        <v>337</v>
      </c>
      <c r="E7" s="372" t="s">
        <v>2019</v>
      </c>
      <c r="F7" s="402" t="s">
        <v>2020</v>
      </c>
      <c r="G7" s="402" t="s">
        <v>2021</v>
      </c>
      <c r="H7" s="401" t="s">
        <v>2022</v>
      </c>
      <c r="I7" s="372"/>
      <c r="J7" s="403"/>
      <c r="K7" s="401" t="s">
        <v>2023</v>
      </c>
      <c r="L7" s="372"/>
      <c r="M7" s="372" t="s">
        <v>449</v>
      </c>
      <c r="N7" s="184" t="s">
        <v>2024</v>
      </c>
      <c r="O7" s="392" t="s">
        <v>2025</v>
      </c>
      <c r="P7" s="183"/>
      <c r="Q7" s="401" t="s">
        <v>1979</v>
      </c>
      <c r="R7" s="401" t="s">
        <v>2026</v>
      </c>
      <c r="S7" s="401" t="s">
        <v>2027</v>
      </c>
      <c r="T7" s="401" t="s">
        <v>2028</v>
      </c>
      <c r="U7" s="401" t="s">
        <v>2029</v>
      </c>
      <c r="V7" s="401" t="s">
        <v>2030</v>
      </c>
      <c r="W7" s="181"/>
      <c r="X7" s="180"/>
      <c r="Y7" s="180"/>
      <c r="Z7" s="180"/>
      <c r="AA7" s="157">
        <f>IF(OR(J7="Fail",ISBLANK(J7)),INDEX('Issue Code Table'!C:C,MATCH(N:N,'Issue Code Table'!A:A,0)),IF(M7="Critical",6,IF(M7="Significant",5,IF(M7="Moderate",3,2))))</f>
        <v>1</v>
      </c>
    </row>
    <row r="8" spans="1:27" ht="150" x14ac:dyDescent="0.25">
      <c r="A8" s="404" t="s">
        <v>2031</v>
      </c>
      <c r="B8" s="404" t="s">
        <v>359</v>
      </c>
      <c r="C8" s="404" t="s">
        <v>360</v>
      </c>
      <c r="D8" s="405" t="s">
        <v>337</v>
      </c>
      <c r="E8" s="378" t="s">
        <v>2032</v>
      </c>
      <c r="F8" s="406" t="s">
        <v>2033</v>
      </c>
      <c r="G8" s="406" t="s">
        <v>2034</v>
      </c>
      <c r="H8" s="405" t="s">
        <v>2035</v>
      </c>
      <c r="I8" s="378"/>
      <c r="J8" s="407"/>
      <c r="K8" s="405" t="s">
        <v>2036</v>
      </c>
      <c r="L8" s="378"/>
      <c r="M8" s="378" t="s">
        <v>449</v>
      </c>
      <c r="N8" s="186" t="s">
        <v>2024</v>
      </c>
      <c r="O8" s="389" t="s">
        <v>2025</v>
      </c>
      <c r="P8" s="179"/>
      <c r="Q8" s="405" t="s">
        <v>1979</v>
      </c>
      <c r="R8" s="405" t="s">
        <v>2037</v>
      </c>
      <c r="S8" s="405" t="s">
        <v>2038</v>
      </c>
      <c r="T8" s="405" t="s">
        <v>2039</v>
      </c>
      <c r="U8" s="405" t="s">
        <v>2040</v>
      </c>
      <c r="V8" s="405" t="s">
        <v>2041</v>
      </c>
      <c r="W8" s="178"/>
      <c r="X8" s="177"/>
      <c r="Y8" s="177"/>
      <c r="Z8" s="177"/>
      <c r="AA8" s="153">
        <f>IF(OR(J8="Fail",ISBLANK(J8)),INDEX('Issue Code Table'!C:C,MATCH(N:N,'Issue Code Table'!A:A,0)),IF(M8="Critical",6,IF(M8="Significant",5,IF(M8="Moderate",3,2))))</f>
        <v>1</v>
      </c>
    </row>
    <row r="9" spans="1:27" ht="150" x14ac:dyDescent="0.25">
      <c r="A9" s="400" t="s">
        <v>2042</v>
      </c>
      <c r="B9" s="400" t="s">
        <v>359</v>
      </c>
      <c r="C9" s="400" t="s">
        <v>360</v>
      </c>
      <c r="D9" s="401" t="s">
        <v>337</v>
      </c>
      <c r="E9" s="372" t="s">
        <v>2043</v>
      </c>
      <c r="F9" s="402" t="s">
        <v>2044</v>
      </c>
      <c r="G9" s="402" t="s">
        <v>2045</v>
      </c>
      <c r="H9" s="401" t="s">
        <v>2046</v>
      </c>
      <c r="I9" s="372"/>
      <c r="J9" s="403"/>
      <c r="K9" s="401" t="s">
        <v>2047</v>
      </c>
      <c r="L9" s="372"/>
      <c r="M9" s="372" t="s">
        <v>449</v>
      </c>
      <c r="N9" s="184" t="s">
        <v>2024</v>
      </c>
      <c r="O9" s="392" t="s">
        <v>2025</v>
      </c>
      <c r="P9" s="183"/>
      <c r="Q9" s="401" t="s">
        <v>1979</v>
      </c>
      <c r="R9" s="401" t="s">
        <v>2048</v>
      </c>
      <c r="S9" s="401" t="s">
        <v>2049</v>
      </c>
      <c r="T9" s="401" t="s">
        <v>2050</v>
      </c>
      <c r="U9" s="401" t="s">
        <v>2051</v>
      </c>
      <c r="V9" s="401" t="s">
        <v>2052</v>
      </c>
      <c r="W9" s="181"/>
      <c r="X9" s="180"/>
      <c r="Y9" s="180"/>
      <c r="Z9" s="180"/>
      <c r="AA9" s="157">
        <f>IF(OR(J9="Fail",ISBLANK(J9)),INDEX('Issue Code Table'!C:C,MATCH(N:N,'Issue Code Table'!A:A,0)),IF(M9="Critical",6,IF(M9="Significant",5,IF(M9="Moderate",3,2))))</f>
        <v>1</v>
      </c>
    </row>
    <row r="10" spans="1:27" ht="237.5" x14ac:dyDescent="0.25">
      <c r="A10" s="404" t="s">
        <v>2053</v>
      </c>
      <c r="B10" s="404" t="s">
        <v>2054</v>
      </c>
      <c r="C10" s="404" t="s">
        <v>2055</v>
      </c>
      <c r="D10" s="405" t="s">
        <v>337</v>
      </c>
      <c r="E10" s="378" t="s">
        <v>2056</v>
      </c>
      <c r="F10" s="406" t="s">
        <v>2057</v>
      </c>
      <c r="G10" s="406" t="s">
        <v>2058</v>
      </c>
      <c r="H10" s="405" t="s">
        <v>2059</v>
      </c>
      <c r="I10" s="378"/>
      <c r="J10" s="407"/>
      <c r="K10" s="405" t="s">
        <v>2060</v>
      </c>
      <c r="L10" s="378"/>
      <c r="M10" s="378" t="s">
        <v>233</v>
      </c>
      <c r="N10" s="186" t="s">
        <v>1333</v>
      </c>
      <c r="O10" s="389" t="s">
        <v>1334</v>
      </c>
      <c r="P10" s="179"/>
      <c r="Q10" s="405" t="s">
        <v>1979</v>
      </c>
      <c r="R10" s="405" t="s">
        <v>2061</v>
      </c>
      <c r="S10" s="405" t="s">
        <v>2062</v>
      </c>
      <c r="T10" s="405" t="s">
        <v>2063</v>
      </c>
      <c r="U10" s="405" t="s">
        <v>2064</v>
      </c>
      <c r="V10" s="405" t="s">
        <v>2065</v>
      </c>
      <c r="W10" s="178"/>
      <c r="X10" s="177"/>
      <c r="Y10" s="177"/>
      <c r="Z10" s="177"/>
      <c r="AA10" s="153">
        <f>IF(OR(J10="Fail",ISBLANK(J10)),INDEX('Issue Code Table'!C:C,MATCH(N:N,'Issue Code Table'!A:A,0)),IF(M10="Critical",6,IF(M10="Significant",5,IF(M10="Moderate",3,2))))</f>
        <v>5</v>
      </c>
    </row>
    <row r="11" spans="1:27" ht="225" x14ac:dyDescent="0.25">
      <c r="A11" s="400" t="s">
        <v>2066</v>
      </c>
      <c r="B11" s="400" t="s">
        <v>2054</v>
      </c>
      <c r="C11" s="400" t="s">
        <v>2055</v>
      </c>
      <c r="D11" s="401" t="s">
        <v>337</v>
      </c>
      <c r="E11" s="372" t="s">
        <v>2067</v>
      </c>
      <c r="F11" s="402" t="s">
        <v>2068</v>
      </c>
      <c r="G11" s="402" t="s">
        <v>2069</v>
      </c>
      <c r="H11" s="401" t="s">
        <v>2070</v>
      </c>
      <c r="I11" s="372"/>
      <c r="J11" s="403"/>
      <c r="K11" s="401" t="s">
        <v>2071</v>
      </c>
      <c r="L11" s="372"/>
      <c r="M11" s="372" t="s">
        <v>233</v>
      </c>
      <c r="N11" s="184" t="s">
        <v>1333</v>
      </c>
      <c r="O11" s="392" t="s">
        <v>1334</v>
      </c>
      <c r="P11" s="183"/>
      <c r="Q11" s="401" t="s">
        <v>1979</v>
      </c>
      <c r="R11" s="401" t="s">
        <v>2072</v>
      </c>
      <c r="S11" s="401" t="s">
        <v>2073</v>
      </c>
      <c r="T11" s="401" t="s">
        <v>2074</v>
      </c>
      <c r="U11" s="401" t="s">
        <v>2075</v>
      </c>
      <c r="V11" s="401" t="s">
        <v>2076</v>
      </c>
      <c r="W11" s="181"/>
      <c r="X11" s="180"/>
      <c r="Y11" s="180"/>
      <c r="Z11" s="180"/>
      <c r="AA11" s="157">
        <f>IF(OR(J11="Fail",ISBLANK(J11)),INDEX('Issue Code Table'!C:C,MATCH(N:N,'Issue Code Table'!A:A,0)),IF(M11="Critical",6,IF(M11="Significant",5,IF(M11="Moderate",3,2))))</f>
        <v>5</v>
      </c>
    </row>
    <row r="12" spans="1:27" ht="409.5" x14ac:dyDescent="0.25">
      <c r="A12" s="404" t="s">
        <v>2077</v>
      </c>
      <c r="B12" s="404" t="s">
        <v>227</v>
      </c>
      <c r="C12" s="404" t="s">
        <v>228</v>
      </c>
      <c r="D12" s="405" t="s">
        <v>337</v>
      </c>
      <c r="E12" s="378" t="s">
        <v>2078</v>
      </c>
      <c r="F12" s="406" t="s">
        <v>2079</v>
      </c>
      <c r="G12" s="406" t="s">
        <v>2080</v>
      </c>
      <c r="H12" s="405" t="s">
        <v>2081</v>
      </c>
      <c r="I12" s="378"/>
      <c r="J12" s="407"/>
      <c r="K12" s="405" t="s">
        <v>2082</v>
      </c>
      <c r="L12" s="378"/>
      <c r="M12" s="378" t="s">
        <v>233</v>
      </c>
      <c r="N12" s="186" t="s">
        <v>1029</v>
      </c>
      <c r="O12" s="389" t="s">
        <v>1030</v>
      </c>
      <c r="P12" s="179"/>
      <c r="Q12" s="405" t="s">
        <v>2083</v>
      </c>
      <c r="R12" s="405" t="s">
        <v>2084</v>
      </c>
      <c r="S12" s="405" t="s">
        <v>2085</v>
      </c>
      <c r="T12" s="405" t="s">
        <v>2086</v>
      </c>
      <c r="U12" s="405" t="s">
        <v>2087</v>
      </c>
      <c r="V12" s="405" t="s">
        <v>2088</v>
      </c>
      <c r="W12" s="178"/>
      <c r="X12" s="177"/>
      <c r="Y12" s="177"/>
      <c r="Z12" s="177"/>
      <c r="AA12" s="153">
        <f>IF(OR(J12="Fail",ISBLANK(J12)),INDEX('Issue Code Table'!C:C,MATCH(N:N,'Issue Code Table'!A:A,0)),IF(M12="Critical",6,IF(M12="Significant",5,IF(M12="Moderate",3,2))))</f>
        <v>5</v>
      </c>
    </row>
    <row r="13" spans="1:27" ht="409.5" x14ac:dyDescent="0.25">
      <c r="A13" s="400" t="s">
        <v>2089</v>
      </c>
      <c r="B13" s="400" t="s">
        <v>421</v>
      </c>
      <c r="C13" s="400" t="s">
        <v>2090</v>
      </c>
      <c r="D13" s="401" t="s">
        <v>337</v>
      </c>
      <c r="E13" s="372" t="s">
        <v>2091</v>
      </c>
      <c r="F13" s="402" t="s">
        <v>2092</v>
      </c>
      <c r="G13" s="402" t="s">
        <v>2093</v>
      </c>
      <c r="H13" s="401" t="s">
        <v>2094</v>
      </c>
      <c r="I13" s="372"/>
      <c r="J13" s="403"/>
      <c r="K13" s="401" t="s">
        <v>2095</v>
      </c>
      <c r="L13" s="372"/>
      <c r="M13" s="372" t="s">
        <v>233</v>
      </c>
      <c r="N13" s="184" t="s">
        <v>668</v>
      </c>
      <c r="O13" s="392" t="s">
        <v>2096</v>
      </c>
      <c r="P13" s="183"/>
      <c r="Q13" s="401" t="s">
        <v>2083</v>
      </c>
      <c r="R13" s="401" t="s">
        <v>2097</v>
      </c>
      <c r="S13" s="401" t="s">
        <v>2098</v>
      </c>
      <c r="T13" s="401" t="s">
        <v>2099</v>
      </c>
      <c r="U13" s="401" t="s">
        <v>2100</v>
      </c>
      <c r="V13" s="401" t="s">
        <v>2101</v>
      </c>
      <c r="W13" s="181"/>
      <c r="X13" s="180"/>
      <c r="Y13" s="180"/>
      <c r="Z13" s="180"/>
      <c r="AA13" s="157">
        <f>IF(OR(J13="Fail",ISBLANK(J13)),INDEX('Issue Code Table'!C:C,MATCH(N:N,'Issue Code Table'!A:A,0)),IF(M13="Critical",6,IF(M13="Significant",5,IF(M13="Moderate",3,2))))</f>
        <v>5</v>
      </c>
    </row>
    <row r="14" spans="1:27" ht="312.5" x14ac:dyDescent="0.25">
      <c r="A14" s="404" t="s">
        <v>2102</v>
      </c>
      <c r="B14" s="404" t="s">
        <v>2103</v>
      </c>
      <c r="C14" s="404" t="s">
        <v>2104</v>
      </c>
      <c r="D14" s="405" t="s">
        <v>337</v>
      </c>
      <c r="E14" s="378" t="s">
        <v>2105</v>
      </c>
      <c r="F14" s="406" t="s">
        <v>2106</v>
      </c>
      <c r="G14" s="406" t="s">
        <v>2107</v>
      </c>
      <c r="H14" s="405" t="s">
        <v>2108</v>
      </c>
      <c r="I14" s="378"/>
      <c r="J14" s="407"/>
      <c r="K14" s="405" t="s">
        <v>2109</v>
      </c>
      <c r="L14" s="378"/>
      <c r="M14" s="378" t="s">
        <v>233</v>
      </c>
      <c r="N14" s="186" t="s">
        <v>803</v>
      </c>
      <c r="O14" s="194" t="s">
        <v>804</v>
      </c>
      <c r="P14" s="193"/>
      <c r="Q14" s="405" t="s">
        <v>2083</v>
      </c>
      <c r="R14" s="405" t="s">
        <v>2110</v>
      </c>
      <c r="S14" s="405" t="s">
        <v>2111</v>
      </c>
      <c r="T14" s="405" t="s">
        <v>2112</v>
      </c>
      <c r="U14" s="405" t="s">
        <v>2113</v>
      </c>
      <c r="V14" s="405" t="s">
        <v>2114</v>
      </c>
      <c r="W14" s="178"/>
      <c r="X14" s="177"/>
      <c r="Y14" s="177"/>
      <c r="Z14" s="177"/>
      <c r="AA14" s="153">
        <f>IF(OR(J14="Fail",ISBLANK(J14)),INDEX('Issue Code Table'!C:C,MATCH(N:N,'Issue Code Table'!A:A,0)),IF(M14="Critical",6,IF(M14="Significant",5,IF(M14="Moderate",3,2))))</f>
        <v>6</v>
      </c>
    </row>
    <row r="15" spans="1:27" ht="409.5" x14ac:dyDescent="0.25">
      <c r="A15" s="400" t="s">
        <v>2115</v>
      </c>
      <c r="B15" s="400" t="s">
        <v>562</v>
      </c>
      <c r="C15" s="400" t="s">
        <v>2116</v>
      </c>
      <c r="D15" s="401" t="s">
        <v>337</v>
      </c>
      <c r="E15" s="372" t="s">
        <v>2117</v>
      </c>
      <c r="F15" s="402" t="s">
        <v>2118</v>
      </c>
      <c r="G15" s="402" t="s">
        <v>2119</v>
      </c>
      <c r="H15" s="401" t="s">
        <v>2120</v>
      </c>
      <c r="I15" s="372"/>
      <c r="J15" s="403"/>
      <c r="K15" s="401" t="s">
        <v>2121</v>
      </c>
      <c r="L15" s="372"/>
      <c r="M15" s="372" t="s">
        <v>233</v>
      </c>
      <c r="N15" s="184" t="s">
        <v>803</v>
      </c>
      <c r="O15" s="392" t="s">
        <v>804</v>
      </c>
      <c r="P15" s="183"/>
      <c r="Q15" s="401" t="s">
        <v>2122</v>
      </c>
      <c r="R15" s="401" t="s">
        <v>2123</v>
      </c>
      <c r="S15" s="401" t="s">
        <v>2124</v>
      </c>
      <c r="T15" s="401" t="s">
        <v>2125</v>
      </c>
      <c r="U15" s="401" t="s">
        <v>2126</v>
      </c>
      <c r="V15" s="401" t="s">
        <v>2127</v>
      </c>
      <c r="W15" s="181"/>
      <c r="X15" s="180"/>
      <c r="Y15" s="180"/>
      <c r="Z15" s="180"/>
      <c r="AA15" s="157">
        <f>IF(OR(J15="Fail",ISBLANK(J15)),INDEX('Issue Code Table'!C:C,MATCH(N:N,'Issue Code Table'!A:A,0)),IF(M15="Critical",6,IF(M15="Significant",5,IF(M15="Moderate",3,2))))</f>
        <v>6</v>
      </c>
    </row>
    <row r="16" spans="1:27" ht="409.5" x14ac:dyDescent="0.25">
      <c r="A16" s="404" t="s">
        <v>2128</v>
      </c>
      <c r="B16" s="404" t="s">
        <v>2129</v>
      </c>
      <c r="C16" s="404" t="s">
        <v>2130</v>
      </c>
      <c r="D16" s="405" t="s">
        <v>337</v>
      </c>
      <c r="E16" s="378" t="s">
        <v>2131</v>
      </c>
      <c r="F16" s="406" t="s">
        <v>2132</v>
      </c>
      <c r="G16" s="406" t="s">
        <v>2133</v>
      </c>
      <c r="H16" s="405" t="s">
        <v>2134</v>
      </c>
      <c r="I16" s="378"/>
      <c r="J16" s="407"/>
      <c r="K16" s="405" t="s">
        <v>2135</v>
      </c>
      <c r="L16" s="378"/>
      <c r="M16" s="378" t="s">
        <v>233</v>
      </c>
      <c r="N16" s="189" t="s">
        <v>2136</v>
      </c>
      <c r="O16" s="406" t="s">
        <v>2137</v>
      </c>
      <c r="P16" s="179"/>
      <c r="Q16" s="405" t="s">
        <v>2122</v>
      </c>
      <c r="R16" s="405" t="s">
        <v>2138</v>
      </c>
      <c r="S16" s="405" t="s">
        <v>2139</v>
      </c>
      <c r="T16" s="405" t="s">
        <v>2140</v>
      </c>
      <c r="U16" s="405" t="s">
        <v>2141</v>
      </c>
      <c r="V16" s="405" t="s">
        <v>2142</v>
      </c>
      <c r="W16" s="192"/>
      <c r="X16" s="154"/>
      <c r="Y16" s="154"/>
      <c r="Z16" s="154"/>
      <c r="AA16" s="153">
        <f>IF(OR(J16="Fail",ISBLANK(J16)),INDEX('Issue Code Table'!C:C,MATCH(N:N,'Issue Code Table'!A:A,0)),IF(M16="Critical",6,IF(M16="Significant",5,IF(M16="Moderate",3,2))))</f>
        <v>5</v>
      </c>
    </row>
    <row r="17" spans="1:27" ht="387.5" x14ac:dyDescent="0.25">
      <c r="A17" s="400" t="s">
        <v>2143</v>
      </c>
      <c r="B17" s="400" t="s">
        <v>421</v>
      </c>
      <c r="C17" s="400" t="s">
        <v>422</v>
      </c>
      <c r="D17" s="401" t="s">
        <v>337</v>
      </c>
      <c r="E17" s="372" t="s">
        <v>2144</v>
      </c>
      <c r="F17" s="402" t="s">
        <v>2145</v>
      </c>
      <c r="G17" s="402" t="s">
        <v>2146</v>
      </c>
      <c r="H17" s="401" t="s">
        <v>2147</v>
      </c>
      <c r="I17" s="372"/>
      <c r="J17" s="403"/>
      <c r="K17" s="401" t="s">
        <v>2148</v>
      </c>
      <c r="L17" s="372"/>
      <c r="M17" s="372" t="s">
        <v>233</v>
      </c>
      <c r="N17" s="184" t="s">
        <v>2149</v>
      </c>
      <c r="O17" s="191" t="s">
        <v>2150</v>
      </c>
      <c r="P17" s="190"/>
      <c r="Q17" s="401" t="s">
        <v>1979</v>
      </c>
      <c r="R17" s="401" t="s">
        <v>2151</v>
      </c>
      <c r="S17" s="401" t="s">
        <v>2152</v>
      </c>
      <c r="T17" s="401" t="s">
        <v>2153</v>
      </c>
      <c r="U17" s="401" t="s">
        <v>2154</v>
      </c>
      <c r="V17" s="401" t="s">
        <v>2155</v>
      </c>
      <c r="W17" s="181"/>
      <c r="X17" s="180"/>
      <c r="Y17" s="180"/>
      <c r="Z17" s="180"/>
      <c r="AA17" s="157">
        <f>IF(OR(J17="Fail",ISBLANK(J17)),INDEX('Issue Code Table'!C:C,MATCH(N:N,'Issue Code Table'!A:A,0)),IF(M17="Critical",6,IF(M17="Significant",5,IF(M17="Moderate",3,2))))</f>
        <v>6</v>
      </c>
    </row>
    <row r="18" spans="1:27" ht="150" x14ac:dyDescent="0.25">
      <c r="A18" s="404" t="s">
        <v>2156</v>
      </c>
      <c r="B18" s="404" t="s">
        <v>421</v>
      </c>
      <c r="C18" s="404" t="s">
        <v>422</v>
      </c>
      <c r="D18" s="405" t="s">
        <v>337</v>
      </c>
      <c r="E18" s="378" t="s">
        <v>2157</v>
      </c>
      <c r="F18" s="406" t="s">
        <v>2158</v>
      </c>
      <c r="G18" s="406" t="s">
        <v>2159</v>
      </c>
      <c r="H18" s="405" t="s">
        <v>2160</v>
      </c>
      <c r="I18" s="378"/>
      <c r="J18" s="407"/>
      <c r="K18" s="405" t="s">
        <v>2161</v>
      </c>
      <c r="L18" s="378"/>
      <c r="M18" s="378" t="s">
        <v>233</v>
      </c>
      <c r="N18" s="186" t="s">
        <v>427</v>
      </c>
      <c r="O18" s="389" t="s">
        <v>428</v>
      </c>
      <c r="P18" s="179"/>
      <c r="Q18" s="405" t="s">
        <v>1979</v>
      </c>
      <c r="R18" s="405" t="s">
        <v>2162</v>
      </c>
      <c r="S18" s="405" t="s">
        <v>2163</v>
      </c>
      <c r="T18" s="405" t="s">
        <v>2164</v>
      </c>
      <c r="U18" s="405" t="s">
        <v>2165</v>
      </c>
      <c r="V18" s="405" t="s">
        <v>2166</v>
      </c>
      <c r="W18" s="178"/>
      <c r="X18" s="177"/>
      <c r="Y18" s="177"/>
      <c r="Z18" s="177"/>
      <c r="AA18" s="153">
        <f>IF(OR(J18="Fail",ISBLANK(J18)),INDEX('Issue Code Table'!C:C,MATCH(N:N,'Issue Code Table'!A:A,0)),IF(M18="Critical",6,IF(M18="Significant",5,IF(M18="Moderate",3,2))))</f>
        <v>5</v>
      </c>
    </row>
    <row r="19" spans="1:27" ht="162.5" x14ac:dyDescent="0.25">
      <c r="A19" s="400" t="s">
        <v>2167</v>
      </c>
      <c r="B19" s="400" t="s">
        <v>302</v>
      </c>
      <c r="C19" s="400" t="s">
        <v>303</v>
      </c>
      <c r="D19" s="401" t="s">
        <v>337</v>
      </c>
      <c r="E19" s="372" t="s">
        <v>2168</v>
      </c>
      <c r="F19" s="402" t="s">
        <v>2169</v>
      </c>
      <c r="G19" s="402" t="s">
        <v>2170</v>
      </c>
      <c r="H19" s="401" t="s">
        <v>2171</v>
      </c>
      <c r="I19" s="372"/>
      <c r="J19" s="403"/>
      <c r="K19" s="401" t="s">
        <v>2172</v>
      </c>
      <c r="L19" s="372"/>
      <c r="M19" s="372" t="s">
        <v>233</v>
      </c>
      <c r="N19" s="184" t="s">
        <v>1213</v>
      </c>
      <c r="O19" s="391" t="s">
        <v>2173</v>
      </c>
      <c r="P19" s="183"/>
      <c r="Q19" s="401" t="s">
        <v>1979</v>
      </c>
      <c r="R19" s="401" t="s">
        <v>2174</v>
      </c>
      <c r="S19" s="401" t="s">
        <v>2175</v>
      </c>
      <c r="T19" s="401" t="s">
        <v>2176</v>
      </c>
      <c r="U19" s="401" t="s">
        <v>2177</v>
      </c>
      <c r="V19" s="401" t="s">
        <v>2178</v>
      </c>
      <c r="W19" s="181"/>
      <c r="X19" s="180"/>
      <c r="Y19" s="180"/>
      <c r="Z19" s="180"/>
      <c r="AA19" s="157">
        <f>IF(OR(J19="Fail",ISBLANK(J19)),INDEX('Issue Code Table'!C:C,MATCH(N:N,'Issue Code Table'!A:A,0)),IF(M19="Critical",6,IF(M19="Significant",5,IF(M19="Moderate",3,2))))</f>
        <v>4</v>
      </c>
    </row>
    <row r="20" spans="1:27" ht="409.5" x14ac:dyDescent="0.25">
      <c r="A20" s="404" t="s">
        <v>2179</v>
      </c>
      <c r="B20" s="404" t="s">
        <v>421</v>
      </c>
      <c r="C20" s="404" t="s">
        <v>422</v>
      </c>
      <c r="D20" s="405" t="s">
        <v>337</v>
      </c>
      <c r="E20" s="378" t="s">
        <v>2180</v>
      </c>
      <c r="F20" s="406" t="s">
        <v>2181</v>
      </c>
      <c r="G20" s="406" t="s">
        <v>2182</v>
      </c>
      <c r="H20" s="405" t="s">
        <v>2183</v>
      </c>
      <c r="I20" s="378"/>
      <c r="J20" s="407"/>
      <c r="K20" s="405" t="s">
        <v>2183</v>
      </c>
      <c r="L20" s="378"/>
      <c r="M20" s="378" t="s">
        <v>222</v>
      </c>
      <c r="N20" s="186" t="s">
        <v>427</v>
      </c>
      <c r="O20" s="389" t="s">
        <v>428</v>
      </c>
      <c r="P20" s="179"/>
      <c r="Q20" s="405" t="s">
        <v>1979</v>
      </c>
      <c r="R20" s="405" t="s">
        <v>2184</v>
      </c>
      <c r="S20" s="405" t="s">
        <v>2185</v>
      </c>
      <c r="T20" s="405" t="s">
        <v>2186</v>
      </c>
      <c r="U20" s="405" t="s">
        <v>2187</v>
      </c>
      <c r="V20" s="405" t="s">
        <v>2188</v>
      </c>
      <c r="W20" s="178"/>
      <c r="X20" s="177"/>
      <c r="Y20" s="177"/>
      <c r="Z20" s="177"/>
      <c r="AA20" s="153">
        <f>IF(OR(J20="Fail",ISBLANK(J20)),INDEX('Issue Code Table'!C:C,MATCH(N:N,'Issue Code Table'!A:A,0)),IF(M20="Critical",6,IF(M20="Significant",5,IF(M20="Moderate",3,2))))</f>
        <v>5</v>
      </c>
    </row>
    <row r="21" spans="1:27" ht="250" x14ac:dyDescent="0.25">
      <c r="A21" s="400" t="s">
        <v>2189</v>
      </c>
      <c r="B21" s="400" t="s">
        <v>1813</v>
      </c>
      <c r="C21" s="400" t="s">
        <v>1814</v>
      </c>
      <c r="D21" s="401" t="s">
        <v>337</v>
      </c>
      <c r="E21" s="372" t="s">
        <v>2190</v>
      </c>
      <c r="F21" s="402" t="s">
        <v>2191</v>
      </c>
      <c r="G21" s="402" t="s">
        <v>2192</v>
      </c>
      <c r="H21" s="401" t="s">
        <v>2193</v>
      </c>
      <c r="I21" s="372"/>
      <c r="J21" s="403"/>
      <c r="K21" s="401" t="s">
        <v>2194</v>
      </c>
      <c r="L21" s="372"/>
      <c r="M21" s="372" t="s">
        <v>233</v>
      </c>
      <c r="N21" s="409" t="s">
        <v>630</v>
      </c>
      <c r="O21" s="392" t="s">
        <v>631</v>
      </c>
      <c r="P21" s="183"/>
      <c r="Q21" s="401" t="s">
        <v>1062</v>
      </c>
      <c r="R21" s="401" t="s">
        <v>2195</v>
      </c>
      <c r="S21" s="401" t="s">
        <v>2196</v>
      </c>
      <c r="T21" s="401" t="s">
        <v>2197</v>
      </c>
      <c r="U21" s="401" t="s">
        <v>2198</v>
      </c>
      <c r="V21" s="401" t="s">
        <v>2199</v>
      </c>
      <c r="W21" s="181"/>
      <c r="X21" s="180"/>
      <c r="Y21" s="180"/>
      <c r="Z21" s="180"/>
      <c r="AA21" s="157">
        <f>IF(OR(J21="Fail",ISBLANK(J21)),INDEX('Issue Code Table'!C:C,MATCH(N:N,'Issue Code Table'!A:A,0)),IF(M21="Critical",6,IF(M21="Significant",5,IF(M21="Moderate",3,2))))</f>
        <v>3</v>
      </c>
    </row>
    <row r="22" spans="1:27" ht="409.5" x14ac:dyDescent="0.25">
      <c r="A22" s="404" t="s">
        <v>2200</v>
      </c>
      <c r="B22" s="404" t="s">
        <v>302</v>
      </c>
      <c r="C22" s="404" t="s">
        <v>303</v>
      </c>
      <c r="D22" s="405" t="s">
        <v>337</v>
      </c>
      <c r="E22" s="378" t="s">
        <v>2201</v>
      </c>
      <c r="F22" s="406" t="s">
        <v>2202</v>
      </c>
      <c r="G22" s="406" t="s">
        <v>2203</v>
      </c>
      <c r="H22" s="405" t="s">
        <v>2204</v>
      </c>
      <c r="I22" s="378"/>
      <c r="J22" s="407"/>
      <c r="K22" s="405" t="s">
        <v>2205</v>
      </c>
      <c r="L22" s="378"/>
      <c r="M22" s="378" t="s">
        <v>233</v>
      </c>
      <c r="N22" s="387" t="s">
        <v>2206</v>
      </c>
      <c r="O22" s="387" t="s">
        <v>2207</v>
      </c>
      <c r="P22" s="179"/>
      <c r="Q22" s="405" t="s">
        <v>1062</v>
      </c>
      <c r="R22" s="405" t="s">
        <v>1401</v>
      </c>
      <c r="S22" s="405" t="s">
        <v>2208</v>
      </c>
      <c r="T22" s="405" t="s">
        <v>2209</v>
      </c>
      <c r="U22" s="405" t="s">
        <v>2210</v>
      </c>
      <c r="V22" s="405" t="s">
        <v>2211</v>
      </c>
      <c r="W22" s="178"/>
      <c r="X22" s="177"/>
      <c r="Y22" s="177"/>
      <c r="Z22" s="177"/>
      <c r="AA22" s="153">
        <f>IF(OR(J22="Fail",ISBLANK(J22)),INDEX('Issue Code Table'!C:C,MATCH(N:N,'Issue Code Table'!A:A,0)),IF(M22="Critical",6,IF(M22="Significant",5,IF(M22="Moderate",3,2))))</f>
        <v>5</v>
      </c>
    </row>
    <row r="23" spans="1:27" ht="350" x14ac:dyDescent="0.25">
      <c r="A23" s="400" t="s">
        <v>2212</v>
      </c>
      <c r="B23" s="400" t="s">
        <v>846</v>
      </c>
      <c r="C23" s="400" t="s">
        <v>2213</v>
      </c>
      <c r="D23" s="401" t="s">
        <v>337</v>
      </c>
      <c r="E23" s="372" t="s">
        <v>2214</v>
      </c>
      <c r="F23" s="402" t="s">
        <v>2215</v>
      </c>
      <c r="G23" s="402" t="s">
        <v>2216</v>
      </c>
      <c r="H23" s="401" t="s">
        <v>2217</v>
      </c>
      <c r="I23" s="372"/>
      <c r="J23" s="403"/>
      <c r="K23" s="401" t="s">
        <v>2218</v>
      </c>
      <c r="L23" s="372"/>
      <c r="M23" s="372" t="s">
        <v>233</v>
      </c>
      <c r="N23" s="391" t="s">
        <v>853</v>
      </c>
      <c r="O23" s="392" t="s">
        <v>854</v>
      </c>
      <c r="P23" s="183"/>
      <c r="Q23" s="401" t="s">
        <v>892</v>
      </c>
      <c r="R23" s="401" t="s">
        <v>2219</v>
      </c>
      <c r="S23" s="401" t="s">
        <v>2220</v>
      </c>
      <c r="T23" s="401" t="s">
        <v>2221</v>
      </c>
      <c r="U23" s="401" t="s">
        <v>2222</v>
      </c>
      <c r="V23" s="401" t="s">
        <v>2223</v>
      </c>
      <c r="W23" s="181"/>
      <c r="X23" s="180"/>
      <c r="Y23" s="180"/>
      <c r="Z23" s="180"/>
      <c r="AA23" s="157">
        <f>IF(OR(J23="Fail",ISBLANK(J23)),INDEX('Issue Code Table'!C:C,MATCH(N:N,'Issue Code Table'!A:A,0)),IF(M23="Critical",6,IF(M23="Significant",5,IF(M23="Moderate",3,2))))</f>
        <v>5</v>
      </c>
    </row>
    <row r="24" spans="1:27" ht="409.5" x14ac:dyDescent="0.25">
      <c r="A24" s="404" t="s">
        <v>2224</v>
      </c>
      <c r="B24" s="404" t="s">
        <v>2225</v>
      </c>
      <c r="C24" s="404" t="s">
        <v>2226</v>
      </c>
      <c r="D24" s="405" t="s">
        <v>337</v>
      </c>
      <c r="E24" s="378" t="s">
        <v>2227</v>
      </c>
      <c r="F24" s="406" t="s">
        <v>2228</v>
      </c>
      <c r="G24" s="406" t="s">
        <v>2229</v>
      </c>
      <c r="H24" s="405" t="s">
        <v>2230</v>
      </c>
      <c r="I24" s="378"/>
      <c r="J24" s="407"/>
      <c r="K24" s="405" t="s">
        <v>2231</v>
      </c>
      <c r="L24" s="378"/>
      <c r="M24" s="378" t="s">
        <v>233</v>
      </c>
      <c r="N24" s="387" t="s">
        <v>1481</v>
      </c>
      <c r="O24" s="410" t="s">
        <v>2232</v>
      </c>
      <c r="P24" s="179"/>
      <c r="Q24" s="405" t="s">
        <v>1495</v>
      </c>
      <c r="R24" s="405" t="s">
        <v>2233</v>
      </c>
      <c r="S24" s="405" t="s">
        <v>2234</v>
      </c>
      <c r="T24" s="405" t="s">
        <v>2235</v>
      </c>
      <c r="U24" s="405" t="s">
        <v>2236</v>
      </c>
      <c r="V24" s="405" t="s">
        <v>2237</v>
      </c>
      <c r="W24" s="178"/>
      <c r="X24" s="177"/>
      <c r="Y24" s="177"/>
      <c r="Z24" s="177"/>
      <c r="AA24" s="153">
        <f>IF(OR(J24="Fail",ISBLANK(J24)),INDEX('Issue Code Table'!C:C,MATCH(N:N,'Issue Code Table'!A:A,0)),IF(M24="Critical",6,IF(M24="Significant",5,IF(M24="Moderate",3,2))))</f>
        <v>4</v>
      </c>
    </row>
    <row r="25" spans="1:27" ht="409.5" x14ac:dyDescent="0.25">
      <c r="A25" s="400" t="s">
        <v>2238</v>
      </c>
      <c r="B25" s="400" t="s">
        <v>598</v>
      </c>
      <c r="C25" s="400" t="s">
        <v>599</v>
      </c>
      <c r="D25" s="401" t="s">
        <v>337</v>
      </c>
      <c r="E25" s="372" t="s">
        <v>2239</v>
      </c>
      <c r="F25" s="402" t="s">
        <v>2240</v>
      </c>
      <c r="G25" s="402" t="s">
        <v>2241</v>
      </c>
      <c r="H25" s="401" t="s">
        <v>2242</v>
      </c>
      <c r="I25" s="372"/>
      <c r="J25" s="403"/>
      <c r="K25" s="401" t="s">
        <v>2243</v>
      </c>
      <c r="L25" s="372"/>
      <c r="M25" s="372" t="s">
        <v>222</v>
      </c>
      <c r="N25" s="184" t="s">
        <v>618</v>
      </c>
      <c r="O25" s="392" t="s">
        <v>619</v>
      </c>
      <c r="P25" s="183"/>
      <c r="Q25" s="401" t="s">
        <v>892</v>
      </c>
      <c r="R25" s="401" t="s">
        <v>2244</v>
      </c>
      <c r="S25" s="401" t="s">
        <v>2245</v>
      </c>
      <c r="T25" s="401" t="s">
        <v>2246</v>
      </c>
      <c r="U25" s="401" t="s">
        <v>2247</v>
      </c>
      <c r="V25" s="401" t="s">
        <v>2248</v>
      </c>
      <c r="W25" s="181"/>
      <c r="X25" s="180"/>
      <c r="Y25" s="180"/>
      <c r="Z25" s="180"/>
      <c r="AA25" s="157">
        <f>IF(OR(J25="Fail",ISBLANK(J25)),INDEX('Issue Code Table'!C:C,MATCH(N:N,'Issue Code Table'!A:A,0)),IF(M25="Critical",6,IF(M25="Significant",5,IF(M25="Moderate",3,2))))</f>
        <v>3</v>
      </c>
    </row>
    <row r="26" spans="1:27" ht="409.5" x14ac:dyDescent="0.25">
      <c r="A26" s="404" t="s">
        <v>2249</v>
      </c>
      <c r="B26" s="404" t="s">
        <v>598</v>
      </c>
      <c r="C26" s="404" t="s">
        <v>599</v>
      </c>
      <c r="D26" s="405" t="s">
        <v>337</v>
      </c>
      <c r="E26" s="378" t="s">
        <v>2250</v>
      </c>
      <c r="F26" s="406" t="s">
        <v>2251</v>
      </c>
      <c r="G26" s="406" t="s">
        <v>2252</v>
      </c>
      <c r="H26" s="405" t="s">
        <v>2253</v>
      </c>
      <c r="I26" s="378"/>
      <c r="J26" s="407"/>
      <c r="K26" s="405" t="s">
        <v>2254</v>
      </c>
      <c r="L26" s="378"/>
      <c r="M26" s="378" t="s">
        <v>222</v>
      </c>
      <c r="N26" s="189" t="s">
        <v>618</v>
      </c>
      <c r="O26" s="378" t="s">
        <v>619</v>
      </c>
      <c r="P26" s="179"/>
      <c r="Q26" s="405" t="s">
        <v>892</v>
      </c>
      <c r="R26" s="405" t="s">
        <v>2255</v>
      </c>
      <c r="S26" s="405" t="s">
        <v>2256</v>
      </c>
      <c r="T26" s="405" t="s">
        <v>2257</v>
      </c>
      <c r="U26" s="405" t="s">
        <v>2258</v>
      </c>
      <c r="V26" s="405" t="s">
        <v>2259</v>
      </c>
      <c r="W26" s="178"/>
      <c r="X26" s="177"/>
      <c r="Y26" s="177"/>
      <c r="Z26" s="177"/>
      <c r="AA26" s="153">
        <f>IF(OR(J26="Fail",ISBLANK(J26)),INDEX('Issue Code Table'!C:C,MATCH(N:N,'Issue Code Table'!A:A,0)),IF(M26="Critical",6,IF(M26="Significant",5,IF(M26="Moderate",3,2))))</f>
        <v>3</v>
      </c>
    </row>
    <row r="27" spans="1:27" ht="409.5" x14ac:dyDescent="0.25">
      <c r="A27" s="400" t="s">
        <v>2260</v>
      </c>
      <c r="B27" s="400" t="s">
        <v>1696</v>
      </c>
      <c r="C27" s="400" t="s">
        <v>1697</v>
      </c>
      <c r="D27" s="401" t="s">
        <v>337</v>
      </c>
      <c r="E27" s="372" t="s">
        <v>2261</v>
      </c>
      <c r="F27" s="402" t="s">
        <v>2262</v>
      </c>
      <c r="G27" s="402" t="s">
        <v>2263</v>
      </c>
      <c r="H27" s="401" t="s">
        <v>2264</v>
      </c>
      <c r="I27" s="372"/>
      <c r="J27" s="403"/>
      <c r="K27" s="401" t="s">
        <v>2265</v>
      </c>
      <c r="L27" s="372"/>
      <c r="M27" s="372" t="s">
        <v>222</v>
      </c>
      <c r="N27" s="188" t="s">
        <v>618</v>
      </c>
      <c r="O27" s="372" t="s">
        <v>619</v>
      </c>
      <c r="P27" s="183"/>
      <c r="Q27" s="401" t="s">
        <v>892</v>
      </c>
      <c r="R27" s="401" t="s">
        <v>2266</v>
      </c>
      <c r="S27" s="401" t="s">
        <v>2267</v>
      </c>
      <c r="T27" s="401" t="s">
        <v>2268</v>
      </c>
      <c r="U27" s="401" t="s">
        <v>2269</v>
      </c>
      <c r="V27" s="401" t="s">
        <v>2270</v>
      </c>
      <c r="W27" s="181"/>
      <c r="X27" s="180"/>
      <c r="Y27" s="180"/>
      <c r="Z27" s="180"/>
      <c r="AA27" s="157">
        <f>IF(OR(J27="Fail",ISBLANK(J27)),INDEX('Issue Code Table'!C:C,MATCH(N:N,'Issue Code Table'!A:A,0)),IF(M27="Critical",6,IF(M27="Significant",5,IF(M27="Moderate",3,2))))</f>
        <v>3</v>
      </c>
    </row>
    <row r="28" spans="1:27" ht="400" x14ac:dyDescent="0.25">
      <c r="A28" s="404" t="s">
        <v>2271</v>
      </c>
      <c r="B28" s="404" t="s">
        <v>562</v>
      </c>
      <c r="C28" s="404" t="s">
        <v>2116</v>
      </c>
      <c r="D28" s="405" t="s">
        <v>337</v>
      </c>
      <c r="E28" s="378" t="s">
        <v>2272</v>
      </c>
      <c r="F28" s="406" t="s">
        <v>2273</v>
      </c>
      <c r="G28" s="406" t="s">
        <v>2274</v>
      </c>
      <c r="H28" s="405" t="s">
        <v>2275</v>
      </c>
      <c r="I28" s="378"/>
      <c r="J28" s="407"/>
      <c r="K28" s="405" t="s">
        <v>2276</v>
      </c>
      <c r="L28" s="378"/>
      <c r="M28" s="378" t="s">
        <v>233</v>
      </c>
      <c r="N28" s="189" t="s">
        <v>2277</v>
      </c>
      <c r="O28" s="378" t="s">
        <v>2278</v>
      </c>
      <c r="P28" s="179"/>
      <c r="Q28" s="405" t="s">
        <v>916</v>
      </c>
      <c r="R28" s="405" t="s">
        <v>2279</v>
      </c>
      <c r="S28" s="405" t="s">
        <v>2280</v>
      </c>
      <c r="T28" s="405" t="s">
        <v>2281</v>
      </c>
      <c r="U28" s="405"/>
      <c r="V28" s="405" t="s">
        <v>2282</v>
      </c>
      <c r="W28" s="178"/>
      <c r="X28" s="177"/>
      <c r="Y28" s="177"/>
      <c r="Z28" s="177"/>
      <c r="AA28" s="153">
        <f>IF(OR(J28="Fail",ISBLANK(J28)),INDEX('Issue Code Table'!C:C,MATCH(N:N,'Issue Code Table'!A:A,0)),IF(M28="Critical",6,IF(M28="Significant",5,IF(M28="Moderate",3,2))))</f>
        <v>6</v>
      </c>
    </row>
    <row r="29" spans="1:27" ht="409.5" x14ac:dyDescent="0.25">
      <c r="A29" s="400" t="s">
        <v>2283</v>
      </c>
      <c r="B29" s="400" t="s">
        <v>359</v>
      </c>
      <c r="C29" s="400" t="s">
        <v>360</v>
      </c>
      <c r="D29" s="401" t="s">
        <v>337</v>
      </c>
      <c r="E29" s="372" t="s">
        <v>2284</v>
      </c>
      <c r="F29" s="402" t="s">
        <v>2285</v>
      </c>
      <c r="G29" s="402" t="s">
        <v>2286</v>
      </c>
      <c r="H29" s="401" t="s">
        <v>2287</v>
      </c>
      <c r="I29" s="372"/>
      <c r="J29" s="403"/>
      <c r="K29" s="401" t="s">
        <v>2288</v>
      </c>
      <c r="L29" s="372"/>
      <c r="M29" s="372" t="s">
        <v>233</v>
      </c>
      <c r="N29" s="184" t="s">
        <v>753</v>
      </c>
      <c r="O29" s="392" t="s">
        <v>754</v>
      </c>
      <c r="P29" s="183"/>
      <c r="Q29" s="401" t="s">
        <v>916</v>
      </c>
      <c r="R29" s="401" t="s">
        <v>928</v>
      </c>
      <c r="S29" s="401" t="s">
        <v>2289</v>
      </c>
      <c r="T29" s="401" t="s">
        <v>2290</v>
      </c>
      <c r="U29" s="401" t="s">
        <v>2291</v>
      </c>
      <c r="V29" s="401" t="s">
        <v>2292</v>
      </c>
      <c r="W29" s="181"/>
      <c r="X29" s="180"/>
      <c r="Y29" s="180"/>
      <c r="Z29" s="180"/>
      <c r="AA29" s="157">
        <f>IF(OR(J29="Fail",ISBLANK(J29)),INDEX('Issue Code Table'!C:C,MATCH(N:N,'Issue Code Table'!A:A,0)),IF(M29="Critical",6,IF(M29="Significant",5,IF(M29="Moderate",3,2))))</f>
        <v>4</v>
      </c>
    </row>
    <row r="30" spans="1:27" ht="409.5" x14ac:dyDescent="0.25">
      <c r="A30" s="404" t="s">
        <v>2293</v>
      </c>
      <c r="B30" s="404" t="s">
        <v>359</v>
      </c>
      <c r="C30" s="404" t="s">
        <v>360</v>
      </c>
      <c r="D30" s="405" t="s">
        <v>337</v>
      </c>
      <c r="E30" s="378" t="s">
        <v>2294</v>
      </c>
      <c r="F30" s="406" t="s">
        <v>2295</v>
      </c>
      <c r="G30" s="406" t="s">
        <v>2296</v>
      </c>
      <c r="H30" s="405" t="s">
        <v>2297</v>
      </c>
      <c r="I30" s="378"/>
      <c r="J30" s="407"/>
      <c r="K30" s="405" t="s">
        <v>2298</v>
      </c>
      <c r="L30" s="378"/>
      <c r="M30" s="378" t="s">
        <v>233</v>
      </c>
      <c r="N30" s="186" t="s">
        <v>753</v>
      </c>
      <c r="O30" s="389" t="s">
        <v>754</v>
      </c>
      <c r="P30" s="179"/>
      <c r="Q30" s="405" t="s">
        <v>916</v>
      </c>
      <c r="R30" s="405" t="s">
        <v>939</v>
      </c>
      <c r="S30" s="405" t="s">
        <v>2299</v>
      </c>
      <c r="T30" s="405" t="s">
        <v>2300</v>
      </c>
      <c r="U30" s="405" t="s">
        <v>2301</v>
      </c>
      <c r="V30" s="405" t="s">
        <v>2302</v>
      </c>
      <c r="W30" s="178"/>
      <c r="X30" s="177"/>
      <c r="Y30" s="177"/>
      <c r="Z30" s="177"/>
      <c r="AA30" s="153">
        <f>IF(OR(J30="Fail",ISBLANK(J30)),INDEX('Issue Code Table'!C:C,MATCH(N:N,'Issue Code Table'!A:A,0)),IF(M30="Critical",6,IF(M30="Significant",5,IF(M30="Moderate",3,2))))</f>
        <v>4</v>
      </c>
    </row>
    <row r="31" spans="1:27" ht="175" x14ac:dyDescent="0.25">
      <c r="A31" s="400" t="s">
        <v>2303</v>
      </c>
      <c r="B31" s="400" t="s">
        <v>359</v>
      </c>
      <c r="C31" s="400" t="s">
        <v>360</v>
      </c>
      <c r="D31" s="401" t="s">
        <v>337</v>
      </c>
      <c r="E31" s="372" t="s">
        <v>2304</v>
      </c>
      <c r="F31" s="402" t="s">
        <v>2305</v>
      </c>
      <c r="G31" s="402" t="s">
        <v>2306</v>
      </c>
      <c r="H31" s="401" t="s">
        <v>2307</v>
      </c>
      <c r="I31" s="372"/>
      <c r="J31" s="403"/>
      <c r="K31" s="401" t="s">
        <v>2307</v>
      </c>
      <c r="L31" s="372"/>
      <c r="M31" s="372" t="s">
        <v>233</v>
      </c>
      <c r="N31" s="184" t="s">
        <v>2308</v>
      </c>
      <c r="O31" s="392" t="s">
        <v>2309</v>
      </c>
      <c r="P31" s="183"/>
      <c r="Q31" s="401" t="s">
        <v>916</v>
      </c>
      <c r="R31" s="401" t="s">
        <v>950</v>
      </c>
      <c r="S31" s="401" t="s">
        <v>2310</v>
      </c>
      <c r="T31" s="401" t="s">
        <v>2311</v>
      </c>
      <c r="U31" s="401" t="s">
        <v>2312</v>
      </c>
      <c r="V31" s="401" t="s">
        <v>2313</v>
      </c>
      <c r="W31" s="181"/>
      <c r="X31" s="180"/>
      <c r="Y31" s="180"/>
      <c r="Z31" s="180"/>
      <c r="AA31" s="157">
        <f>IF(OR(J31="Fail",ISBLANK(J31)),INDEX('Issue Code Table'!C:C,MATCH(N:N,'Issue Code Table'!A:A,0)),IF(M31="Critical",6,IF(M31="Significant",5,IF(M31="Moderate",3,2))))</f>
        <v>5</v>
      </c>
    </row>
    <row r="32" spans="1:27" ht="409.5" x14ac:dyDescent="0.25">
      <c r="A32" s="404" t="s">
        <v>2314</v>
      </c>
      <c r="B32" s="404" t="s">
        <v>227</v>
      </c>
      <c r="C32" s="404" t="s">
        <v>228</v>
      </c>
      <c r="D32" s="405" t="s">
        <v>337</v>
      </c>
      <c r="E32" s="378" t="s">
        <v>2315</v>
      </c>
      <c r="F32" s="406" t="s">
        <v>2316</v>
      </c>
      <c r="G32" s="406" t="s">
        <v>2317</v>
      </c>
      <c r="H32" s="405" t="s">
        <v>2318</v>
      </c>
      <c r="I32" s="378"/>
      <c r="J32" s="407"/>
      <c r="K32" s="405" t="s">
        <v>2319</v>
      </c>
      <c r="L32" s="378"/>
      <c r="M32" s="378" t="s">
        <v>233</v>
      </c>
      <c r="N32" s="186" t="s">
        <v>1029</v>
      </c>
      <c r="O32" s="389" t="s">
        <v>1030</v>
      </c>
      <c r="P32" s="179"/>
      <c r="Q32" s="405" t="s">
        <v>916</v>
      </c>
      <c r="R32" s="405" t="s">
        <v>2320</v>
      </c>
      <c r="S32" s="405" t="s">
        <v>2321</v>
      </c>
      <c r="T32" s="405" t="s">
        <v>2322</v>
      </c>
      <c r="U32" s="405" t="s">
        <v>2323</v>
      </c>
      <c r="V32" s="405" t="s">
        <v>2324</v>
      </c>
      <c r="W32" s="178"/>
      <c r="X32" s="177"/>
      <c r="Y32" s="177"/>
      <c r="Z32" s="177"/>
      <c r="AA32" s="153">
        <f>IF(OR(J32="Fail",ISBLANK(J32)),INDEX('Issue Code Table'!C:C,MATCH(N:N,'Issue Code Table'!A:A,0)),IF(M32="Critical",6,IF(M32="Significant",5,IF(M32="Moderate",3,2))))</f>
        <v>5</v>
      </c>
    </row>
    <row r="33" spans="1:27" ht="409.5" x14ac:dyDescent="0.25">
      <c r="A33" s="400" t="s">
        <v>2325</v>
      </c>
      <c r="B33" s="400" t="s">
        <v>227</v>
      </c>
      <c r="C33" s="400" t="s">
        <v>228</v>
      </c>
      <c r="D33" s="401" t="s">
        <v>337</v>
      </c>
      <c r="E33" s="372" t="s">
        <v>2326</v>
      </c>
      <c r="F33" s="402" t="s">
        <v>2327</v>
      </c>
      <c r="G33" s="402" t="s">
        <v>2328</v>
      </c>
      <c r="H33" s="401" t="s">
        <v>2329</v>
      </c>
      <c r="I33" s="372"/>
      <c r="J33" s="403"/>
      <c r="K33" s="401" t="s">
        <v>2330</v>
      </c>
      <c r="L33" s="372"/>
      <c r="M33" s="372" t="s">
        <v>233</v>
      </c>
      <c r="N33" s="184" t="s">
        <v>1029</v>
      </c>
      <c r="O33" s="392" t="s">
        <v>1030</v>
      </c>
      <c r="P33" s="183"/>
      <c r="Q33" s="401" t="s">
        <v>916</v>
      </c>
      <c r="R33" s="401" t="s">
        <v>2331</v>
      </c>
      <c r="S33" s="401" t="s">
        <v>2332</v>
      </c>
      <c r="T33" s="401" t="s">
        <v>2333</v>
      </c>
      <c r="U33" s="401" t="s">
        <v>2334</v>
      </c>
      <c r="V33" s="401" t="s">
        <v>2335</v>
      </c>
      <c r="W33" s="181"/>
      <c r="X33" s="180"/>
      <c r="Y33" s="180"/>
      <c r="Z33" s="180"/>
      <c r="AA33" s="157">
        <f>IF(OR(J33="Fail",ISBLANK(J33)),INDEX('Issue Code Table'!C:C,MATCH(N:N,'Issue Code Table'!A:A,0)),IF(M33="Critical",6,IF(M33="Significant",5,IF(M33="Moderate",3,2))))</f>
        <v>5</v>
      </c>
    </row>
    <row r="34" spans="1:27" ht="375" x14ac:dyDescent="0.25">
      <c r="A34" s="404" t="s">
        <v>2336</v>
      </c>
      <c r="B34" s="404" t="s">
        <v>2337</v>
      </c>
      <c r="C34" s="404" t="s">
        <v>2338</v>
      </c>
      <c r="D34" s="405" t="s">
        <v>337</v>
      </c>
      <c r="E34" s="378" t="s">
        <v>2339</v>
      </c>
      <c r="F34" s="406" t="s">
        <v>2340</v>
      </c>
      <c r="G34" s="406" t="s">
        <v>2341</v>
      </c>
      <c r="H34" s="405" t="s">
        <v>2342</v>
      </c>
      <c r="I34" s="378"/>
      <c r="J34" s="407"/>
      <c r="K34" s="405" t="s">
        <v>2343</v>
      </c>
      <c r="L34" s="378"/>
      <c r="M34" s="378" t="s">
        <v>233</v>
      </c>
      <c r="N34" s="387" t="s">
        <v>1029</v>
      </c>
      <c r="O34" s="389" t="s">
        <v>1030</v>
      </c>
      <c r="P34" s="179"/>
      <c r="Q34" s="405" t="s">
        <v>916</v>
      </c>
      <c r="R34" s="405" t="s">
        <v>2344</v>
      </c>
      <c r="S34" s="405" t="s">
        <v>2345</v>
      </c>
      <c r="T34" s="405" t="s">
        <v>2346</v>
      </c>
      <c r="U34" s="405" t="s">
        <v>2347</v>
      </c>
      <c r="V34" s="405" t="s">
        <v>2348</v>
      </c>
      <c r="W34" s="178"/>
      <c r="X34" s="177"/>
      <c r="Y34" s="177"/>
      <c r="Z34" s="177"/>
      <c r="AA34" s="153">
        <f>IF(OR(J34="Fail",ISBLANK(J34)),INDEX('Issue Code Table'!C:C,MATCH(N:N,'Issue Code Table'!A:A,0)),IF(M34="Critical",6,IF(M34="Significant",5,IF(M34="Moderate",3,2))))</f>
        <v>5</v>
      </c>
    </row>
    <row r="35" spans="1:27" ht="409.5" x14ac:dyDescent="0.25">
      <c r="A35" s="400" t="s">
        <v>2349</v>
      </c>
      <c r="B35" s="400" t="s">
        <v>562</v>
      </c>
      <c r="C35" s="400" t="s">
        <v>2116</v>
      </c>
      <c r="D35" s="401" t="s">
        <v>337</v>
      </c>
      <c r="E35" s="372" t="s">
        <v>2350</v>
      </c>
      <c r="F35" s="402" t="s">
        <v>2351</v>
      </c>
      <c r="G35" s="402" t="s">
        <v>2352</v>
      </c>
      <c r="H35" s="401" t="s">
        <v>2353</v>
      </c>
      <c r="I35" s="372"/>
      <c r="J35" s="403"/>
      <c r="K35" s="401" t="s">
        <v>2354</v>
      </c>
      <c r="L35" s="372"/>
      <c r="M35" s="372" t="s">
        <v>233</v>
      </c>
      <c r="N35" s="391" t="s">
        <v>803</v>
      </c>
      <c r="O35" s="392" t="s">
        <v>804</v>
      </c>
      <c r="P35" s="183"/>
      <c r="Q35" s="401" t="s">
        <v>916</v>
      </c>
      <c r="R35" s="401" t="s">
        <v>1005</v>
      </c>
      <c r="S35" s="401" t="s">
        <v>2355</v>
      </c>
      <c r="T35" s="401" t="s">
        <v>2356</v>
      </c>
      <c r="U35" s="401" t="s">
        <v>2357</v>
      </c>
      <c r="V35" s="401" t="s">
        <v>2358</v>
      </c>
      <c r="W35" s="181"/>
      <c r="X35" s="180"/>
      <c r="Y35" s="180"/>
      <c r="Z35" s="180"/>
      <c r="AA35" s="157">
        <f>IF(OR(J35="Fail",ISBLANK(J35)),INDEX('Issue Code Table'!C:C,MATCH(N:N,'Issue Code Table'!A:A,0)),IF(M35="Critical",6,IF(M35="Significant",5,IF(M35="Moderate",3,2))))</f>
        <v>6</v>
      </c>
    </row>
    <row r="36" spans="1:27" ht="409.5" x14ac:dyDescent="0.25">
      <c r="A36" s="404" t="s">
        <v>2359</v>
      </c>
      <c r="B36" s="404" t="s">
        <v>1683</v>
      </c>
      <c r="C36" s="404" t="s">
        <v>2360</v>
      </c>
      <c r="D36" s="405" t="s">
        <v>337</v>
      </c>
      <c r="E36" s="378" t="s">
        <v>2361</v>
      </c>
      <c r="F36" s="406" t="s">
        <v>2362</v>
      </c>
      <c r="G36" s="406" t="s">
        <v>2363</v>
      </c>
      <c r="H36" s="405" t="s">
        <v>2364</v>
      </c>
      <c r="I36" s="378"/>
      <c r="J36" s="407"/>
      <c r="K36" s="405" t="s">
        <v>2365</v>
      </c>
      <c r="L36" s="378"/>
      <c r="M36" s="378" t="s">
        <v>233</v>
      </c>
      <c r="N36" s="186" t="s">
        <v>889</v>
      </c>
      <c r="O36" s="389" t="s">
        <v>2366</v>
      </c>
      <c r="P36" s="179"/>
      <c r="Q36" s="405" t="s">
        <v>1019</v>
      </c>
      <c r="R36" s="405" t="s">
        <v>1164</v>
      </c>
      <c r="S36" s="405" t="s">
        <v>2367</v>
      </c>
      <c r="T36" s="405" t="s">
        <v>2368</v>
      </c>
      <c r="U36" s="405" t="s">
        <v>2369</v>
      </c>
      <c r="V36" s="405" t="s">
        <v>2370</v>
      </c>
      <c r="W36" s="178"/>
      <c r="X36" s="177"/>
      <c r="Y36" s="177"/>
      <c r="Z36" s="177"/>
      <c r="AA36" s="153">
        <f>IF(OR(J36="Fail",ISBLANK(J36)),INDEX('Issue Code Table'!C:C,MATCH(N:N,'Issue Code Table'!A:A,0)),IF(M36="Critical",6,IF(M36="Significant",5,IF(M36="Moderate",3,2))))</f>
        <v>6</v>
      </c>
    </row>
    <row r="37" spans="1:27" ht="409.5" x14ac:dyDescent="0.25">
      <c r="A37" s="400" t="s">
        <v>2371</v>
      </c>
      <c r="B37" s="400" t="s">
        <v>227</v>
      </c>
      <c r="C37" s="400" t="s">
        <v>228</v>
      </c>
      <c r="D37" s="401" t="s">
        <v>337</v>
      </c>
      <c r="E37" s="372" t="s">
        <v>2372</v>
      </c>
      <c r="F37" s="402" t="s">
        <v>2373</v>
      </c>
      <c r="G37" s="402" t="s">
        <v>2374</v>
      </c>
      <c r="H37" s="401" t="s">
        <v>2375</v>
      </c>
      <c r="I37" s="372"/>
      <c r="J37" s="403"/>
      <c r="K37" s="401" t="s">
        <v>2375</v>
      </c>
      <c r="L37" s="372"/>
      <c r="M37" s="372" t="s">
        <v>233</v>
      </c>
      <c r="N37" s="184" t="s">
        <v>1016</v>
      </c>
      <c r="O37" s="392" t="s">
        <v>1017</v>
      </c>
      <c r="P37" s="183"/>
      <c r="Q37" s="401" t="s">
        <v>1019</v>
      </c>
      <c r="R37" s="401" t="s">
        <v>1299</v>
      </c>
      <c r="S37" s="401" t="s">
        <v>2376</v>
      </c>
      <c r="T37" s="401" t="s">
        <v>2377</v>
      </c>
      <c r="U37" s="401" t="s">
        <v>2378</v>
      </c>
      <c r="V37" s="401" t="s">
        <v>2379</v>
      </c>
      <c r="W37" s="181"/>
      <c r="X37" s="180"/>
      <c r="Y37" s="180"/>
      <c r="Z37" s="180"/>
      <c r="AA37" s="157">
        <f>IF(OR(J37="Fail",ISBLANK(J37)),INDEX('Issue Code Table'!C:C,MATCH(N:N,'Issue Code Table'!A:A,0)),IF(M37="Critical",6,IF(M37="Significant",5,IF(M37="Moderate",3,2))))</f>
        <v>5</v>
      </c>
    </row>
    <row r="38" spans="1:27" ht="409.5" x14ac:dyDescent="0.25">
      <c r="A38" s="404" t="s">
        <v>2380</v>
      </c>
      <c r="B38" s="404" t="s">
        <v>359</v>
      </c>
      <c r="C38" s="404" t="s">
        <v>360</v>
      </c>
      <c r="D38" s="405" t="s">
        <v>337</v>
      </c>
      <c r="E38" s="378" t="s">
        <v>2381</v>
      </c>
      <c r="F38" s="406" t="s">
        <v>2382</v>
      </c>
      <c r="G38" s="406" t="s">
        <v>2383</v>
      </c>
      <c r="H38" s="405" t="s">
        <v>2384</v>
      </c>
      <c r="I38" s="378"/>
      <c r="J38" s="407"/>
      <c r="K38" s="405" t="s">
        <v>2385</v>
      </c>
      <c r="L38" s="378"/>
      <c r="M38" s="378" t="s">
        <v>233</v>
      </c>
      <c r="N38" s="186" t="s">
        <v>1089</v>
      </c>
      <c r="O38" s="389" t="s">
        <v>2386</v>
      </c>
      <c r="P38" s="179"/>
      <c r="Q38" s="405" t="s">
        <v>1019</v>
      </c>
      <c r="R38" s="405" t="s">
        <v>2387</v>
      </c>
      <c r="S38" s="405" t="s">
        <v>2388</v>
      </c>
      <c r="T38" s="405" t="s">
        <v>2389</v>
      </c>
      <c r="U38" s="405" t="s">
        <v>2390</v>
      </c>
      <c r="V38" s="405" t="s">
        <v>2391</v>
      </c>
      <c r="W38" s="178"/>
      <c r="X38" s="177"/>
      <c r="Y38" s="177"/>
      <c r="Z38" s="177"/>
      <c r="AA38" s="153">
        <f>IF(OR(J38="Fail",ISBLANK(J38)),INDEX('Issue Code Table'!C:C,MATCH(N:N,'Issue Code Table'!A:A,0)),IF(M38="Critical",6,IF(M38="Significant",5,IF(M38="Moderate",3,2))))</f>
        <v>5</v>
      </c>
    </row>
    <row r="39" spans="1:27" ht="409.5" x14ac:dyDescent="0.25">
      <c r="A39" s="400" t="s">
        <v>2392</v>
      </c>
      <c r="B39" s="400" t="s">
        <v>574</v>
      </c>
      <c r="C39" s="400" t="s">
        <v>575</v>
      </c>
      <c r="D39" s="401" t="s">
        <v>337</v>
      </c>
      <c r="E39" s="372" t="s">
        <v>2393</v>
      </c>
      <c r="F39" s="402" t="s">
        <v>2394</v>
      </c>
      <c r="G39" s="402" t="s">
        <v>2395</v>
      </c>
      <c r="H39" s="401" t="s">
        <v>2396</v>
      </c>
      <c r="I39" s="372"/>
      <c r="J39" s="403"/>
      <c r="K39" s="401" t="s">
        <v>2397</v>
      </c>
      <c r="L39" s="372"/>
      <c r="M39" s="372" t="s">
        <v>233</v>
      </c>
      <c r="N39" s="184" t="s">
        <v>803</v>
      </c>
      <c r="O39" s="392" t="s">
        <v>804</v>
      </c>
      <c r="P39" s="183"/>
      <c r="Q39" s="401" t="s">
        <v>1019</v>
      </c>
      <c r="R39" s="401" t="s">
        <v>1335</v>
      </c>
      <c r="S39" s="401" t="s">
        <v>2398</v>
      </c>
      <c r="T39" s="401" t="s">
        <v>2399</v>
      </c>
      <c r="U39" s="401" t="s">
        <v>2400</v>
      </c>
      <c r="V39" s="401" t="s">
        <v>2401</v>
      </c>
      <c r="W39" s="181"/>
      <c r="X39" s="180"/>
      <c r="Y39" s="180"/>
      <c r="Z39" s="180"/>
      <c r="AA39" s="157">
        <f>IF(OR(J39="Fail",ISBLANK(J39)),INDEX('Issue Code Table'!C:C,MATCH(N:N,'Issue Code Table'!A:A,0)),IF(M39="Critical",6,IF(M39="Significant",5,IF(M39="Moderate",3,2))))</f>
        <v>6</v>
      </c>
    </row>
    <row r="40" spans="1:27" ht="409.5" x14ac:dyDescent="0.25">
      <c r="A40" s="404" t="s">
        <v>2402</v>
      </c>
      <c r="B40" s="404" t="s">
        <v>523</v>
      </c>
      <c r="C40" s="404" t="s">
        <v>524</v>
      </c>
      <c r="D40" s="405" t="s">
        <v>337</v>
      </c>
      <c r="E40" s="378" t="s">
        <v>2403</v>
      </c>
      <c r="F40" s="406" t="s">
        <v>2404</v>
      </c>
      <c r="G40" s="406" t="s">
        <v>2405</v>
      </c>
      <c r="H40" s="405" t="s">
        <v>2406</v>
      </c>
      <c r="I40" s="378"/>
      <c r="J40" s="407"/>
      <c r="K40" s="405" t="s">
        <v>2407</v>
      </c>
      <c r="L40" s="378"/>
      <c r="M40" s="378" t="s">
        <v>449</v>
      </c>
      <c r="N40" s="189" t="s">
        <v>529</v>
      </c>
      <c r="O40" s="406" t="s">
        <v>530</v>
      </c>
      <c r="P40" s="179"/>
      <c r="Q40" s="405" t="s">
        <v>1019</v>
      </c>
      <c r="R40" s="405" t="s">
        <v>2408</v>
      </c>
      <c r="S40" s="405" t="s">
        <v>2409</v>
      </c>
      <c r="T40" s="405" t="s">
        <v>2410</v>
      </c>
      <c r="U40" s="405" t="s">
        <v>2411</v>
      </c>
      <c r="V40" s="405" t="s">
        <v>2412</v>
      </c>
      <c r="W40" s="178"/>
      <c r="X40" s="177"/>
      <c r="Y40" s="177"/>
      <c r="Z40" s="177"/>
      <c r="AA40" s="153">
        <f>IF(OR(J40="Fail",ISBLANK(J40)),INDEX('Issue Code Table'!C:C,MATCH(N:N,'Issue Code Table'!A:A,0)),IF(M40="Critical",6,IF(M40="Significant",5,IF(M40="Moderate",3,2))))</f>
        <v>2</v>
      </c>
    </row>
    <row r="41" spans="1:27" ht="409.5" x14ac:dyDescent="0.25">
      <c r="A41" s="400" t="s">
        <v>2413</v>
      </c>
      <c r="B41" s="400" t="s">
        <v>562</v>
      </c>
      <c r="C41" s="400" t="s">
        <v>2116</v>
      </c>
      <c r="D41" s="401" t="s">
        <v>337</v>
      </c>
      <c r="E41" s="372" t="s">
        <v>2414</v>
      </c>
      <c r="F41" s="402" t="s">
        <v>2415</v>
      </c>
      <c r="G41" s="402" t="s">
        <v>2416</v>
      </c>
      <c r="H41" s="401" t="s">
        <v>2417</v>
      </c>
      <c r="I41" s="372"/>
      <c r="J41" s="403"/>
      <c r="K41" s="401" t="s">
        <v>2418</v>
      </c>
      <c r="L41" s="372"/>
      <c r="M41" s="372" t="s">
        <v>233</v>
      </c>
      <c r="N41" s="184" t="s">
        <v>803</v>
      </c>
      <c r="O41" s="392" t="s">
        <v>804</v>
      </c>
      <c r="P41" s="183"/>
      <c r="Q41" s="401" t="s">
        <v>1031</v>
      </c>
      <c r="R41" s="401" t="s">
        <v>2419</v>
      </c>
      <c r="S41" s="401" t="s">
        <v>2420</v>
      </c>
      <c r="T41" s="401" t="s">
        <v>2421</v>
      </c>
      <c r="U41" s="401" t="s">
        <v>2422</v>
      </c>
      <c r="V41" s="401" t="s">
        <v>2423</v>
      </c>
      <c r="W41" s="181"/>
      <c r="X41" s="180"/>
      <c r="Y41" s="180"/>
      <c r="Z41" s="180"/>
      <c r="AA41" s="157">
        <f>IF(OR(J41="Fail",ISBLANK(J41)),INDEX('Issue Code Table'!C:C,MATCH(N:N,'Issue Code Table'!A:A,0)),IF(M41="Critical",6,IF(M41="Significant",5,IF(M41="Moderate",3,2))))</f>
        <v>6</v>
      </c>
    </row>
    <row r="42" spans="1:27" ht="409.5" x14ac:dyDescent="0.25">
      <c r="A42" s="404" t="s">
        <v>2424</v>
      </c>
      <c r="B42" s="404" t="s">
        <v>504</v>
      </c>
      <c r="C42" s="404" t="s">
        <v>1489</v>
      </c>
      <c r="D42" s="405" t="s">
        <v>337</v>
      </c>
      <c r="E42" s="378" t="s">
        <v>2425</v>
      </c>
      <c r="F42" s="406" t="s">
        <v>2426</v>
      </c>
      <c r="G42" s="406" t="s">
        <v>2427</v>
      </c>
      <c r="H42" s="405" t="s">
        <v>2428</v>
      </c>
      <c r="I42" s="378"/>
      <c r="J42" s="407"/>
      <c r="K42" s="405" t="s">
        <v>2429</v>
      </c>
      <c r="L42" s="378"/>
      <c r="M42" s="378" t="s">
        <v>233</v>
      </c>
      <c r="N42" s="186" t="s">
        <v>903</v>
      </c>
      <c r="O42" s="389" t="s">
        <v>904</v>
      </c>
      <c r="P42" s="179"/>
      <c r="Q42" s="405" t="s">
        <v>1031</v>
      </c>
      <c r="R42" s="405" t="s">
        <v>1178</v>
      </c>
      <c r="S42" s="405" t="s">
        <v>2430</v>
      </c>
      <c r="T42" s="405" t="s">
        <v>2431</v>
      </c>
      <c r="U42" s="405" t="s">
        <v>2432</v>
      </c>
      <c r="V42" s="405" t="s">
        <v>2433</v>
      </c>
      <c r="W42" s="178"/>
      <c r="X42" s="177"/>
      <c r="Y42" s="177"/>
      <c r="Z42" s="177"/>
      <c r="AA42" s="153">
        <f>IF(OR(J42="Fail",ISBLANK(J42)),INDEX('Issue Code Table'!C:C,MATCH(N:N,'Issue Code Table'!A:A,0)),IF(M42="Critical",6,IF(M42="Significant",5,IF(M42="Moderate",3,2))))</f>
        <v>5</v>
      </c>
    </row>
    <row r="43" spans="1:27" ht="409.5" x14ac:dyDescent="0.25">
      <c r="A43" s="400" t="s">
        <v>2434</v>
      </c>
      <c r="B43" s="400" t="s">
        <v>504</v>
      </c>
      <c r="C43" s="400" t="s">
        <v>1489</v>
      </c>
      <c r="D43" s="401" t="s">
        <v>337</v>
      </c>
      <c r="E43" s="372" t="s">
        <v>2435</v>
      </c>
      <c r="F43" s="402" t="s">
        <v>2436</v>
      </c>
      <c r="G43" s="402" t="s">
        <v>2437</v>
      </c>
      <c r="H43" s="401" t="s">
        <v>2438</v>
      </c>
      <c r="I43" s="372"/>
      <c r="J43" s="403"/>
      <c r="K43" s="401" t="s">
        <v>2439</v>
      </c>
      <c r="L43" s="372"/>
      <c r="M43" s="372" t="s">
        <v>233</v>
      </c>
      <c r="N43" s="184" t="s">
        <v>903</v>
      </c>
      <c r="O43" s="392" t="s">
        <v>904</v>
      </c>
      <c r="P43" s="183"/>
      <c r="Q43" s="401" t="s">
        <v>1031</v>
      </c>
      <c r="R43" s="401" t="s">
        <v>2440</v>
      </c>
      <c r="S43" s="401" t="s">
        <v>2441</v>
      </c>
      <c r="T43" s="401" t="s">
        <v>2442</v>
      </c>
      <c r="U43" s="401" t="s">
        <v>2443</v>
      </c>
      <c r="V43" s="401" t="s">
        <v>2444</v>
      </c>
      <c r="W43" s="181"/>
      <c r="X43" s="180"/>
      <c r="Y43" s="180"/>
      <c r="Z43" s="180"/>
      <c r="AA43" s="157">
        <f>IF(OR(J43="Fail",ISBLANK(J43)),INDEX('Issue Code Table'!C:C,MATCH(N:N,'Issue Code Table'!A:A,0)),IF(M43="Critical",6,IF(M43="Significant",5,IF(M43="Moderate",3,2))))</f>
        <v>5</v>
      </c>
    </row>
    <row r="44" spans="1:27" ht="409.5" x14ac:dyDescent="0.25">
      <c r="A44" s="404" t="s">
        <v>2445</v>
      </c>
      <c r="B44" s="404" t="s">
        <v>514</v>
      </c>
      <c r="C44" s="404" t="s">
        <v>2446</v>
      </c>
      <c r="D44" s="405" t="s">
        <v>337</v>
      </c>
      <c r="E44" s="378" t="s">
        <v>2447</v>
      </c>
      <c r="F44" s="406" t="s">
        <v>2448</v>
      </c>
      <c r="G44" s="406" t="s">
        <v>2449</v>
      </c>
      <c r="H44" s="405" t="s">
        <v>2450</v>
      </c>
      <c r="I44" s="378"/>
      <c r="J44" s="407"/>
      <c r="K44" s="405" t="s">
        <v>2451</v>
      </c>
      <c r="L44" s="378"/>
      <c r="M44" s="378" t="s">
        <v>233</v>
      </c>
      <c r="N44" s="186" t="s">
        <v>903</v>
      </c>
      <c r="O44" s="389" t="s">
        <v>904</v>
      </c>
      <c r="P44" s="179"/>
      <c r="Q44" s="405" t="s">
        <v>1031</v>
      </c>
      <c r="R44" s="405" t="s">
        <v>2452</v>
      </c>
      <c r="S44" s="405" t="s">
        <v>2453</v>
      </c>
      <c r="T44" s="405" t="s">
        <v>2454</v>
      </c>
      <c r="U44" s="405" t="s">
        <v>2455</v>
      </c>
      <c r="V44" s="405" t="s">
        <v>2456</v>
      </c>
      <c r="W44" s="178"/>
      <c r="X44" s="177"/>
      <c r="Y44" s="177"/>
      <c r="Z44" s="177"/>
      <c r="AA44" s="153">
        <f>IF(OR(J44="Fail",ISBLANK(J44)),INDEX('Issue Code Table'!C:C,MATCH(N:N,'Issue Code Table'!A:A,0)),IF(M44="Critical",6,IF(M44="Significant",5,IF(M44="Moderate",3,2))))</f>
        <v>5</v>
      </c>
    </row>
    <row r="45" spans="1:27" ht="409.5" x14ac:dyDescent="0.25">
      <c r="A45" s="400" t="s">
        <v>2457</v>
      </c>
      <c r="B45" s="400" t="s">
        <v>504</v>
      </c>
      <c r="C45" s="400" t="s">
        <v>1489</v>
      </c>
      <c r="D45" s="401" t="s">
        <v>337</v>
      </c>
      <c r="E45" s="372" t="s">
        <v>2458</v>
      </c>
      <c r="F45" s="402" t="s">
        <v>2459</v>
      </c>
      <c r="G45" s="402" t="s">
        <v>2460</v>
      </c>
      <c r="H45" s="401" t="s">
        <v>2461</v>
      </c>
      <c r="I45" s="372"/>
      <c r="J45" s="403"/>
      <c r="K45" s="401" t="s">
        <v>2462</v>
      </c>
      <c r="L45" s="372"/>
      <c r="M45" s="372" t="s">
        <v>233</v>
      </c>
      <c r="N45" s="184" t="s">
        <v>903</v>
      </c>
      <c r="O45" s="392" t="s">
        <v>904</v>
      </c>
      <c r="P45" s="183"/>
      <c r="Q45" s="401" t="s">
        <v>1031</v>
      </c>
      <c r="R45" s="401" t="s">
        <v>1215</v>
      </c>
      <c r="S45" s="401" t="s">
        <v>2463</v>
      </c>
      <c r="T45" s="401" t="s">
        <v>2464</v>
      </c>
      <c r="U45" s="401" t="s">
        <v>2465</v>
      </c>
      <c r="V45" s="401" t="s">
        <v>2466</v>
      </c>
      <c r="W45" s="181"/>
      <c r="X45" s="180"/>
      <c r="Y45" s="180"/>
      <c r="Z45" s="180"/>
      <c r="AA45" s="157">
        <f>IF(OR(J45="Fail",ISBLANK(J45)),INDEX('Issue Code Table'!C:C,MATCH(N:N,'Issue Code Table'!A:A,0)),IF(M45="Critical",6,IF(M45="Significant",5,IF(M45="Moderate",3,2))))</f>
        <v>5</v>
      </c>
    </row>
    <row r="46" spans="1:27" ht="387.5" x14ac:dyDescent="0.25">
      <c r="A46" s="404" t="s">
        <v>2467</v>
      </c>
      <c r="B46" s="404" t="s">
        <v>523</v>
      </c>
      <c r="C46" s="404" t="s">
        <v>524</v>
      </c>
      <c r="D46" s="405" t="s">
        <v>337</v>
      </c>
      <c r="E46" s="378" t="s">
        <v>2468</v>
      </c>
      <c r="F46" s="406" t="s">
        <v>2469</v>
      </c>
      <c r="G46" s="406" t="s">
        <v>2470</v>
      </c>
      <c r="H46" s="405" t="s">
        <v>2471</v>
      </c>
      <c r="I46" s="378"/>
      <c r="J46" s="407"/>
      <c r="K46" s="405" t="s">
        <v>2472</v>
      </c>
      <c r="L46" s="378"/>
      <c r="M46" s="378" t="s">
        <v>449</v>
      </c>
      <c r="N46" s="186" t="s">
        <v>903</v>
      </c>
      <c r="O46" s="389" t="s">
        <v>904</v>
      </c>
      <c r="P46" s="179"/>
      <c r="Q46" s="405" t="s">
        <v>1031</v>
      </c>
      <c r="R46" s="405" t="s">
        <v>1240</v>
      </c>
      <c r="S46" s="405" t="s">
        <v>2473</v>
      </c>
      <c r="T46" s="405" t="s">
        <v>2474</v>
      </c>
      <c r="U46" s="405" t="s">
        <v>2475</v>
      </c>
      <c r="V46" s="405" t="s">
        <v>2476</v>
      </c>
      <c r="W46" s="178"/>
      <c r="X46" s="177"/>
      <c r="Y46" s="177"/>
      <c r="Z46" s="177"/>
      <c r="AA46" s="153">
        <f>IF(OR(J46="Fail",ISBLANK(J46)),INDEX('Issue Code Table'!C:C,MATCH(N:N,'Issue Code Table'!A:A,0)),IF(M46="Critical",6,IF(M46="Significant",5,IF(M46="Moderate",3,2))))</f>
        <v>5</v>
      </c>
    </row>
    <row r="47" spans="1:27" ht="409.5" x14ac:dyDescent="0.25">
      <c r="A47" s="400" t="s">
        <v>2477</v>
      </c>
      <c r="B47" s="400" t="s">
        <v>227</v>
      </c>
      <c r="C47" s="400" t="s">
        <v>228</v>
      </c>
      <c r="D47" s="401" t="s">
        <v>337</v>
      </c>
      <c r="E47" s="372" t="s">
        <v>2478</v>
      </c>
      <c r="F47" s="402" t="s">
        <v>2479</v>
      </c>
      <c r="G47" s="402" t="s">
        <v>2480</v>
      </c>
      <c r="H47" s="401" t="s">
        <v>2481</v>
      </c>
      <c r="I47" s="372"/>
      <c r="J47" s="403"/>
      <c r="K47" s="401" t="s">
        <v>2482</v>
      </c>
      <c r="L47" s="372"/>
      <c r="M47" s="372" t="s">
        <v>233</v>
      </c>
      <c r="N47" s="184" t="s">
        <v>1029</v>
      </c>
      <c r="O47" s="392" t="s">
        <v>1030</v>
      </c>
      <c r="P47" s="183"/>
      <c r="Q47" s="401" t="s">
        <v>1031</v>
      </c>
      <c r="R47" s="401" t="s">
        <v>2483</v>
      </c>
      <c r="S47" s="401" t="s">
        <v>2484</v>
      </c>
      <c r="T47" s="401" t="s">
        <v>2485</v>
      </c>
      <c r="U47" s="401" t="s">
        <v>2486</v>
      </c>
      <c r="V47" s="401" t="s">
        <v>2487</v>
      </c>
      <c r="W47" s="181"/>
      <c r="X47" s="180"/>
      <c r="Y47" s="180"/>
      <c r="Z47" s="180"/>
      <c r="AA47" s="157">
        <f>IF(OR(J47="Fail",ISBLANK(J47)),INDEX('Issue Code Table'!C:C,MATCH(N:N,'Issue Code Table'!A:A,0)),IF(M47="Critical",6,IF(M47="Significant",5,IF(M47="Moderate",3,2))))</f>
        <v>5</v>
      </c>
    </row>
    <row r="48" spans="1:27" ht="409.5" x14ac:dyDescent="0.25">
      <c r="A48" s="404" t="s">
        <v>2488</v>
      </c>
      <c r="B48" s="404" t="s">
        <v>514</v>
      </c>
      <c r="C48" s="404" t="s">
        <v>2446</v>
      </c>
      <c r="D48" s="405" t="s">
        <v>337</v>
      </c>
      <c r="E48" s="378" t="s">
        <v>2489</v>
      </c>
      <c r="F48" s="406" t="s">
        <v>2490</v>
      </c>
      <c r="G48" s="406" t="s">
        <v>2491</v>
      </c>
      <c r="H48" s="405" t="s">
        <v>2492</v>
      </c>
      <c r="I48" s="378"/>
      <c r="J48" s="407"/>
      <c r="K48" s="405" t="s">
        <v>2493</v>
      </c>
      <c r="L48" s="378"/>
      <c r="M48" s="378" t="s">
        <v>233</v>
      </c>
      <c r="N48" s="186" t="s">
        <v>803</v>
      </c>
      <c r="O48" s="389" t="s">
        <v>804</v>
      </c>
      <c r="P48" s="179"/>
      <c r="Q48" s="405" t="s">
        <v>1031</v>
      </c>
      <c r="R48" s="405" t="s">
        <v>2494</v>
      </c>
      <c r="S48" s="405" t="s">
        <v>2495</v>
      </c>
      <c r="T48" s="405" t="s">
        <v>2496</v>
      </c>
      <c r="U48" s="405" t="s">
        <v>2497</v>
      </c>
      <c r="V48" s="405" t="s">
        <v>2498</v>
      </c>
      <c r="W48" s="178"/>
      <c r="X48" s="177"/>
      <c r="Y48" s="177"/>
      <c r="Z48" s="177"/>
      <c r="AA48" s="153">
        <f>IF(OR(J48="Fail",ISBLANK(J48)),INDEX('Issue Code Table'!C:C,MATCH(N:N,'Issue Code Table'!A:A,0)),IF(M48="Critical",6,IF(M48="Significant",5,IF(M48="Moderate",3,2))))</f>
        <v>6</v>
      </c>
    </row>
    <row r="49" spans="1:27" ht="375" x14ac:dyDescent="0.25">
      <c r="A49" s="400" t="s">
        <v>2499</v>
      </c>
      <c r="B49" s="400" t="s">
        <v>562</v>
      </c>
      <c r="C49" s="400" t="s">
        <v>2116</v>
      </c>
      <c r="D49" s="401" t="s">
        <v>337</v>
      </c>
      <c r="E49" s="372" t="s">
        <v>2500</v>
      </c>
      <c r="F49" s="402" t="s">
        <v>2501</v>
      </c>
      <c r="G49" s="402" t="s">
        <v>2502</v>
      </c>
      <c r="H49" s="401" t="s">
        <v>2503</v>
      </c>
      <c r="I49" s="372"/>
      <c r="J49" s="403"/>
      <c r="K49" s="401" t="s">
        <v>2504</v>
      </c>
      <c r="L49" s="372"/>
      <c r="M49" s="372" t="s">
        <v>233</v>
      </c>
      <c r="N49" s="184" t="s">
        <v>803</v>
      </c>
      <c r="O49" s="392" t="s">
        <v>804</v>
      </c>
      <c r="P49" s="183"/>
      <c r="Q49" s="401" t="s">
        <v>1041</v>
      </c>
      <c r="R49" s="401" t="s">
        <v>2505</v>
      </c>
      <c r="S49" s="401" t="s">
        <v>2506</v>
      </c>
      <c r="T49" s="401" t="s">
        <v>2507</v>
      </c>
      <c r="U49" s="401" t="s">
        <v>2508</v>
      </c>
      <c r="V49" s="401" t="s">
        <v>2509</v>
      </c>
      <c r="W49" s="181"/>
      <c r="X49" s="180"/>
      <c r="Y49" s="180"/>
      <c r="Z49" s="180"/>
      <c r="AA49" s="157">
        <f>IF(OR(J49="Fail",ISBLANK(J49)),INDEX('Issue Code Table'!C:C,MATCH(N:N,'Issue Code Table'!A:A,0)),IF(M49="Critical",6,IF(M49="Significant",5,IF(M49="Moderate",3,2))))</f>
        <v>6</v>
      </c>
    </row>
    <row r="50" spans="1:27" ht="409.5" x14ac:dyDescent="0.25">
      <c r="A50" s="404" t="s">
        <v>2510</v>
      </c>
      <c r="B50" s="404" t="s">
        <v>562</v>
      </c>
      <c r="C50" s="404" t="s">
        <v>2116</v>
      </c>
      <c r="D50" s="405" t="s">
        <v>337</v>
      </c>
      <c r="E50" s="378" t="s">
        <v>2511</v>
      </c>
      <c r="F50" s="406" t="s">
        <v>2512</v>
      </c>
      <c r="G50" s="406" t="s">
        <v>2513</v>
      </c>
      <c r="H50" s="405" t="s">
        <v>2514</v>
      </c>
      <c r="I50" s="378"/>
      <c r="J50" s="407"/>
      <c r="K50" s="405" t="s">
        <v>2515</v>
      </c>
      <c r="L50" s="378"/>
      <c r="M50" s="378" t="s">
        <v>233</v>
      </c>
      <c r="N50" s="186" t="s">
        <v>803</v>
      </c>
      <c r="O50" s="389" t="s">
        <v>804</v>
      </c>
      <c r="P50" s="179"/>
      <c r="Q50" s="405" t="s">
        <v>1041</v>
      </c>
      <c r="R50" s="405" t="s">
        <v>2516</v>
      </c>
      <c r="S50" s="405" t="s">
        <v>2517</v>
      </c>
      <c r="T50" s="405" t="s">
        <v>2518</v>
      </c>
      <c r="U50" s="405" t="s">
        <v>2519</v>
      </c>
      <c r="V50" s="405" t="s">
        <v>2520</v>
      </c>
      <c r="W50" s="178"/>
      <c r="X50" s="177"/>
      <c r="Y50" s="177"/>
      <c r="Z50" s="177"/>
      <c r="AA50" s="153">
        <f>IF(OR(J50="Fail",ISBLANK(J50)),INDEX('Issue Code Table'!C:C,MATCH(N:N,'Issue Code Table'!A:A,0)),IF(M50="Critical",6,IF(M50="Significant",5,IF(M50="Moderate",3,2))))</f>
        <v>6</v>
      </c>
    </row>
    <row r="51" spans="1:27" ht="409.5" x14ac:dyDescent="0.25">
      <c r="A51" s="400" t="s">
        <v>2521</v>
      </c>
      <c r="B51" s="400" t="s">
        <v>1696</v>
      </c>
      <c r="C51" s="400" t="s">
        <v>1697</v>
      </c>
      <c r="D51" s="401" t="s">
        <v>337</v>
      </c>
      <c r="E51" s="372" t="s">
        <v>2522</v>
      </c>
      <c r="F51" s="402" t="s">
        <v>2523</v>
      </c>
      <c r="G51" s="402" t="s">
        <v>2524</v>
      </c>
      <c r="H51" s="401" t="s">
        <v>2525</v>
      </c>
      <c r="I51" s="372"/>
      <c r="J51" s="403"/>
      <c r="K51" s="401" t="s">
        <v>2526</v>
      </c>
      <c r="L51" s="372"/>
      <c r="M51" s="372" t="s">
        <v>233</v>
      </c>
      <c r="N51" s="184" t="s">
        <v>2527</v>
      </c>
      <c r="O51" s="392" t="s">
        <v>2528</v>
      </c>
      <c r="P51" s="183"/>
      <c r="Q51" s="401" t="s">
        <v>2529</v>
      </c>
      <c r="R51" s="401" t="s">
        <v>1542</v>
      </c>
      <c r="S51" s="401" t="s">
        <v>2530</v>
      </c>
      <c r="T51" s="401" t="s">
        <v>2531</v>
      </c>
      <c r="U51" s="401" t="s">
        <v>2532</v>
      </c>
      <c r="V51" s="401" t="s">
        <v>2533</v>
      </c>
      <c r="W51" s="181"/>
      <c r="X51" s="180"/>
      <c r="Y51" s="180"/>
      <c r="Z51" s="180"/>
      <c r="AA51" s="157">
        <f>IF(OR(J51="Fail",ISBLANK(J51)),INDEX('Issue Code Table'!C:C,MATCH(N:N,'Issue Code Table'!A:A,0)),IF(M51="Critical",6,IF(M51="Significant",5,IF(M51="Moderate",3,2))))</f>
        <v>6</v>
      </c>
    </row>
    <row r="52" spans="1:27" ht="409.5" x14ac:dyDescent="0.25">
      <c r="A52" s="404" t="s">
        <v>2534</v>
      </c>
      <c r="B52" s="404" t="s">
        <v>533</v>
      </c>
      <c r="C52" s="404" t="s">
        <v>883</v>
      </c>
      <c r="D52" s="405" t="s">
        <v>337</v>
      </c>
      <c r="E52" s="378" t="s">
        <v>2535</v>
      </c>
      <c r="F52" s="406" t="s">
        <v>2536</v>
      </c>
      <c r="G52" s="406" t="s">
        <v>2537</v>
      </c>
      <c r="H52" s="405" t="s">
        <v>2538</v>
      </c>
      <c r="I52" s="378"/>
      <c r="J52" s="407"/>
      <c r="K52" s="405" t="s">
        <v>2538</v>
      </c>
      <c r="L52" s="378"/>
      <c r="M52" s="378" t="s">
        <v>222</v>
      </c>
      <c r="N52" s="186" t="s">
        <v>903</v>
      </c>
      <c r="O52" s="389" t="s">
        <v>904</v>
      </c>
      <c r="P52" s="179"/>
      <c r="Q52" s="405" t="s">
        <v>1506</v>
      </c>
      <c r="R52" s="405" t="s">
        <v>1604</v>
      </c>
      <c r="S52" s="405" t="s">
        <v>2539</v>
      </c>
      <c r="T52" s="405" t="s">
        <v>2540</v>
      </c>
      <c r="U52" s="405" t="s">
        <v>2541</v>
      </c>
      <c r="V52" s="405" t="s">
        <v>2542</v>
      </c>
      <c r="W52" s="178"/>
      <c r="X52" s="177"/>
      <c r="Y52" s="177"/>
      <c r="Z52" s="177"/>
      <c r="AA52" s="153">
        <f>IF(OR(J52="Fail",ISBLANK(J52)),INDEX('Issue Code Table'!C:C,MATCH(N:N,'Issue Code Table'!A:A,0)),IF(M52="Critical",6,IF(M52="Significant",5,IF(M52="Moderate",3,2))))</f>
        <v>5</v>
      </c>
    </row>
    <row r="53" spans="1:27" ht="409.5" x14ac:dyDescent="0.25">
      <c r="A53" s="400" t="s">
        <v>2543</v>
      </c>
      <c r="B53" s="400" t="s">
        <v>514</v>
      </c>
      <c r="C53" s="400" t="s">
        <v>515</v>
      </c>
      <c r="D53" s="401" t="s">
        <v>337</v>
      </c>
      <c r="E53" s="372" t="s">
        <v>2544</v>
      </c>
      <c r="F53" s="402" t="s">
        <v>2545</v>
      </c>
      <c r="G53" s="402" t="s">
        <v>2546</v>
      </c>
      <c r="H53" s="401" t="s">
        <v>2547</v>
      </c>
      <c r="I53" s="372"/>
      <c r="J53" s="403"/>
      <c r="K53" s="401" t="s">
        <v>2547</v>
      </c>
      <c r="L53" s="372"/>
      <c r="M53" s="372" t="s">
        <v>233</v>
      </c>
      <c r="N53" s="184" t="s">
        <v>903</v>
      </c>
      <c r="O53" s="392" t="s">
        <v>904</v>
      </c>
      <c r="P53" s="183"/>
      <c r="Q53" s="401" t="s">
        <v>1506</v>
      </c>
      <c r="R53" s="401" t="s">
        <v>1507</v>
      </c>
      <c r="S53" s="401" t="s">
        <v>2548</v>
      </c>
      <c r="T53" s="401" t="s">
        <v>2549</v>
      </c>
      <c r="U53" s="401" t="s">
        <v>2550</v>
      </c>
      <c r="V53" s="401" t="s">
        <v>2551</v>
      </c>
      <c r="W53" s="181"/>
      <c r="X53" s="180"/>
      <c r="Y53" s="180"/>
      <c r="Z53" s="180"/>
      <c r="AA53" s="157">
        <f>IF(OR(J53="Fail",ISBLANK(J53)),INDEX('Issue Code Table'!C:C,MATCH(N:N,'Issue Code Table'!A:A,0)),IF(M53="Critical",6,IF(M53="Significant",5,IF(M53="Moderate",3,2))))</f>
        <v>5</v>
      </c>
    </row>
    <row r="54" spans="1:27" ht="409.5" x14ac:dyDescent="0.25">
      <c r="A54" s="404" t="s">
        <v>2552</v>
      </c>
      <c r="B54" s="404" t="s">
        <v>1683</v>
      </c>
      <c r="C54" s="404" t="s">
        <v>2360</v>
      </c>
      <c r="D54" s="405" t="s">
        <v>337</v>
      </c>
      <c r="E54" s="378" t="s">
        <v>2553</v>
      </c>
      <c r="F54" s="406" t="s">
        <v>2554</v>
      </c>
      <c r="G54" s="406" t="s">
        <v>2555</v>
      </c>
      <c r="H54" s="405" t="s">
        <v>2556</v>
      </c>
      <c r="I54" s="378"/>
      <c r="J54" s="407"/>
      <c r="K54" s="405" t="s">
        <v>2557</v>
      </c>
      <c r="L54" s="378"/>
      <c r="M54" s="378" t="s">
        <v>233</v>
      </c>
      <c r="N54" s="186" t="s">
        <v>903</v>
      </c>
      <c r="O54" s="389" t="s">
        <v>904</v>
      </c>
      <c r="P54" s="179"/>
      <c r="Q54" s="405" t="s">
        <v>1506</v>
      </c>
      <c r="R54" s="405" t="s">
        <v>1690</v>
      </c>
      <c r="S54" s="405" t="s">
        <v>2558</v>
      </c>
      <c r="T54" s="405" t="s">
        <v>2559</v>
      </c>
      <c r="U54" s="405" t="s">
        <v>2560</v>
      </c>
      <c r="V54" s="405" t="s">
        <v>2561</v>
      </c>
      <c r="W54" s="178"/>
      <c r="X54" s="177"/>
      <c r="Y54" s="177"/>
      <c r="Z54" s="177"/>
      <c r="AA54" s="153">
        <f>IF(OR(J54="Fail",ISBLANK(J54)),INDEX('Issue Code Table'!C:C,MATCH(N:N,'Issue Code Table'!A:A,0)),IF(M54="Critical",6,IF(M54="Significant",5,IF(M54="Moderate",3,2))))</f>
        <v>5</v>
      </c>
    </row>
    <row r="55" spans="1:27" ht="409.5" x14ac:dyDescent="0.25">
      <c r="A55" s="400" t="s">
        <v>2562</v>
      </c>
      <c r="B55" s="400" t="s">
        <v>514</v>
      </c>
      <c r="C55" s="400" t="s">
        <v>515</v>
      </c>
      <c r="D55" s="401" t="s">
        <v>337</v>
      </c>
      <c r="E55" s="372" t="s">
        <v>2563</v>
      </c>
      <c r="F55" s="402" t="s">
        <v>2564</v>
      </c>
      <c r="G55" s="402" t="s">
        <v>2565</v>
      </c>
      <c r="H55" s="401" t="s">
        <v>2566</v>
      </c>
      <c r="I55" s="372"/>
      <c r="J55" s="403"/>
      <c r="K55" s="401" t="s">
        <v>2567</v>
      </c>
      <c r="L55" s="372"/>
      <c r="M55" s="372" t="s">
        <v>233</v>
      </c>
      <c r="N55" s="184" t="s">
        <v>903</v>
      </c>
      <c r="O55" s="392" t="s">
        <v>904</v>
      </c>
      <c r="P55" s="183"/>
      <c r="Q55" s="401" t="s">
        <v>1425</v>
      </c>
      <c r="R55" s="401" t="s">
        <v>1426</v>
      </c>
      <c r="S55" s="401" t="s">
        <v>2568</v>
      </c>
      <c r="T55" s="401" t="s">
        <v>2569</v>
      </c>
      <c r="U55" s="401" t="s">
        <v>2570</v>
      </c>
      <c r="V55" s="401" t="s">
        <v>2571</v>
      </c>
      <c r="W55" s="181"/>
      <c r="X55" s="180"/>
      <c r="Y55" s="180"/>
      <c r="Z55" s="180"/>
      <c r="AA55" s="157">
        <f>IF(OR(J55="Fail",ISBLANK(J55)),INDEX('Issue Code Table'!C:C,MATCH(N:N,'Issue Code Table'!A:A,0)),IF(M55="Critical",6,IF(M55="Significant",5,IF(M55="Moderate",3,2))))</f>
        <v>5</v>
      </c>
    </row>
    <row r="56" spans="1:27" ht="409.5" x14ac:dyDescent="0.25">
      <c r="A56" s="404" t="s">
        <v>2572</v>
      </c>
      <c r="B56" s="404" t="s">
        <v>514</v>
      </c>
      <c r="C56" s="404" t="s">
        <v>515</v>
      </c>
      <c r="D56" s="405" t="s">
        <v>337</v>
      </c>
      <c r="E56" s="378" t="s">
        <v>2573</v>
      </c>
      <c r="F56" s="406" t="s">
        <v>2574</v>
      </c>
      <c r="G56" s="406" t="s">
        <v>2575</v>
      </c>
      <c r="H56" s="405" t="s">
        <v>2576</v>
      </c>
      <c r="I56" s="378"/>
      <c r="J56" s="407"/>
      <c r="K56" s="405" t="s">
        <v>2577</v>
      </c>
      <c r="L56" s="378"/>
      <c r="M56" s="378" t="s">
        <v>233</v>
      </c>
      <c r="N56" s="186" t="s">
        <v>903</v>
      </c>
      <c r="O56" s="389" t="s">
        <v>904</v>
      </c>
      <c r="P56" s="179"/>
      <c r="Q56" s="405" t="s">
        <v>1425</v>
      </c>
      <c r="R56" s="405" t="s">
        <v>1437</v>
      </c>
      <c r="S56" s="405" t="s">
        <v>2578</v>
      </c>
      <c r="T56" s="405" t="s">
        <v>2579</v>
      </c>
      <c r="U56" s="405" t="s">
        <v>2580</v>
      </c>
      <c r="V56" s="405" t="s">
        <v>2581</v>
      </c>
      <c r="W56" s="178"/>
      <c r="X56" s="177"/>
      <c r="Y56" s="177"/>
      <c r="Z56" s="177"/>
      <c r="AA56" s="153">
        <f>IF(OR(J56="Fail",ISBLANK(J56)),INDEX('Issue Code Table'!C:C,MATCH(N:N,'Issue Code Table'!A:A,0)),IF(M56="Critical",6,IF(M56="Significant",5,IF(M56="Moderate",3,2))))</f>
        <v>5</v>
      </c>
    </row>
    <row r="57" spans="1:27" ht="409.5" x14ac:dyDescent="0.25">
      <c r="A57" s="400" t="s">
        <v>2582</v>
      </c>
      <c r="B57" s="400" t="s">
        <v>514</v>
      </c>
      <c r="C57" s="400" t="s">
        <v>515</v>
      </c>
      <c r="D57" s="401" t="s">
        <v>337</v>
      </c>
      <c r="E57" s="372" t="s">
        <v>2583</v>
      </c>
      <c r="F57" s="402" t="s">
        <v>2584</v>
      </c>
      <c r="G57" s="402" t="s">
        <v>2585</v>
      </c>
      <c r="H57" s="401" t="s">
        <v>2586</v>
      </c>
      <c r="I57" s="372"/>
      <c r="J57" s="403"/>
      <c r="K57" s="401" t="s">
        <v>2587</v>
      </c>
      <c r="L57" s="372"/>
      <c r="M57" s="372" t="s">
        <v>233</v>
      </c>
      <c r="N57" s="184" t="s">
        <v>903</v>
      </c>
      <c r="O57" s="392" t="s">
        <v>904</v>
      </c>
      <c r="P57" s="183"/>
      <c r="Q57" s="401" t="s">
        <v>1425</v>
      </c>
      <c r="R57" s="401" t="s">
        <v>1703</v>
      </c>
      <c r="S57" s="401" t="s">
        <v>2588</v>
      </c>
      <c r="T57" s="401" t="s">
        <v>2589</v>
      </c>
      <c r="U57" s="401" t="s">
        <v>2590</v>
      </c>
      <c r="V57" s="401" t="s">
        <v>2591</v>
      </c>
      <c r="W57" s="181"/>
      <c r="X57" s="180"/>
      <c r="Y57" s="180"/>
      <c r="Z57" s="180"/>
      <c r="AA57" s="157">
        <f>IF(OR(J57="Fail",ISBLANK(J57)),INDEX('Issue Code Table'!C:C,MATCH(N:N,'Issue Code Table'!A:A,0)),IF(M57="Critical",6,IF(M57="Significant",5,IF(M57="Moderate",3,2))))</f>
        <v>5</v>
      </c>
    </row>
    <row r="58" spans="1:27" ht="409.5" x14ac:dyDescent="0.25">
      <c r="A58" s="404" t="s">
        <v>2592</v>
      </c>
      <c r="B58" s="404" t="s">
        <v>514</v>
      </c>
      <c r="C58" s="404" t="s">
        <v>515</v>
      </c>
      <c r="D58" s="405" t="s">
        <v>337</v>
      </c>
      <c r="E58" s="378" t="s">
        <v>2593</v>
      </c>
      <c r="F58" s="406" t="s">
        <v>2594</v>
      </c>
      <c r="G58" s="406" t="s">
        <v>2595</v>
      </c>
      <c r="H58" s="405" t="s">
        <v>2596</v>
      </c>
      <c r="I58" s="378"/>
      <c r="J58" s="407"/>
      <c r="K58" s="405" t="s">
        <v>2597</v>
      </c>
      <c r="L58" s="378"/>
      <c r="M58" s="378" t="s">
        <v>233</v>
      </c>
      <c r="N58" s="186" t="s">
        <v>903</v>
      </c>
      <c r="O58" s="389" t="s">
        <v>904</v>
      </c>
      <c r="P58" s="179"/>
      <c r="Q58" s="405" t="s">
        <v>1425</v>
      </c>
      <c r="R58" s="405" t="s">
        <v>2598</v>
      </c>
      <c r="S58" s="405" t="s">
        <v>2599</v>
      </c>
      <c r="T58" s="405" t="s">
        <v>2600</v>
      </c>
      <c r="U58" s="405" t="s">
        <v>2601</v>
      </c>
      <c r="V58" s="405" t="s">
        <v>2602</v>
      </c>
      <c r="W58" s="178"/>
      <c r="X58" s="177"/>
      <c r="Y58" s="177"/>
      <c r="Z58" s="177"/>
      <c r="AA58" s="153">
        <f>IF(OR(J58="Fail",ISBLANK(J58)),INDEX('Issue Code Table'!C:C,MATCH(N:N,'Issue Code Table'!A:A,0)),IF(M58="Critical",6,IF(M58="Significant",5,IF(M58="Moderate",3,2))))</f>
        <v>5</v>
      </c>
    </row>
    <row r="59" spans="1:27" ht="409.5" x14ac:dyDescent="0.25">
      <c r="A59" s="400" t="s">
        <v>2603</v>
      </c>
      <c r="B59" s="400" t="s">
        <v>514</v>
      </c>
      <c r="C59" s="400" t="s">
        <v>515</v>
      </c>
      <c r="D59" s="401" t="s">
        <v>337</v>
      </c>
      <c r="E59" s="372" t="s">
        <v>2604</v>
      </c>
      <c r="F59" s="402" t="s">
        <v>2605</v>
      </c>
      <c r="G59" s="402" t="s">
        <v>2606</v>
      </c>
      <c r="H59" s="401" t="s">
        <v>2607</v>
      </c>
      <c r="I59" s="372"/>
      <c r="J59" s="403"/>
      <c r="K59" s="401" t="s">
        <v>2608</v>
      </c>
      <c r="L59" s="372"/>
      <c r="M59" s="372" t="s">
        <v>233</v>
      </c>
      <c r="N59" s="184" t="s">
        <v>903</v>
      </c>
      <c r="O59" s="392" t="s">
        <v>904</v>
      </c>
      <c r="P59" s="183"/>
      <c r="Q59" s="401" t="s">
        <v>1425</v>
      </c>
      <c r="R59" s="401" t="s">
        <v>2609</v>
      </c>
      <c r="S59" s="401" t="s">
        <v>2610</v>
      </c>
      <c r="T59" s="401" t="s">
        <v>2611</v>
      </c>
      <c r="U59" s="401" t="s">
        <v>2612</v>
      </c>
      <c r="V59" s="401" t="s">
        <v>2613</v>
      </c>
      <c r="W59" s="181"/>
      <c r="X59" s="180"/>
      <c r="Y59" s="180"/>
      <c r="Z59" s="180"/>
      <c r="AA59" s="157">
        <f>IF(OR(J59="Fail",ISBLANK(J59)),INDEX('Issue Code Table'!C:C,MATCH(N:N,'Issue Code Table'!A:A,0)),IF(M59="Critical",6,IF(M59="Significant",5,IF(M59="Moderate",3,2))))</f>
        <v>5</v>
      </c>
    </row>
    <row r="60" spans="1:27" ht="409.5" x14ac:dyDescent="0.25">
      <c r="A60" s="404" t="s">
        <v>2614</v>
      </c>
      <c r="B60" s="404" t="s">
        <v>514</v>
      </c>
      <c r="C60" s="404" t="s">
        <v>515</v>
      </c>
      <c r="D60" s="405" t="s">
        <v>337</v>
      </c>
      <c r="E60" s="378" t="s">
        <v>2615</v>
      </c>
      <c r="F60" s="406" t="s">
        <v>2616</v>
      </c>
      <c r="G60" s="406" t="s">
        <v>2617</v>
      </c>
      <c r="H60" s="405" t="s">
        <v>2618</v>
      </c>
      <c r="I60" s="378"/>
      <c r="J60" s="407"/>
      <c r="K60" s="405" t="s">
        <v>2619</v>
      </c>
      <c r="L60" s="378"/>
      <c r="M60" s="378" t="s">
        <v>233</v>
      </c>
      <c r="N60" s="186" t="s">
        <v>903</v>
      </c>
      <c r="O60" s="389" t="s">
        <v>904</v>
      </c>
      <c r="P60" s="179"/>
      <c r="Q60" s="405" t="s">
        <v>1425</v>
      </c>
      <c r="R60" s="405" t="s">
        <v>2620</v>
      </c>
      <c r="S60" s="405" t="s">
        <v>2621</v>
      </c>
      <c r="T60" s="405" t="s">
        <v>2622</v>
      </c>
      <c r="U60" s="405" t="s">
        <v>2623</v>
      </c>
      <c r="V60" s="405" t="s">
        <v>2624</v>
      </c>
      <c r="W60" s="178"/>
      <c r="X60" s="177"/>
      <c r="Y60" s="177"/>
      <c r="Z60" s="177"/>
      <c r="AA60" s="153">
        <f>IF(OR(J60="Fail",ISBLANK(J60)),INDEX('Issue Code Table'!C:C,MATCH(N:N,'Issue Code Table'!A:A,0)),IF(M60="Critical",6,IF(M60="Significant",5,IF(M60="Moderate",3,2))))</f>
        <v>5</v>
      </c>
    </row>
    <row r="61" spans="1:27" ht="409.5" x14ac:dyDescent="0.25">
      <c r="A61" s="400" t="s">
        <v>2625</v>
      </c>
      <c r="B61" s="400" t="s">
        <v>514</v>
      </c>
      <c r="C61" s="400" t="s">
        <v>515</v>
      </c>
      <c r="D61" s="401" t="s">
        <v>337</v>
      </c>
      <c r="E61" s="372" t="s">
        <v>2626</v>
      </c>
      <c r="F61" s="402" t="s">
        <v>2627</v>
      </c>
      <c r="G61" s="402" t="s">
        <v>2628</v>
      </c>
      <c r="H61" s="401" t="s">
        <v>2629</v>
      </c>
      <c r="I61" s="372"/>
      <c r="J61" s="403"/>
      <c r="K61" s="401" t="s">
        <v>2630</v>
      </c>
      <c r="L61" s="372"/>
      <c r="M61" s="372" t="s">
        <v>233</v>
      </c>
      <c r="N61" s="184" t="s">
        <v>903</v>
      </c>
      <c r="O61" s="392" t="s">
        <v>904</v>
      </c>
      <c r="P61" s="183"/>
      <c r="Q61" s="401" t="s">
        <v>1425</v>
      </c>
      <c r="R61" s="401" t="s">
        <v>2631</v>
      </c>
      <c r="S61" s="401" t="s">
        <v>2632</v>
      </c>
      <c r="T61" s="401" t="s">
        <v>2633</v>
      </c>
      <c r="U61" s="401" t="s">
        <v>2634</v>
      </c>
      <c r="V61" s="401" t="s">
        <v>2635</v>
      </c>
      <c r="W61" s="181"/>
      <c r="X61" s="180"/>
      <c r="Y61" s="180"/>
      <c r="Z61" s="180"/>
      <c r="AA61" s="157">
        <f>IF(OR(J61="Fail",ISBLANK(J61)),INDEX('Issue Code Table'!C:C,MATCH(N:N,'Issue Code Table'!A:A,0)),IF(M61="Critical",6,IF(M61="Significant",5,IF(M61="Moderate",3,2))))</f>
        <v>5</v>
      </c>
    </row>
    <row r="62" spans="1:27" ht="409.5" x14ac:dyDescent="0.25">
      <c r="A62" s="404" t="s">
        <v>2636</v>
      </c>
      <c r="B62" s="404" t="s">
        <v>514</v>
      </c>
      <c r="C62" s="404" t="s">
        <v>515</v>
      </c>
      <c r="D62" s="405" t="s">
        <v>337</v>
      </c>
      <c r="E62" s="378" t="s">
        <v>2637</v>
      </c>
      <c r="F62" s="406" t="s">
        <v>2638</v>
      </c>
      <c r="G62" s="406" t="s">
        <v>2639</v>
      </c>
      <c r="H62" s="405" t="s">
        <v>2640</v>
      </c>
      <c r="I62" s="378"/>
      <c r="J62" s="407"/>
      <c r="K62" s="405" t="s">
        <v>2641</v>
      </c>
      <c r="L62" s="378"/>
      <c r="M62" s="378" t="s">
        <v>233</v>
      </c>
      <c r="N62" s="387" t="s">
        <v>903</v>
      </c>
      <c r="O62" s="389" t="s">
        <v>904</v>
      </c>
      <c r="P62" s="179"/>
      <c r="Q62" s="405" t="s">
        <v>1425</v>
      </c>
      <c r="R62" s="405" t="s">
        <v>2642</v>
      </c>
      <c r="S62" s="405" t="s">
        <v>2643</v>
      </c>
      <c r="T62" s="405" t="s">
        <v>2644</v>
      </c>
      <c r="U62" s="405" t="s">
        <v>2645</v>
      </c>
      <c r="V62" s="405" t="s">
        <v>2646</v>
      </c>
      <c r="W62" s="178"/>
      <c r="X62" s="177"/>
      <c r="Y62" s="177"/>
      <c r="Z62" s="177"/>
      <c r="AA62" s="153">
        <f>IF(OR(J62="Fail",ISBLANK(J62)),INDEX('Issue Code Table'!C:C,MATCH(N:N,'Issue Code Table'!A:A,0)),IF(M62="Critical",6,IF(M62="Significant",5,IF(M62="Moderate",3,2))))</f>
        <v>5</v>
      </c>
    </row>
    <row r="63" spans="1:27" ht="409.5" x14ac:dyDescent="0.25">
      <c r="A63" s="400" t="s">
        <v>2647</v>
      </c>
      <c r="B63" s="400" t="s">
        <v>514</v>
      </c>
      <c r="C63" s="400" t="s">
        <v>515</v>
      </c>
      <c r="D63" s="401" t="s">
        <v>337</v>
      </c>
      <c r="E63" s="372" t="s">
        <v>2648</v>
      </c>
      <c r="F63" s="402" t="s">
        <v>2649</v>
      </c>
      <c r="G63" s="402" t="s">
        <v>2650</v>
      </c>
      <c r="H63" s="401" t="s">
        <v>2651</v>
      </c>
      <c r="I63" s="372"/>
      <c r="J63" s="403"/>
      <c r="K63" s="401" t="s">
        <v>2652</v>
      </c>
      <c r="L63" s="372"/>
      <c r="M63" s="372" t="s">
        <v>233</v>
      </c>
      <c r="N63" s="391" t="s">
        <v>903</v>
      </c>
      <c r="O63" s="392" t="s">
        <v>904</v>
      </c>
      <c r="P63" s="183"/>
      <c r="Q63" s="401" t="s">
        <v>1425</v>
      </c>
      <c r="R63" s="401" t="s">
        <v>2653</v>
      </c>
      <c r="S63" s="401" t="s">
        <v>2654</v>
      </c>
      <c r="T63" s="401" t="s">
        <v>2655</v>
      </c>
      <c r="U63" s="401" t="s">
        <v>2656</v>
      </c>
      <c r="V63" s="401" t="s">
        <v>2657</v>
      </c>
      <c r="W63" s="181"/>
      <c r="X63" s="180"/>
      <c r="Y63" s="180"/>
      <c r="Z63" s="180"/>
      <c r="AA63" s="157">
        <f>IF(OR(J63="Fail",ISBLANK(J63)),INDEX('Issue Code Table'!C:C,MATCH(N:N,'Issue Code Table'!A:A,0)),IF(M63="Critical",6,IF(M63="Significant",5,IF(M63="Moderate",3,2))))</f>
        <v>5</v>
      </c>
    </row>
    <row r="64" spans="1:27" ht="409.5" x14ac:dyDescent="0.25">
      <c r="A64" s="404" t="s">
        <v>2658</v>
      </c>
      <c r="B64" s="404" t="s">
        <v>514</v>
      </c>
      <c r="C64" s="404" t="s">
        <v>515</v>
      </c>
      <c r="D64" s="405" t="s">
        <v>337</v>
      </c>
      <c r="E64" s="378" t="s">
        <v>2659</v>
      </c>
      <c r="F64" s="406" t="s">
        <v>2660</v>
      </c>
      <c r="G64" s="406" t="s">
        <v>2661</v>
      </c>
      <c r="H64" s="405" t="s">
        <v>2662</v>
      </c>
      <c r="I64" s="378"/>
      <c r="J64" s="407"/>
      <c r="K64" s="405" t="s">
        <v>2663</v>
      </c>
      <c r="L64" s="378"/>
      <c r="M64" s="378" t="s">
        <v>233</v>
      </c>
      <c r="N64" s="387" t="s">
        <v>903</v>
      </c>
      <c r="O64" s="389" t="s">
        <v>904</v>
      </c>
      <c r="P64" s="179"/>
      <c r="Q64" s="405" t="s">
        <v>1425</v>
      </c>
      <c r="R64" s="405" t="s">
        <v>2664</v>
      </c>
      <c r="S64" s="405" t="s">
        <v>2665</v>
      </c>
      <c r="T64" s="405" t="s">
        <v>2666</v>
      </c>
      <c r="U64" s="405" t="s">
        <v>2667</v>
      </c>
      <c r="V64" s="405" t="s">
        <v>2668</v>
      </c>
      <c r="W64" s="178"/>
      <c r="X64" s="177"/>
      <c r="Y64" s="177"/>
      <c r="Z64" s="177"/>
      <c r="AA64" s="153">
        <f>IF(OR(J64="Fail",ISBLANK(J64)),INDEX('Issue Code Table'!C:C,MATCH(N:N,'Issue Code Table'!A:A,0)),IF(M64="Critical",6,IF(M64="Significant",5,IF(M64="Moderate",3,2))))</f>
        <v>5</v>
      </c>
    </row>
    <row r="65" spans="1:27" ht="409.5" x14ac:dyDescent="0.25">
      <c r="A65" s="400" t="s">
        <v>2669</v>
      </c>
      <c r="B65" s="400" t="s">
        <v>2670</v>
      </c>
      <c r="C65" s="400" t="s">
        <v>2671</v>
      </c>
      <c r="D65" s="401" t="s">
        <v>337</v>
      </c>
      <c r="E65" s="372" t="s">
        <v>2672</v>
      </c>
      <c r="F65" s="402" t="s">
        <v>2673</v>
      </c>
      <c r="G65" s="402" t="s">
        <v>2674</v>
      </c>
      <c r="H65" s="401" t="s">
        <v>2675</v>
      </c>
      <c r="I65" s="372"/>
      <c r="J65" s="403"/>
      <c r="K65" s="401" t="s">
        <v>2676</v>
      </c>
      <c r="L65" s="372"/>
      <c r="M65" s="372" t="s">
        <v>233</v>
      </c>
      <c r="N65" s="184" t="s">
        <v>2677</v>
      </c>
      <c r="O65" s="392" t="s">
        <v>2678</v>
      </c>
      <c r="P65" s="183"/>
      <c r="Q65" s="401" t="s">
        <v>2679</v>
      </c>
      <c r="R65" s="401" t="s">
        <v>2680</v>
      </c>
      <c r="S65" s="401" t="s">
        <v>2681</v>
      </c>
      <c r="T65" s="401" t="s">
        <v>2682</v>
      </c>
      <c r="U65" s="401" t="s">
        <v>2683</v>
      </c>
      <c r="V65" s="401" t="s">
        <v>2684</v>
      </c>
      <c r="W65" s="181"/>
      <c r="X65" s="180"/>
      <c r="Y65" s="180"/>
      <c r="Z65" s="180"/>
      <c r="AA65" s="157">
        <f>IF(OR(J65="Fail",ISBLANK(J65)),INDEX('Issue Code Table'!C:C,MATCH(N:N,'Issue Code Table'!A:A,0)),IF(M65="Critical",6,IF(M65="Significant",5,IF(M65="Moderate",3,2))))</f>
        <v>5</v>
      </c>
    </row>
    <row r="66" spans="1:27" ht="409.5" x14ac:dyDescent="0.25">
      <c r="A66" s="404" t="s">
        <v>2685</v>
      </c>
      <c r="B66" s="404" t="s">
        <v>2670</v>
      </c>
      <c r="C66" s="404" t="s">
        <v>2671</v>
      </c>
      <c r="D66" s="405" t="s">
        <v>337</v>
      </c>
      <c r="E66" s="378" t="s">
        <v>2686</v>
      </c>
      <c r="F66" s="406" t="s">
        <v>2673</v>
      </c>
      <c r="G66" s="406" t="s">
        <v>2687</v>
      </c>
      <c r="H66" s="405" t="s">
        <v>2688</v>
      </c>
      <c r="I66" s="378"/>
      <c r="J66" s="407"/>
      <c r="K66" s="405" t="s">
        <v>2689</v>
      </c>
      <c r="L66" s="378"/>
      <c r="M66" s="378" t="s">
        <v>233</v>
      </c>
      <c r="N66" s="186" t="s">
        <v>2677</v>
      </c>
      <c r="O66" s="389" t="s">
        <v>2678</v>
      </c>
      <c r="P66" s="179"/>
      <c r="Q66" s="405" t="s">
        <v>2679</v>
      </c>
      <c r="R66" s="405" t="s">
        <v>1103</v>
      </c>
      <c r="S66" s="405" t="s">
        <v>2690</v>
      </c>
      <c r="T66" s="405" t="s">
        <v>2691</v>
      </c>
      <c r="U66" s="405" t="s">
        <v>2692</v>
      </c>
      <c r="V66" s="405" t="s">
        <v>2693</v>
      </c>
      <c r="W66" s="178"/>
      <c r="X66" s="177"/>
      <c r="Y66" s="177"/>
      <c r="Z66" s="177"/>
      <c r="AA66" s="153">
        <f>IF(OR(J66="Fail",ISBLANK(J66)),INDEX('Issue Code Table'!C:C,MATCH(N:N,'Issue Code Table'!A:A,0)),IF(M66="Critical",6,IF(M66="Significant",5,IF(M66="Moderate",3,2))))</f>
        <v>5</v>
      </c>
    </row>
    <row r="67" spans="1:27" ht="337.5" x14ac:dyDescent="0.25">
      <c r="A67" s="400" t="s">
        <v>2694</v>
      </c>
      <c r="B67" s="400" t="s">
        <v>2670</v>
      </c>
      <c r="C67" s="400" t="s">
        <v>2671</v>
      </c>
      <c r="D67" s="401" t="s">
        <v>337</v>
      </c>
      <c r="E67" s="372" t="s">
        <v>2695</v>
      </c>
      <c r="F67" s="402" t="s">
        <v>2673</v>
      </c>
      <c r="G67" s="402" t="s">
        <v>2696</v>
      </c>
      <c r="H67" s="401" t="s">
        <v>2697</v>
      </c>
      <c r="I67" s="372"/>
      <c r="J67" s="403"/>
      <c r="K67" s="401" t="s">
        <v>2698</v>
      </c>
      <c r="L67" s="372"/>
      <c r="M67" s="372" t="s">
        <v>233</v>
      </c>
      <c r="N67" s="184" t="s">
        <v>2677</v>
      </c>
      <c r="O67" s="392" t="s">
        <v>2678</v>
      </c>
      <c r="P67" s="183"/>
      <c r="Q67" s="401" t="s">
        <v>2679</v>
      </c>
      <c r="R67" s="401" t="s">
        <v>2699</v>
      </c>
      <c r="S67" s="401" t="s">
        <v>2700</v>
      </c>
      <c r="T67" s="401" t="s">
        <v>2701</v>
      </c>
      <c r="U67" s="401" t="s">
        <v>2702</v>
      </c>
      <c r="V67" s="401" t="s">
        <v>2703</v>
      </c>
      <c r="W67" s="181"/>
      <c r="X67" s="180"/>
      <c r="Y67" s="180"/>
      <c r="Z67" s="180"/>
      <c r="AA67" s="157">
        <f>IF(OR(J67="Fail",ISBLANK(J67)),INDEX('Issue Code Table'!C:C,MATCH(N:N,'Issue Code Table'!A:A,0)),IF(M67="Critical",6,IF(M67="Significant",5,IF(M67="Moderate",3,2))))</f>
        <v>5</v>
      </c>
    </row>
    <row r="68" spans="1:27" ht="409.5" x14ac:dyDescent="0.25">
      <c r="A68" s="404" t="s">
        <v>2704</v>
      </c>
      <c r="B68" s="404" t="s">
        <v>2670</v>
      </c>
      <c r="C68" s="404" t="s">
        <v>2671</v>
      </c>
      <c r="D68" s="405" t="s">
        <v>337</v>
      </c>
      <c r="E68" s="378" t="s">
        <v>2705</v>
      </c>
      <c r="F68" s="406" t="s">
        <v>2706</v>
      </c>
      <c r="G68" s="406" t="s">
        <v>2707</v>
      </c>
      <c r="H68" s="405" t="s">
        <v>2708</v>
      </c>
      <c r="I68" s="378"/>
      <c r="J68" s="407"/>
      <c r="K68" s="405" t="s">
        <v>2709</v>
      </c>
      <c r="L68" s="378"/>
      <c r="M68" s="378" t="s">
        <v>233</v>
      </c>
      <c r="N68" s="189" t="s">
        <v>1029</v>
      </c>
      <c r="O68" s="406" t="s">
        <v>1030</v>
      </c>
      <c r="P68" s="179"/>
      <c r="Q68" s="405" t="s">
        <v>2679</v>
      </c>
      <c r="R68" s="405" t="s">
        <v>2710</v>
      </c>
      <c r="S68" s="405" t="s">
        <v>2711</v>
      </c>
      <c r="T68" s="405" t="s">
        <v>2712</v>
      </c>
      <c r="U68" s="405" t="s">
        <v>2713</v>
      </c>
      <c r="V68" s="405" t="s">
        <v>2714</v>
      </c>
      <c r="W68" s="178"/>
      <c r="X68" s="177"/>
      <c r="Y68" s="177"/>
      <c r="Z68" s="177"/>
      <c r="AA68" s="153">
        <f>IF(OR(J68="Fail",ISBLANK(J68)),INDEX('Issue Code Table'!C:C,MATCH(N:N,'Issue Code Table'!A:A,0)),IF(M68="Critical",6,IF(M68="Significant",5,IF(M68="Moderate",3,2))))</f>
        <v>5</v>
      </c>
    </row>
    <row r="69" spans="1:27" ht="362.5" x14ac:dyDescent="0.25">
      <c r="A69" s="400" t="s">
        <v>2715</v>
      </c>
      <c r="B69" s="400" t="s">
        <v>2670</v>
      </c>
      <c r="C69" s="400" t="s">
        <v>2671</v>
      </c>
      <c r="D69" s="401" t="s">
        <v>337</v>
      </c>
      <c r="E69" s="372" t="s">
        <v>2716</v>
      </c>
      <c r="F69" s="402" t="s">
        <v>2717</v>
      </c>
      <c r="G69" s="402" t="s">
        <v>2718</v>
      </c>
      <c r="H69" s="401" t="s">
        <v>2719</v>
      </c>
      <c r="I69" s="372"/>
      <c r="J69" s="403"/>
      <c r="K69" s="401" t="s">
        <v>2719</v>
      </c>
      <c r="L69" s="372"/>
      <c r="M69" s="372" t="s">
        <v>233</v>
      </c>
      <c r="N69" s="188" t="s">
        <v>2720</v>
      </c>
      <c r="O69" s="402" t="s">
        <v>2721</v>
      </c>
      <c r="P69" s="183"/>
      <c r="Q69" s="401" t="s">
        <v>2679</v>
      </c>
      <c r="R69" s="401" t="s">
        <v>2722</v>
      </c>
      <c r="S69" s="401" t="s">
        <v>2723</v>
      </c>
      <c r="T69" s="401" t="s">
        <v>2724</v>
      </c>
      <c r="U69" s="401" t="s">
        <v>2725</v>
      </c>
      <c r="V69" s="401" t="s">
        <v>2726</v>
      </c>
      <c r="W69" s="181"/>
      <c r="X69" s="180"/>
      <c r="Y69" s="180"/>
      <c r="Z69" s="180"/>
      <c r="AA69" s="157">
        <f>IF(OR(J69="Fail",ISBLANK(J69)),INDEX('Issue Code Table'!C:C,MATCH(N:N,'Issue Code Table'!A:A,0)),IF(M69="Critical",6,IF(M69="Significant",5,IF(M69="Moderate",3,2))))</f>
        <v>5</v>
      </c>
    </row>
    <row r="70" spans="1:27" ht="409.5" x14ac:dyDescent="0.25">
      <c r="A70" s="404" t="s">
        <v>2727</v>
      </c>
      <c r="B70" s="404" t="s">
        <v>2728</v>
      </c>
      <c r="C70" s="404" t="s">
        <v>575</v>
      </c>
      <c r="D70" s="405" t="s">
        <v>337</v>
      </c>
      <c r="E70" s="378" t="s">
        <v>2729</v>
      </c>
      <c r="F70" s="406" t="s">
        <v>2730</v>
      </c>
      <c r="G70" s="406" t="s">
        <v>2731</v>
      </c>
      <c r="H70" s="405" t="s">
        <v>2732</v>
      </c>
      <c r="I70" s="378"/>
      <c r="J70" s="407"/>
      <c r="K70" s="405" t="s">
        <v>2733</v>
      </c>
      <c r="L70" s="378"/>
      <c r="M70" s="378" t="s">
        <v>233</v>
      </c>
      <c r="N70" s="186" t="s">
        <v>803</v>
      </c>
      <c r="O70" s="389" t="s">
        <v>804</v>
      </c>
      <c r="P70" s="179"/>
      <c r="Q70" s="405" t="s">
        <v>2083</v>
      </c>
      <c r="R70" s="405" t="s">
        <v>2734</v>
      </c>
      <c r="S70" s="405" t="s">
        <v>2735</v>
      </c>
      <c r="T70" s="405" t="s">
        <v>2736</v>
      </c>
      <c r="U70" s="405" t="s">
        <v>2737</v>
      </c>
      <c r="V70" s="405" t="s">
        <v>2738</v>
      </c>
      <c r="W70" s="178"/>
      <c r="X70" s="177"/>
      <c r="Y70" s="177"/>
      <c r="Z70" s="177"/>
      <c r="AA70" s="153">
        <f>IF(OR(J70="Fail",ISBLANK(J70)),INDEX('Issue Code Table'!C:C,MATCH(N:N,'Issue Code Table'!A:A,0)),IF(M70="Critical",6,IF(M70="Significant",5,IF(M70="Moderate",3,2))))</f>
        <v>6</v>
      </c>
    </row>
    <row r="71" spans="1:27" ht="409.5" x14ac:dyDescent="0.25">
      <c r="A71" s="400" t="s">
        <v>2739</v>
      </c>
      <c r="B71" s="400" t="s">
        <v>1813</v>
      </c>
      <c r="C71" s="400" t="s">
        <v>1814</v>
      </c>
      <c r="D71" s="401" t="s">
        <v>337</v>
      </c>
      <c r="E71" s="372" t="s">
        <v>2740</v>
      </c>
      <c r="F71" s="402" t="s">
        <v>2741</v>
      </c>
      <c r="G71" s="402" t="s">
        <v>2742</v>
      </c>
      <c r="H71" s="401" t="s">
        <v>2743</v>
      </c>
      <c r="I71" s="372"/>
      <c r="J71" s="403"/>
      <c r="K71" s="401" t="s">
        <v>2743</v>
      </c>
      <c r="L71" s="372"/>
      <c r="M71" s="372" t="s">
        <v>233</v>
      </c>
      <c r="N71" s="184" t="s">
        <v>1029</v>
      </c>
      <c r="O71" s="392" t="s">
        <v>1030</v>
      </c>
      <c r="P71" s="183"/>
      <c r="Q71" s="401" t="s">
        <v>2083</v>
      </c>
      <c r="R71" s="401" t="s">
        <v>2744</v>
      </c>
      <c r="S71" s="401" t="s">
        <v>2745</v>
      </c>
      <c r="T71" s="401" t="s">
        <v>2746</v>
      </c>
      <c r="U71" s="401" t="s">
        <v>2747</v>
      </c>
      <c r="V71" s="401" t="s">
        <v>2748</v>
      </c>
      <c r="W71" s="181"/>
      <c r="X71" s="180"/>
      <c r="Y71" s="180"/>
      <c r="Z71" s="180"/>
      <c r="AA71" s="157">
        <f>IF(OR(J71="Fail",ISBLANK(J71)),INDEX('Issue Code Table'!C:C,MATCH(N:N,'Issue Code Table'!A:A,0)),IF(M71="Critical",6,IF(M71="Significant",5,IF(M71="Moderate",3,2))))</f>
        <v>5</v>
      </c>
    </row>
    <row r="72" spans="1:27" ht="409.5" x14ac:dyDescent="0.25">
      <c r="A72" s="404" t="s">
        <v>2749</v>
      </c>
      <c r="B72" s="404" t="s">
        <v>2750</v>
      </c>
      <c r="C72" s="404" t="s">
        <v>2751</v>
      </c>
      <c r="D72" s="405" t="s">
        <v>337</v>
      </c>
      <c r="E72" s="378" t="s">
        <v>2752</v>
      </c>
      <c r="F72" s="406" t="s">
        <v>2753</v>
      </c>
      <c r="G72" s="406" t="s">
        <v>2754</v>
      </c>
      <c r="H72" s="405" t="s">
        <v>2755</v>
      </c>
      <c r="I72" s="378"/>
      <c r="J72" s="407"/>
      <c r="K72" s="405" t="s">
        <v>2756</v>
      </c>
      <c r="L72" s="378"/>
      <c r="M72" s="378" t="s">
        <v>233</v>
      </c>
      <c r="N72" s="186" t="s">
        <v>753</v>
      </c>
      <c r="O72" s="389" t="s">
        <v>754</v>
      </c>
      <c r="P72" s="179"/>
      <c r="Q72" s="405" t="s">
        <v>2757</v>
      </c>
      <c r="R72" s="405" t="s">
        <v>1629</v>
      </c>
      <c r="S72" s="405" t="s">
        <v>2758</v>
      </c>
      <c r="T72" s="405" t="s">
        <v>2759</v>
      </c>
      <c r="U72" s="405" t="s">
        <v>2760</v>
      </c>
      <c r="V72" s="405" t="s">
        <v>2761</v>
      </c>
      <c r="W72" s="178"/>
      <c r="X72" s="177"/>
      <c r="Y72" s="177"/>
      <c r="Z72" s="177"/>
      <c r="AA72" s="153">
        <f>IF(OR(J72="Fail",ISBLANK(J72)),INDEX('Issue Code Table'!C:C,MATCH(N:N,'Issue Code Table'!A:A,0)),IF(M72="Critical",6,IF(M72="Significant",5,IF(M72="Moderate",3,2))))</f>
        <v>4</v>
      </c>
    </row>
    <row r="73" spans="1:27" ht="409.5" x14ac:dyDescent="0.25">
      <c r="A73" s="400" t="s">
        <v>2762</v>
      </c>
      <c r="B73" s="400" t="s">
        <v>2763</v>
      </c>
      <c r="C73" s="400" t="s">
        <v>2751</v>
      </c>
      <c r="D73" s="401" t="s">
        <v>337</v>
      </c>
      <c r="E73" s="372" t="s">
        <v>2764</v>
      </c>
      <c r="F73" s="402" t="s">
        <v>2765</v>
      </c>
      <c r="G73" s="402" t="s">
        <v>2766</v>
      </c>
      <c r="H73" s="401" t="s">
        <v>2767</v>
      </c>
      <c r="I73" s="372"/>
      <c r="J73" s="403"/>
      <c r="K73" s="401" t="s">
        <v>2768</v>
      </c>
      <c r="L73" s="372"/>
      <c r="M73" s="372" t="s">
        <v>233</v>
      </c>
      <c r="N73" s="391" t="s">
        <v>753</v>
      </c>
      <c r="O73" s="392" t="s">
        <v>754</v>
      </c>
      <c r="P73" s="183"/>
      <c r="Q73" s="401" t="s">
        <v>2757</v>
      </c>
      <c r="R73" s="401" t="s">
        <v>2769</v>
      </c>
      <c r="S73" s="401" t="s">
        <v>2770</v>
      </c>
      <c r="T73" s="401" t="s">
        <v>2771</v>
      </c>
      <c r="U73" s="401" t="s">
        <v>2772</v>
      </c>
      <c r="V73" s="401" t="s">
        <v>2773</v>
      </c>
      <c r="W73" s="181"/>
      <c r="X73" s="180"/>
      <c r="Y73" s="180"/>
      <c r="Z73" s="180"/>
      <c r="AA73" s="157">
        <f>IF(OR(J73="Fail",ISBLANK(J73)),INDEX('Issue Code Table'!C:C,MATCH(N:N,'Issue Code Table'!A:A,0)),IF(M73="Critical",6,IF(M73="Significant",5,IF(M73="Moderate",3,2))))</f>
        <v>4</v>
      </c>
    </row>
    <row r="74" spans="1:27" ht="409.5" x14ac:dyDescent="0.25">
      <c r="A74" s="404" t="s">
        <v>2774</v>
      </c>
      <c r="B74" s="404" t="s">
        <v>2763</v>
      </c>
      <c r="C74" s="404" t="s">
        <v>2751</v>
      </c>
      <c r="D74" s="405" t="s">
        <v>337</v>
      </c>
      <c r="E74" s="378" t="s">
        <v>2775</v>
      </c>
      <c r="F74" s="406" t="s">
        <v>2776</v>
      </c>
      <c r="G74" s="406" t="s">
        <v>2777</v>
      </c>
      <c r="H74" s="405" t="s">
        <v>2778</v>
      </c>
      <c r="I74" s="378"/>
      <c r="J74" s="407"/>
      <c r="K74" s="405" t="s">
        <v>2779</v>
      </c>
      <c r="L74" s="378"/>
      <c r="M74" s="378" t="s">
        <v>233</v>
      </c>
      <c r="N74" s="387" t="s">
        <v>753</v>
      </c>
      <c r="O74" s="389" t="s">
        <v>754</v>
      </c>
      <c r="P74" s="179"/>
      <c r="Q74" s="405" t="s">
        <v>2757</v>
      </c>
      <c r="R74" s="405" t="s">
        <v>2780</v>
      </c>
      <c r="S74" s="405" t="s">
        <v>2781</v>
      </c>
      <c r="T74" s="405" t="s">
        <v>2782</v>
      </c>
      <c r="U74" s="405" t="s">
        <v>2783</v>
      </c>
      <c r="V74" s="405" t="s">
        <v>2784</v>
      </c>
      <c r="W74" s="178"/>
      <c r="X74" s="177"/>
      <c r="Y74" s="177"/>
      <c r="Z74" s="177"/>
      <c r="AA74" s="153">
        <f>IF(OR(J74="Fail",ISBLANK(J74)),INDEX('Issue Code Table'!C:C,MATCH(N:N,'Issue Code Table'!A:A,0)),IF(M74="Critical",6,IF(M74="Significant",5,IF(M74="Moderate",3,2))))</f>
        <v>4</v>
      </c>
    </row>
    <row r="75" spans="1:27" ht="409.5" x14ac:dyDescent="0.25">
      <c r="A75" s="400" t="s">
        <v>2785</v>
      </c>
      <c r="B75" s="400" t="s">
        <v>2763</v>
      </c>
      <c r="C75" s="400" t="s">
        <v>2751</v>
      </c>
      <c r="D75" s="401" t="s">
        <v>337</v>
      </c>
      <c r="E75" s="372" t="s">
        <v>2786</v>
      </c>
      <c r="F75" s="402" t="s">
        <v>2787</v>
      </c>
      <c r="G75" s="402" t="s">
        <v>2788</v>
      </c>
      <c r="H75" s="401" t="s">
        <v>2789</v>
      </c>
      <c r="I75" s="372"/>
      <c r="J75" s="403"/>
      <c r="K75" s="401" t="s">
        <v>2790</v>
      </c>
      <c r="L75" s="372"/>
      <c r="M75" s="372" t="s">
        <v>233</v>
      </c>
      <c r="N75" s="184" t="s">
        <v>753</v>
      </c>
      <c r="O75" s="392" t="s">
        <v>754</v>
      </c>
      <c r="P75" s="183"/>
      <c r="Q75" s="401" t="s">
        <v>2757</v>
      </c>
      <c r="R75" s="401" t="s">
        <v>2791</v>
      </c>
      <c r="S75" s="401" t="s">
        <v>2781</v>
      </c>
      <c r="T75" s="401" t="s">
        <v>2792</v>
      </c>
      <c r="U75" s="401" t="s">
        <v>2793</v>
      </c>
      <c r="V75" s="401" t="s">
        <v>2794</v>
      </c>
      <c r="W75" s="181"/>
      <c r="X75" s="180"/>
      <c r="Y75" s="180"/>
      <c r="Z75" s="180"/>
      <c r="AA75" s="157">
        <f>IF(OR(J75="Fail",ISBLANK(J75)),INDEX('Issue Code Table'!C:C,MATCH(N:N,'Issue Code Table'!A:A,0)),IF(M75="Critical",6,IF(M75="Significant",5,IF(M75="Moderate",3,2))))</f>
        <v>4</v>
      </c>
    </row>
    <row r="76" spans="1:27" ht="409.5" x14ac:dyDescent="0.25">
      <c r="A76" s="404" t="s">
        <v>2795</v>
      </c>
      <c r="B76" s="404" t="s">
        <v>2337</v>
      </c>
      <c r="C76" s="404" t="s">
        <v>2338</v>
      </c>
      <c r="D76" s="405" t="s">
        <v>337</v>
      </c>
      <c r="E76" s="378" t="s">
        <v>2796</v>
      </c>
      <c r="F76" s="406" t="s">
        <v>2797</v>
      </c>
      <c r="G76" s="406" t="s">
        <v>2798</v>
      </c>
      <c r="H76" s="405" t="s">
        <v>2799</v>
      </c>
      <c r="I76" s="378"/>
      <c r="J76" s="407"/>
      <c r="K76" s="405" t="s">
        <v>2800</v>
      </c>
      <c r="L76" s="378"/>
      <c r="M76" s="378" t="s">
        <v>233</v>
      </c>
      <c r="N76" s="186" t="s">
        <v>753</v>
      </c>
      <c r="O76" s="389" t="s">
        <v>754</v>
      </c>
      <c r="P76" s="179"/>
      <c r="Q76" s="405" t="s">
        <v>2757</v>
      </c>
      <c r="R76" s="405" t="s">
        <v>2801</v>
      </c>
      <c r="S76" s="405" t="s">
        <v>2802</v>
      </c>
      <c r="T76" s="405" t="s">
        <v>2803</v>
      </c>
      <c r="U76" s="405" t="s">
        <v>2804</v>
      </c>
      <c r="V76" s="405" t="s">
        <v>2805</v>
      </c>
      <c r="W76" s="178"/>
      <c r="X76" s="177"/>
      <c r="Y76" s="177"/>
      <c r="Z76" s="177"/>
      <c r="AA76" s="153">
        <f>IF(OR(J76="Fail",ISBLANK(J76)),INDEX('Issue Code Table'!C:C,MATCH(N:N,'Issue Code Table'!A:A,0)),IF(M76="Critical",6,IF(M76="Significant",5,IF(M76="Moderate",3,2))))</f>
        <v>4</v>
      </c>
    </row>
    <row r="77" spans="1:27" ht="409.5" x14ac:dyDescent="0.25">
      <c r="A77" s="400" t="s">
        <v>2806</v>
      </c>
      <c r="B77" s="400" t="s">
        <v>1813</v>
      </c>
      <c r="C77" s="400" t="s">
        <v>1814</v>
      </c>
      <c r="D77" s="401" t="s">
        <v>337</v>
      </c>
      <c r="E77" s="372" t="s">
        <v>2807</v>
      </c>
      <c r="F77" s="402" t="s">
        <v>2808</v>
      </c>
      <c r="G77" s="402" t="s">
        <v>2809</v>
      </c>
      <c r="H77" s="401" t="s">
        <v>2810</v>
      </c>
      <c r="I77" s="372"/>
      <c r="J77" s="403"/>
      <c r="K77" s="401" t="s">
        <v>2811</v>
      </c>
      <c r="L77" s="372"/>
      <c r="M77" s="372" t="s">
        <v>233</v>
      </c>
      <c r="N77" s="184" t="s">
        <v>1029</v>
      </c>
      <c r="O77" s="392" t="s">
        <v>1030</v>
      </c>
      <c r="P77" s="183"/>
      <c r="Q77" s="401" t="s">
        <v>2122</v>
      </c>
      <c r="R77" s="401" t="s">
        <v>2812</v>
      </c>
      <c r="S77" s="401" t="s">
        <v>2813</v>
      </c>
      <c r="T77" s="401" t="s">
        <v>2814</v>
      </c>
      <c r="U77" s="401" t="s">
        <v>2815</v>
      </c>
      <c r="V77" s="401" t="s">
        <v>2816</v>
      </c>
      <c r="W77" s="181"/>
      <c r="X77" s="180"/>
      <c r="Y77" s="180"/>
      <c r="Z77" s="180"/>
      <c r="AA77" s="157">
        <f>IF(OR(J77="Fail",ISBLANK(J77)),INDEX('Issue Code Table'!C:C,MATCH(N:N,'Issue Code Table'!A:A,0)),IF(M77="Critical",6,IF(M77="Significant",5,IF(M77="Moderate",3,2))))</f>
        <v>5</v>
      </c>
    </row>
    <row r="78" spans="1:27" ht="409.5" x14ac:dyDescent="0.25">
      <c r="A78" s="404" t="s">
        <v>2817</v>
      </c>
      <c r="B78" s="404" t="s">
        <v>184</v>
      </c>
      <c r="C78" s="404" t="s">
        <v>185</v>
      </c>
      <c r="D78" s="405" t="s">
        <v>337</v>
      </c>
      <c r="E78" s="378" t="s">
        <v>2818</v>
      </c>
      <c r="F78" s="406" t="s">
        <v>2819</v>
      </c>
      <c r="G78" s="406" t="s">
        <v>2820</v>
      </c>
      <c r="H78" s="405" t="s">
        <v>2821</v>
      </c>
      <c r="I78" s="378"/>
      <c r="J78" s="407"/>
      <c r="K78" s="405" t="s">
        <v>2822</v>
      </c>
      <c r="L78" s="378"/>
      <c r="M78" s="378" t="s">
        <v>233</v>
      </c>
      <c r="N78" s="186" t="s">
        <v>803</v>
      </c>
      <c r="O78" s="389" t="s">
        <v>804</v>
      </c>
      <c r="P78" s="179"/>
      <c r="Q78" s="405" t="s">
        <v>2122</v>
      </c>
      <c r="R78" s="405" t="s">
        <v>2823</v>
      </c>
      <c r="S78" s="405" t="s">
        <v>2824</v>
      </c>
      <c r="T78" s="405" t="s">
        <v>2825</v>
      </c>
      <c r="U78" s="405" t="s">
        <v>2826</v>
      </c>
      <c r="V78" s="405" t="s">
        <v>2827</v>
      </c>
      <c r="W78" s="178"/>
      <c r="X78" s="177"/>
      <c r="Y78" s="177"/>
      <c r="Z78" s="177"/>
      <c r="AA78" s="153">
        <f>IF(OR(J78="Fail",ISBLANK(J78)),INDEX('Issue Code Table'!C:C,MATCH(N:N,'Issue Code Table'!A:A,0)),IF(M78="Critical",6,IF(M78="Significant",5,IF(M78="Moderate",3,2))))</f>
        <v>6</v>
      </c>
    </row>
    <row r="79" spans="1:27" ht="409.5" x14ac:dyDescent="0.25">
      <c r="A79" s="400" t="s">
        <v>2828</v>
      </c>
      <c r="B79" s="400" t="s">
        <v>562</v>
      </c>
      <c r="C79" s="400" t="s">
        <v>2116</v>
      </c>
      <c r="D79" s="401" t="s">
        <v>337</v>
      </c>
      <c r="E79" s="372" t="s">
        <v>2829</v>
      </c>
      <c r="F79" s="402" t="s">
        <v>2830</v>
      </c>
      <c r="G79" s="402" t="s">
        <v>2831</v>
      </c>
      <c r="H79" s="401" t="s">
        <v>2832</v>
      </c>
      <c r="I79" s="372"/>
      <c r="J79" s="403"/>
      <c r="K79" s="401" t="s">
        <v>2833</v>
      </c>
      <c r="L79" s="372"/>
      <c r="M79" s="372" t="s">
        <v>233</v>
      </c>
      <c r="N79" s="184" t="s">
        <v>803</v>
      </c>
      <c r="O79" s="392" t="s">
        <v>804</v>
      </c>
      <c r="P79" s="183"/>
      <c r="Q79" s="401" t="s">
        <v>2122</v>
      </c>
      <c r="R79" s="401" t="s">
        <v>2834</v>
      </c>
      <c r="S79" s="401" t="s">
        <v>2835</v>
      </c>
      <c r="T79" s="401" t="s">
        <v>2836</v>
      </c>
      <c r="U79" s="401" t="s">
        <v>2837</v>
      </c>
      <c r="V79" s="401" t="s">
        <v>2838</v>
      </c>
      <c r="W79" s="181"/>
      <c r="X79" s="180"/>
      <c r="Y79" s="180"/>
      <c r="Z79" s="180"/>
      <c r="AA79" s="157">
        <f>IF(OR(J79="Fail",ISBLANK(J79)),INDEX('Issue Code Table'!C:C,MATCH(N:N,'Issue Code Table'!A:A,0)),IF(M79="Critical",6,IF(M79="Significant",5,IF(M79="Moderate",3,2))))</f>
        <v>6</v>
      </c>
    </row>
    <row r="80" spans="1:27" ht="409.5" x14ac:dyDescent="0.25">
      <c r="A80" s="404" t="s">
        <v>2839</v>
      </c>
      <c r="B80" s="378" t="s">
        <v>359</v>
      </c>
      <c r="C80" s="379" t="s">
        <v>360</v>
      </c>
      <c r="D80" s="405" t="s">
        <v>337</v>
      </c>
      <c r="E80" s="378" t="s">
        <v>2840</v>
      </c>
      <c r="F80" s="406" t="s">
        <v>2841</v>
      </c>
      <c r="G80" s="406" t="s">
        <v>2842</v>
      </c>
      <c r="H80" s="405" t="s">
        <v>2843</v>
      </c>
      <c r="I80" s="378"/>
      <c r="J80" s="407"/>
      <c r="K80" s="405" t="s">
        <v>2844</v>
      </c>
      <c r="L80" s="378"/>
      <c r="M80" s="378" t="s">
        <v>222</v>
      </c>
      <c r="N80" s="186" t="s">
        <v>2845</v>
      </c>
      <c r="O80" s="389" t="s">
        <v>2846</v>
      </c>
      <c r="P80" s="179"/>
      <c r="Q80" s="405" t="s">
        <v>2122</v>
      </c>
      <c r="R80" s="405" t="s">
        <v>2847</v>
      </c>
      <c r="S80" s="405" t="s">
        <v>2848</v>
      </c>
      <c r="T80" s="405" t="s">
        <v>2849</v>
      </c>
      <c r="U80" s="405" t="s">
        <v>2850</v>
      </c>
      <c r="V80" s="405" t="s">
        <v>2851</v>
      </c>
      <c r="W80" s="178"/>
      <c r="X80" s="177"/>
      <c r="Y80" s="177"/>
      <c r="Z80" s="177"/>
      <c r="AA80" s="153">
        <f>IF(OR(J80="Fail",ISBLANK(J80)),INDEX('Issue Code Table'!C:C,MATCH(N:N,'Issue Code Table'!A:A,0)),IF(M80="Critical",6,IF(M80="Significant",5,IF(M80="Moderate",3,2))))</f>
        <v>5</v>
      </c>
    </row>
    <row r="81" spans="1:27" ht="409.5" x14ac:dyDescent="0.25">
      <c r="A81" s="400" t="s">
        <v>2852</v>
      </c>
      <c r="B81" s="372" t="s">
        <v>359</v>
      </c>
      <c r="C81" s="373" t="s">
        <v>360</v>
      </c>
      <c r="D81" s="401" t="s">
        <v>337</v>
      </c>
      <c r="E81" s="372" t="s">
        <v>2853</v>
      </c>
      <c r="F81" s="402" t="s">
        <v>2854</v>
      </c>
      <c r="G81" s="402" t="s">
        <v>2855</v>
      </c>
      <c r="H81" s="401" t="s">
        <v>2856</v>
      </c>
      <c r="I81" s="372"/>
      <c r="J81" s="403"/>
      <c r="K81" s="401" t="s">
        <v>2857</v>
      </c>
      <c r="L81" s="372"/>
      <c r="M81" s="372" t="s">
        <v>233</v>
      </c>
      <c r="N81" s="187" t="s">
        <v>2858</v>
      </c>
      <c r="O81" s="392" t="s">
        <v>2859</v>
      </c>
      <c r="P81" s="183"/>
      <c r="Q81" s="401" t="s">
        <v>2122</v>
      </c>
      <c r="R81" s="401" t="s">
        <v>2860</v>
      </c>
      <c r="S81" s="401" t="s">
        <v>2861</v>
      </c>
      <c r="T81" s="401" t="s">
        <v>2862</v>
      </c>
      <c r="U81" s="401" t="s">
        <v>2863</v>
      </c>
      <c r="V81" s="401" t="s">
        <v>2864</v>
      </c>
      <c r="W81" s="181"/>
      <c r="X81" s="180"/>
      <c r="Y81" s="180"/>
      <c r="Z81" s="180"/>
      <c r="AA81" s="157">
        <f>IF(OR(J81="Fail",ISBLANK(J81)),INDEX('Issue Code Table'!C:C,MATCH(N:N,'Issue Code Table'!A:A,0)),IF(M81="Critical",6,IF(M81="Significant",5,IF(M81="Moderate",3,2))))</f>
        <v>4</v>
      </c>
    </row>
    <row r="82" spans="1:27" ht="409.5" x14ac:dyDescent="0.25">
      <c r="A82" s="404" t="s">
        <v>2865</v>
      </c>
      <c r="B82" s="404" t="s">
        <v>2129</v>
      </c>
      <c r="C82" s="404" t="s">
        <v>2130</v>
      </c>
      <c r="D82" s="405" t="s">
        <v>337</v>
      </c>
      <c r="E82" s="378" t="s">
        <v>2866</v>
      </c>
      <c r="F82" s="406" t="s">
        <v>2867</v>
      </c>
      <c r="G82" s="406" t="s">
        <v>2868</v>
      </c>
      <c r="H82" s="405" t="s">
        <v>2869</v>
      </c>
      <c r="I82" s="378"/>
      <c r="J82" s="407"/>
      <c r="K82" s="405" t="s">
        <v>2870</v>
      </c>
      <c r="L82" s="378"/>
      <c r="M82" s="378" t="s">
        <v>233</v>
      </c>
      <c r="N82" s="186" t="s">
        <v>2136</v>
      </c>
      <c r="O82" s="389" t="s">
        <v>2137</v>
      </c>
      <c r="P82" s="179"/>
      <c r="Q82" s="405" t="s">
        <v>2122</v>
      </c>
      <c r="R82" s="405" t="s">
        <v>2871</v>
      </c>
      <c r="S82" s="405" t="s">
        <v>2872</v>
      </c>
      <c r="T82" s="405" t="s">
        <v>2873</v>
      </c>
      <c r="U82" s="405" t="s">
        <v>2874</v>
      </c>
      <c r="V82" s="405" t="s">
        <v>2875</v>
      </c>
      <c r="W82" s="178"/>
      <c r="X82" s="177"/>
      <c r="Y82" s="177"/>
      <c r="Z82" s="177"/>
      <c r="AA82" s="153">
        <f>IF(OR(J82="Fail",ISBLANK(J82)),INDEX('Issue Code Table'!C:C,MATCH(N:N,'Issue Code Table'!A:A,0)),IF(M82="Critical",6,IF(M82="Significant",5,IF(M82="Moderate",3,2))))</f>
        <v>5</v>
      </c>
    </row>
    <row r="83" spans="1:27" ht="409.5" x14ac:dyDescent="0.25">
      <c r="A83" s="400" t="s">
        <v>2876</v>
      </c>
      <c r="B83" s="400" t="s">
        <v>2129</v>
      </c>
      <c r="C83" s="400" t="s">
        <v>2130</v>
      </c>
      <c r="D83" s="401" t="s">
        <v>337</v>
      </c>
      <c r="E83" s="372" t="s">
        <v>2877</v>
      </c>
      <c r="F83" s="402" t="s">
        <v>2878</v>
      </c>
      <c r="G83" s="402" t="s">
        <v>2879</v>
      </c>
      <c r="H83" s="401" t="s">
        <v>2880</v>
      </c>
      <c r="I83" s="372"/>
      <c r="J83" s="403"/>
      <c r="K83" s="401" t="s">
        <v>2881</v>
      </c>
      <c r="L83" s="372"/>
      <c r="M83" s="372" t="s">
        <v>233</v>
      </c>
      <c r="N83" s="184" t="s">
        <v>2136</v>
      </c>
      <c r="O83" s="392" t="s">
        <v>2137</v>
      </c>
      <c r="P83" s="183"/>
      <c r="Q83" s="401" t="s">
        <v>2122</v>
      </c>
      <c r="R83" s="401" t="s">
        <v>2882</v>
      </c>
      <c r="S83" s="401" t="s">
        <v>2872</v>
      </c>
      <c r="T83" s="401" t="s">
        <v>2883</v>
      </c>
      <c r="U83" s="401" t="s">
        <v>2884</v>
      </c>
      <c r="V83" s="401" t="s">
        <v>2885</v>
      </c>
      <c r="W83" s="181"/>
      <c r="X83" s="180"/>
      <c r="Y83" s="180"/>
      <c r="Z83" s="180"/>
      <c r="AA83" s="157">
        <f>IF(OR(J83="Fail",ISBLANK(J83)),INDEX('Issue Code Table'!C:C,MATCH(N:N,'Issue Code Table'!A:A,0)),IF(M83="Critical",6,IF(M83="Significant",5,IF(M83="Moderate",3,2))))</f>
        <v>5</v>
      </c>
    </row>
    <row r="84" spans="1:27" ht="409.5" x14ac:dyDescent="0.25">
      <c r="A84" s="404" t="s">
        <v>2886</v>
      </c>
      <c r="B84" s="404" t="s">
        <v>2129</v>
      </c>
      <c r="C84" s="404" t="s">
        <v>2130</v>
      </c>
      <c r="D84" s="405" t="s">
        <v>337</v>
      </c>
      <c r="E84" s="378" t="s">
        <v>2887</v>
      </c>
      <c r="F84" s="406" t="s">
        <v>2888</v>
      </c>
      <c r="G84" s="406" t="s">
        <v>2889</v>
      </c>
      <c r="H84" s="405" t="s">
        <v>2890</v>
      </c>
      <c r="I84" s="378"/>
      <c r="J84" s="407"/>
      <c r="K84" s="405" t="s">
        <v>2891</v>
      </c>
      <c r="L84" s="378"/>
      <c r="M84" s="378" t="s">
        <v>233</v>
      </c>
      <c r="N84" s="186" t="s">
        <v>2136</v>
      </c>
      <c r="O84" s="389" t="s">
        <v>2137</v>
      </c>
      <c r="P84" s="179"/>
      <c r="Q84" s="405" t="s">
        <v>2122</v>
      </c>
      <c r="R84" s="405" t="s">
        <v>2892</v>
      </c>
      <c r="S84" s="405" t="s">
        <v>2872</v>
      </c>
      <c r="T84" s="405" t="s">
        <v>2893</v>
      </c>
      <c r="U84" s="405" t="s">
        <v>2894</v>
      </c>
      <c r="V84" s="405" t="s">
        <v>2895</v>
      </c>
      <c r="W84" s="178"/>
      <c r="X84" s="177"/>
      <c r="Y84" s="177"/>
      <c r="Z84" s="177"/>
      <c r="AA84" s="153">
        <f>IF(OR(J84="Fail",ISBLANK(J84)),INDEX('Issue Code Table'!C:C,MATCH(N:N,'Issue Code Table'!A:A,0)),IF(M84="Critical",6,IF(M84="Significant",5,IF(M84="Moderate",3,2))))</f>
        <v>5</v>
      </c>
    </row>
    <row r="85" spans="1:27" ht="262.5" x14ac:dyDescent="0.25">
      <c r="A85" s="400" t="s">
        <v>2896</v>
      </c>
      <c r="B85" s="372" t="s">
        <v>359</v>
      </c>
      <c r="C85" s="373" t="s">
        <v>360</v>
      </c>
      <c r="D85" s="401" t="s">
        <v>337</v>
      </c>
      <c r="E85" s="372" t="s">
        <v>2897</v>
      </c>
      <c r="F85" s="402" t="s">
        <v>2898</v>
      </c>
      <c r="G85" s="402" t="s">
        <v>2899</v>
      </c>
      <c r="H85" s="401" t="s">
        <v>2900</v>
      </c>
      <c r="I85" s="372"/>
      <c r="J85" s="403"/>
      <c r="K85" s="401" t="s">
        <v>2901</v>
      </c>
      <c r="L85" s="372"/>
      <c r="M85" s="372" t="s">
        <v>233</v>
      </c>
      <c r="N85" s="184" t="s">
        <v>630</v>
      </c>
      <c r="O85" s="392" t="s">
        <v>631</v>
      </c>
      <c r="P85" s="183"/>
      <c r="Q85" s="401" t="s">
        <v>1979</v>
      </c>
      <c r="R85" s="401" t="s">
        <v>2902</v>
      </c>
      <c r="S85" s="401" t="s">
        <v>2903</v>
      </c>
      <c r="T85" s="401" t="s">
        <v>2904</v>
      </c>
      <c r="U85" s="401" t="s">
        <v>2905</v>
      </c>
      <c r="V85" s="401" t="s">
        <v>2906</v>
      </c>
      <c r="W85" s="181"/>
      <c r="X85" s="180"/>
      <c r="Y85" s="180"/>
      <c r="Z85" s="180"/>
      <c r="AA85" s="157">
        <f>IF(OR(J85="Fail",ISBLANK(J85)),INDEX('Issue Code Table'!C:C,MATCH(N:N,'Issue Code Table'!A:A,0)),IF(M85="Critical",6,IF(M85="Significant",5,IF(M85="Moderate",3,2))))</f>
        <v>3</v>
      </c>
    </row>
    <row r="86" spans="1:27" ht="362.5" x14ac:dyDescent="0.25">
      <c r="A86" s="404" t="s">
        <v>2907</v>
      </c>
      <c r="B86" s="404" t="s">
        <v>421</v>
      </c>
      <c r="C86" s="404" t="s">
        <v>422</v>
      </c>
      <c r="D86" s="405" t="s">
        <v>337</v>
      </c>
      <c r="E86" s="378" t="s">
        <v>2908</v>
      </c>
      <c r="F86" s="406" t="s">
        <v>2909</v>
      </c>
      <c r="G86" s="406" t="s">
        <v>2910</v>
      </c>
      <c r="H86" s="405" t="s">
        <v>2911</v>
      </c>
      <c r="I86" s="378"/>
      <c r="J86" s="407"/>
      <c r="K86" s="405" t="s">
        <v>2912</v>
      </c>
      <c r="L86" s="378"/>
      <c r="M86" s="378" t="s">
        <v>233</v>
      </c>
      <c r="N86" s="186" t="s">
        <v>427</v>
      </c>
      <c r="O86" s="389" t="s">
        <v>428</v>
      </c>
      <c r="P86" s="179"/>
      <c r="Q86" s="405" t="s">
        <v>1979</v>
      </c>
      <c r="R86" s="405" t="s">
        <v>839</v>
      </c>
      <c r="S86" s="405" t="s">
        <v>2913</v>
      </c>
      <c r="T86" s="405" t="s">
        <v>2914</v>
      </c>
      <c r="U86" s="405" t="s">
        <v>2915</v>
      </c>
      <c r="V86" s="405" t="s">
        <v>2916</v>
      </c>
      <c r="W86" s="178"/>
      <c r="X86" s="177"/>
      <c r="Y86" s="177"/>
      <c r="Z86" s="177"/>
      <c r="AA86" s="153">
        <f>IF(OR(J86="Fail",ISBLANK(J86)),INDEX('Issue Code Table'!C:C,MATCH(N:N,'Issue Code Table'!A:A,0)),IF(M86="Critical",6,IF(M86="Significant",5,IF(M86="Moderate",3,2))))</f>
        <v>5</v>
      </c>
    </row>
    <row r="87" spans="1:27" ht="150" x14ac:dyDescent="0.25">
      <c r="A87" s="400" t="s">
        <v>2917</v>
      </c>
      <c r="B87" s="400" t="s">
        <v>227</v>
      </c>
      <c r="C87" s="400" t="s">
        <v>228</v>
      </c>
      <c r="D87" s="401" t="s">
        <v>337</v>
      </c>
      <c r="E87" s="372" t="s">
        <v>2918</v>
      </c>
      <c r="F87" s="402" t="s">
        <v>2919</v>
      </c>
      <c r="G87" s="402" t="s">
        <v>2920</v>
      </c>
      <c r="H87" s="401" t="s">
        <v>2921</v>
      </c>
      <c r="I87" s="372"/>
      <c r="J87" s="403"/>
      <c r="K87" s="401" t="s">
        <v>2922</v>
      </c>
      <c r="L87" s="372"/>
      <c r="M87" s="372" t="s">
        <v>233</v>
      </c>
      <c r="N87" s="391" t="s">
        <v>1115</v>
      </c>
      <c r="O87" s="392" t="s">
        <v>2012</v>
      </c>
      <c r="P87" s="183"/>
      <c r="Q87" s="401" t="s">
        <v>1979</v>
      </c>
      <c r="R87" s="401" t="s">
        <v>2923</v>
      </c>
      <c r="S87" s="401" t="s">
        <v>2924</v>
      </c>
      <c r="T87" s="401" t="s">
        <v>2925</v>
      </c>
      <c r="U87" s="401" t="s">
        <v>2926</v>
      </c>
      <c r="V87" s="401" t="s">
        <v>2927</v>
      </c>
      <c r="W87" s="181"/>
      <c r="X87" s="180"/>
      <c r="Y87" s="180"/>
      <c r="Z87" s="180"/>
      <c r="AA87" s="157">
        <f>IF(OR(J87="Fail",ISBLANK(J87)),INDEX('Issue Code Table'!C:C,MATCH(N:N,'Issue Code Table'!A:A,0)),IF(M87="Critical",6,IF(M87="Significant",5,IF(M87="Moderate",3,2))))</f>
        <v>4</v>
      </c>
    </row>
    <row r="88" spans="1:27" ht="150" x14ac:dyDescent="0.25">
      <c r="A88" s="404" t="s">
        <v>2928</v>
      </c>
      <c r="B88" s="404" t="s">
        <v>227</v>
      </c>
      <c r="C88" s="404" t="s">
        <v>228</v>
      </c>
      <c r="D88" s="405" t="s">
        <v>337</v>
      </c>
      <c r="E88" s="378" t="s">
        <v>2929</v>
      </c>
      <c r="F88" s="406" t="s">
        <v>2930</v>
      </c>
      <c r="G88" s="406" t="s">
        <v>2931</v>
      </c>
      <c r="H88" s="405" t="s">
        <v>2932</v>
      </c>
      <c r="I88" s="378"/>
      <c r="J88" s="407"/>
      <c r="K88" s="405" t="s">
        <v>2933</v>
      </c>
      <c r="L88" s="378"/>
      <c r="M88" s="378" t="s">
        <v>233</v>
      </c>
      <c r="N88" s="387" t="s">
        <v>1115</v>
      </c>
      <c r="O88" s="389" t="s">
        <v>2012</v>
      </c>
      <c r="P88" s="179"/>
      <c r="Q88" s="405" t="s">
        <v>1979</v>
      </c>
      <c r="R88" s="405" t="s">
        <v>2934</v>
      </c>
      <c r="S88" s="405" t="s">
        <v>2924</v>
      </c>
      <c r="T88" s="405" t="s">
        <v>2935</v>
      </c>
      <c r="U88" s="405" t="s">
        <v>2936</v>
      </c>
      <c r="V88" s="405" t="s">
        <v>2937</v>
      </c>
      <c r="W88" s="178"/>
      <c r="X88" s="177"/>
      <c r="Y88" s="177"/>
      <c r="Z88" s="177"/>
      <c r="AA88" s="153">
        <f>IF(OR(J88="Fail",ISBLANK(J88)),INDEX('Issue Code Table'!C:C,MATCH(N:N,'Issue Code Table'!A:A,0)),IF(M88="Critical",6,IF(M88="Significant",5,IF(M88="Moderate",3,2))))</f>
        <v>4</v>
      </c>
    </row>
    <row r="89" spans="1:27" ht="325" x14ac:dyDescent="0.25">
      <c r="A89" s="400" t="s">
        <v>2938</v>
      </c>
      <c r="B89" s="400" t="s">
        <v>1157</v>
      </c>
      <c r="C89" s="400" t="s">
        <v>1158</v>
      </c>
      <c r="D89" s="401" t="s">
        <v>337</v>
      </c>
      <c r="E89" s="372" t="s">
        <v>2939</v>
      </c>
      <c r="F89" s="402" t="s">
        <v>2940</v>
      </c>
      <c r="G89" s="402" t="s">
        <v>2941</v>
      </c>
      <c r="H89" s="401" t="s">
        <v>2942</v>
      </c>
      <c r="I89" s="372"/>
      <c r="J89" s="403"/>
      <c r="K89" s="401" t="s">
        <v>2943</v>
      </c>
      <c r="L89" s="372"/>
      <c r="M89" s="372" t="s">
        <v>222</v>
      </c>
      <c r="N89" s="184" t="s">
        <v>1481</v>
      </c>
      <c r="O89" s="392" t="s">
        <v>2232</v>
      </c>
      <c r="P89" s="183"/>
      <c r="Q89" s="401" t="s">
        <v>892</v>
      </c>
      <c r="R89" s="401" t="s">
        <v>2944</v>
      </c>
      <c r="S89" s="401" t="s">
        <v>2945</v>
      </c>
      <c r="T89" s="401" t="s">
        <v>2946</v>
      </c>
      <c r="U89" s="401" t="s">
        <v>2947</v>
      </c>
      <c r="V89" s="401" t="s">
        <v>2948</v>
      </c>
      <c r="W89" s="181"/>
      <c r="X89" s="180"/>
      <c r="Y89" s="180"/>
      <c r="Z89" s="180"/>
      <c r="AA89" s="157">
        <f>IF(OR(J89="Fail",ISBLANK(J89)),INDEX('Issue Code Table'!C:C,MATCH(N:N,'Issue Code Table'!A:A,0)),IF(M89="Critical",6,IF(M89="Significant",5,IF(M89="Moderate",3,2))))</f>
        <v>4</v>
      </c>
    </row>
    <row r="90" spans="1:27" ht="400" x14ac:dyDescent="0.25">
      <c r="A90" s="404" t="s">
        <v>2949</v>
      </c>
      <c r="B90" s="404" t="s">
        <v>227</v>
      </c>
      <c r="C90" s="404" t="s">
        <v>228</v>
      </c>
      <c r="D90" s="405" t="s">
        <v>337</v>
      </c>
      <c r="E90" s="378" t="s">
        <v>2950</v>
      </c>
      <c r="F90" s="406" t="s">
        <v>2951</v>
      </c>
      <c r="G90" s="406" t="s">
        <v>2952</v>
      </c>
      <c r="H90" s="405" t="s">
        <v>2953</v>
      </c>
      <c r="I90" s="378"/>
      <c r="J90" s="407"/>
      <c r="K90" s="405" t="s">
        <v>2954</v>
      </c>
      <c r="L90" s="378"/>
      <c r="M90" s="378" t="s">
        <v>233</v>
      </c>
      <c r="N90" s="186" t="s">
        <v>1029</v>
      </c>
      <c r="O90" s="389" t="s">
        <v>1030</v>
      </c>
      <c r="P90" s="179"/>
      <c r="Q90" s="405" t="s">
        <v>916</v>
      </c>
      <c r="R90" s="185" t="s">
        <v>2955</v>
      </c>
      <c r="S90" s="405" t="s">
        <v>2956</v>
      </c>
      <c r="T90" s="405" t="s">
        <v>2957</v>
      </c>
      <c r="U90" s="405" t="s">
        <v>2958</v>
      </c>
      <c r="V90" s="405" t="s">
        <v>2959</v>
      </c>
      <c r="W90" s="178"/>
      <c r="X90" s="177"/>
      <c r="Y90" s="177"/>
      <c r="Z90" s="177"/>
      <c r="AA90" s="153">
        <f>IF(OR(J90="Fail",ISBLANK(J90)),INDEX('Issue Code Table'!C:C,MATCH(N:N,'Issue Code Table'!A:A,0)),IF(M90="Critical",6,IF(M90="Significant",5,IF(M90="Moderate",3,2))))</f>
        <v>5</v>
      </c>
    </row>
    <row r="91" spans="1:27" ht="409.5" x14ac:dyDescent="0.25">
      <c r="A91" s="400" t="s">
        <v>2960</v>
      </c>
      <c r="B91" s="400" t="s">
        <v>227</v>
      </c>
      <c r="C91" s="400" t="s">
        <v>228</v>
      </c>
      <c r="D91" s="401" t="s">
        <v>337</v>
      </c>
      <c r="E91" s="372" t="s">
        <v>2961</v>
      </c>
      <c r="F91" s="402" t="s">
        <v>2962</v>
      </c>
      <c r="G91" s="402" t="s">
        <v>2963</v>
      </c>
      <c r="H91" s="401" t="s">
        <v>2964</v>
      </c>
      <c r="I91" s="372"/>
      <c r="J91" s="403"/>
      <c r="K91" s="401" t="s">
        <v>2965</v>
      </c>
      <c r="L91" s="372"/>
      <c r="M91" s="372" t="s">
        <v>233</v>
      </c>
      <c r="N91" s="184" t="s">
        <v>1089</v>
      </c>
      <c r="O91" s="392" t="s">
        <v>2386</v>
      </c>
      <c r="P91" s="183"/>
      <c r="Q91" s="401" t="s">
        <v>916</v>
      </c>
      <c r="R91" s="182" t="s">
        <v>2966</v>
      </c>
      <c r="S91" s="401" t="s">
        <v>2967</v>
      </c>
      <c r="T91" s="401" t="s">
        <v>2968</v>
      </c>
      <c r="U91" s="401" t="s">
        <v>2969</v>
      </c>
      <c r="V91" s="401" t="s">
        <v>2970</v>
      </c>
      <c r="W91" s="181"/>
      <c r="X91" s="180"/>
      <c r="Y91" s="180"/>
      <c r="Z91" s="180"/>
      <c r="AA91" s="157">
        <f>IF(OR(J91="Fail",ISBLANK(J91)),INDEX('Issue Code Table'!C:C,MATCH(N:N,'Issue Code Table'!A:A,0)),IF(M91="Critical",6,IF(M91="Significant",5,IF(M91="Moderate",3,2))))</f>
        <v>5</v>
      </c>
    </row>
    <row r="92" spans="1:27" ht="112.5" x14ac:dyDescent="0.25">
      <c r="A92" s="404" t="s">
        <v>2971</v>
      </c>
      <c r="B92" s="404" t="s">
        <v>227</v>
      </c>
      <c r="C92" s="404" t="s">
        <v>228</v>
      </c>
      <c r="D92" s="405" t="s">
        <v>337</v>
      </c>
      <c r="E92" s="378" t="s">
        <v>2972</v>
      </c>
      <c r="F92" s="406" t="s">
        <v>2973</v>
      </c>
      <c r="G92" s="406" t="s">
        <v>2974</v>
      </c>
      <c r="H92" s="405" t="s">
        <v>2975</v>
      </c>
      <c r="I92" s="378"/>
      <c r="J92" s="407"/>
      <c r="K92" s="405" t="s">
        <v>2976</v>
      </c>
      <c r="L92" s="378"/>
      <c r="M92" s="378" t="s">
        <v>233</v>
      </c>
      <c r="N92" s="387" t="s">
        <v>1029</v>
      </c>
      <c r="O92" s="389" t="s">
        <v>1030</v>
      </c>
      <c r="P92" s="179"/>
      <c r="Q92" s="405" t="s">
        <v>1019</v>
      </c>
      <c r="R92" s="405" t="s">
        <v>2977</v>
      </c>
      <c r="S92" s="405" t="s">
        <v>2978</v>
      </c>
      <c r="T92" s="405" t="s">
        <v>2979</v>
      </c>
      <c r="U92" s="405" t="s">
        <v>2980</v>
      </c>
      <c r="V92" s="405" t="s">
        <v>2981</v>
      </c>
      <c r="W92" s="178"/>
      <c r="X92" s="177"/>
      <c r="Y92" s="177"/>
      <c r="Z92" s="177"/>
      <c r="AA92" s="153">
        <f>IF(OR(J92="Fail",ISBLANK(J92)),INDEX('Issue Code Table'!C:C,MATCH(N:N,'Issue Code Table'!A:A,0)),IF(M92="Critical",6,IF(M92="Significant",5,IF(M92="Moderate",3,2))))</f>
        <v>5</v>
      </c>
    </row>
    <row r="93" spans="1:27" ht="337.5" x14ac:dyDescent="0.25">
      <c r="A93" s="411" t="s">
        <v>2982</v>
      </c>
      <c r="B93" s="411" t="s">
        <v>302</v>
      </c>
      <c r="C93" s="411" t="s">
        <v>2983</v>
      </c>
      <c r="D93" s="412" t="s">
        <v>337</v>
      </c>
      <c r="E93" s="394" t="s">
        <v>2984</v>
      </c>
      <c r="F93" s="413" t="s">
        <v>2985</v>
      </c>
      <c r="G93" s="413" t="s">
        <v>2986</v>
      </c>
      <c r="H93" s="412" t="s">
        <v>2984</v>
      </c>
      <c r="I93" s="394"/>
      <c r="J93" s="414"/>
      <c r="K93" s="412" t="s">
        <v>2984</v>
      </c>
      <c r="L93" s="394"/>
      <c r="M93" s="394" t="s">
        <v>233</v>
      </c>
      <c r="N93" s="176" t="s">
        <v>2987</v>
      </c>
      <c r="O93" s="415" t="s">
        <v>2988</v>
      </c>
      <c r="P93" s="175"/>
      <c r="Q93" s="412" t="s">
        <v>2989</v>
      </c>
      <c r="R93" s="412" t="s">
        <v>2990</v>
      </c>
      <c r="S93" s="412" t="s">
        <v>2991</v>
      </c>
      <c r="T93" s="412" t="s">
        <v>2992</v>
      </c>
      <c r="U93" s="412" t="s">
        <v>2993</v>
      </c>
      <c r="V93" s="412" t="s">
        <v>2994</v>
      </c>
      <c r="W93" s="174"/>
      <c r="X93" s="173"/>
      <c r="Y93" s="173"/>
      <c r="Z93" s="173"/>
      <c r="AA93" s="149">
        <f>IF(OR(J93="Fail",ISBLANK(J93)),INDEX('Issue Code Table'!C:C,MATCH(N:N,'Issue Code Table'!A:A,0)),IF(M93="Critical",6,IF(M93="Significant",5,IF(M93="Moderate",3,2))))</f>
        <v>6</v>
      </c>
    </row>
    <row r="94" spans="1:27" x14ac:dyDescent="0.2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row>
    <row r="95" spans="1:27" hidden="1" x14ac:dyDescent="0.25">
      <c r="I95" s="142"/>
      <c r="O95" s="171"/>
      <c r="P95" s="171"/>
      <c r="W95" s="140"/>
      <c r="X95" s="140"/>
      <c r="Y95" s="140"/>
      <c r="Z95" s="140"/>
    </row>
    <row r="96" spans="1:27" hidden="1" x14ac:dyDescent="0.25">
      <c r="I96" s="142"/>
      <c r="O96" s="171"/>
      <c r="P96" s="171"/>
      <c r="W96" s="140"/>
      <c r="X96" s="140"/>
      <c r="Y96" s="140"/>
      <c r="Z96" s="140"/>
    </row>
    <row r="97" spans="10:27" hidden="1" x14ac:dyDescent="0.25">
      <c r="O97" s="171"/>
      <c r="P97" s="171"/>
      <c r="W97" s="140"/>
      <c r="X97" s="140"/>
      <c r="Y97" s="140"/>
      <c r="Z97" s="140"/>
      <c r="AA97" s="143"/>
    </row>
    <row r="98" spans="10:27" hidden="1" x14ac:dyDescent="0.25">
      <c r="P98" s="171"/>
      <c r="W98" s="140"/>
      <c r="X98" s="140"/>
      <c r="Y98" s="140"/>
      <c r="Z98" s="140"/>
      <c r="AA98" s="143"/>
    </row>
    <row r="99" spans="10:27" ht="24.65" hidden="1" customHeight="1" x14ac:dyDescent="0.25">
      <c r="P99" s="171"/>
      <c r="W99" s="140"/>
      <c r="X99" s="140"/>
      <c r="Y99" s="140"/>
      <c r="Z99" s="140"/>
      <c r="AA99" s="143"/>
    </row>
    <row r="100" spans="10:27" hidden="1" x14ac:dyDescent="0.25">
      <c r="P100" s="171"/>
      <c r="Z100" s="140"/>
      <c r="AA100" s="143"/>
    </row>
    <row r="101" spans="10:27" hidden="1" x14ac:dyDescent="0.25">
      <c r="P101" s="171"/>
      <c r="Z101" s="140"/>
      <c r="AA101" s="143"/>
    </row>
    <row r="102" spans="10:27" hidden="1" x14ac:dyDescent="0.25">
      <c r="J102" s="140" t="s">
        <v>582</v>
      </c>
      <c r="P102" s="171"/>
      <c r="Z102" s="140"/>
      <c r="AA102" s="143"/>
    </row>
    <row r="103" spans="10:27" hidden="1" x14ac:dyDescent="0.25">
      <c r="J103" s="140" t="s">
        <v>56</v>
      </c>
      <c r="P103" s="171"/>
      <c r="Z103" s="140"/>
      <c r="AA103" s="143"/>
    </row>
    <row r="104" spans="10:27" hidden="1" x14ac:dyDescent="0.25">
      <c r="J104" s="140" t="s">
        <v>57</v>
      </c>
      <c r="P104" s="171"/>
      <c r="Z104" s="140"/>
      <c r="AA104" s="143"/>
    </row>
    <row r="105" spans="10:27" hidden="1" x14ac:dyDescent="0.25">
      <c r="J105" s="140" t="s">
        <v>45</v>
      </c>
      <c r="P105" s="171"/>
      <c r="Z105" s="140"/>
      <c r="AA105" s="143"/>
    </row>
    <row r="106" spans="10:27" hidden="1" x14ac:dyDescent="0.25">
      <c r="J106" s="140" t="s">
        <v>583</v>
      </c>
      <c r="P106" s="171"/>
      <c r="Z106" s="140"/>
      <c r="AA106" s="143"/>
    </row>
    <row r="107" spans="10:27" hidden="1" x14ac:dyDescent="0.25">
      <c r="J107" s="140" t="s">
        <v>585</v>
      </c>
      <c r="P107" s="171"/>
      <c r="Z107" s="140"/>
      <c r="AA107" s="143"/>
    </row>
    <row r="108" spans="10:27" hidden="1" x14ac:dyDescent="0.25">
      <c r="J108" s="140" t="s">
        <v>337</v>
      </c>
      <c r="P108" s="171"/>
      <c r="Z108" s="140"/>
      <c r="AA108" s="143"/>
    </row>
    <row r="109" spans="10:27" hidden="1" x14ac:dyDescent="0.25">
      <c r="J109" s="140"/>
      <c r="P109" s="171"/>
      <c r="Z109" s="140"/>
      <c r="AA109" s="143"/>
    </row>
    <row r="110" spans="10:27" hidden="1" x14ac:dyDescent="0.25">
      <c r="J110" s="142" t="s">
        <v>586</v>
      </c>
      <c r="P110" s="171"/>
      <c r="Z110" s="140"/>
      <c r="AA110" s="143"/>
    </row>
    <row r="111" spans="10:27" hidden="1" x14ac:dyDescent="0.25">
      <c r="J111" s="142" t="s">
        <v>178</v>
      </c>
      <c r="P111" s="171"/>
      <c r="Z111" s="140"/>
      <c r="AA111" s="143"/>
    </row>
    <row r="112" spans="10:27" hidden="1" x14ac:dyDescent="0.25">
      <c r="J112" s="142" t="s">
        <v>233</v>
      </c>
      <c r="P112" s="171"/>
      <c r="Z112" s="140"/>
      <c r="AA112" s="143"/>
    </row>
    <row r="113" spans="10:27" hidden="1" x14ac:dyDescent="0.25">
      <c r="J113" s="142" t="s">
        <v>222</v>
      </c>
      <c r="P113" s="171"/>
      <c r="Z113" s="140"/>
      <c r="AA113" s="143"/>
    </row>
    <row r="114" spans="10:27" hidden="1" x14ac:dyDescent="0.25">
      <c r="J114" s="142" t="s">
        <v>449</v>
      </c>
      <c r="P114" s="171"/>
      <c r="Z114" s="140"/>
      <c r="AA114" s="143"/>
    </row>
    <row r="115" spans="10:27" hidden="1" x14ac:dyDescent="0.25">
      <c r="J115" s="140"/>
      <c r="P115" s="171"/>
      <c r="Z115" s="140"/>
      <c r="AA115" s="143"/>
    </row>
    <row r="116" spans="10:27" hidden="1" x14ac:dyDescent="0.25">
      <c r="P116" s="171"/>
      <c r="Z116" s="140"/>
      <c r="AA116" s="143"/>
    </row>
    <row r="117" spans="10:27" hidden="1" x14ac:dyDescent="0.25">
      <c r="P117" s="171"/>
      <c r="Z117" s="140"/>
      <c r="AA117" s="143"/>
    </row>
    <row r="118" spans="10:27" hidden="1" x14ac:dyDescent="0.25">
      <c r="P118" s="171"/>
      <c r="Z118" s="140"/>
      <c r="AA118" s="143"/>
    </row>
    <row r="119" spans="10:27" hidden="1" x14ac:dyDescent="0.25">
      <c r="P119" s="171"/>
      <c r="Z119" s="140"/>
      <c r="AA119" s="143"/>
    </row>
    <row r="120" spans="10:27" hidden="1" x14ac:dyDescent="0.25">
      <c r="P120" s="171"/>
      <c r="Z120" s="140"/>
      <c r="AA120" s="143"/>
    </row>
    <row r="121" spans="10:27" hidden="1" x14ac:dyDescent="0.25">
      <c r="P121" s="171"/>
      <c r="Z121" s="140"/>
      <c r="AA121" s="143"/>
    </row>
    <row r="122" spans="10:27" hidden="1" x14ac:dyDescent="0.25">
      <c r="P122" s="171"/>
      <c r="Z122" s="140"/>
      <c r="AA122" s="143"/>
    </row>
    <row r="123" spans="10:27" hidden="1" x14ac:dyDescent="0.25">
      <c r="P123" s="171"/>
      <c r="Z123" s="140"/>
      <c r="AA123" s="143"/>
    </row>
    <row r="124" spans="10:27" hidden="1" x14ac:dyDescent="0.25">
      <c r="P124" s="171"/>
      <c r="Z124" s="140"/>
      <c r="AA124" s="143"/>
    </row>
    <row r="125" spans="10:27" hidden="1" x14ac:dyDescent="0.25">
      <c r="P125" s="171"/>
      <c r="Z125" s="140"/>
      <c r="AA125" s="143"/>
    </row>
    <row r="126" spans="10:27" hidden="1" x14ac:dyDescent="0.25">
      <c r="P126" s="171"/>
      <c r="Z126" s="140"/>
      <c r="AA126" s="143"/>
    </row>
    <row r="127" spans="10:27" hidden="1" x14ac:dyDescent="0.25">
      <c r="P127" s="171"/>
      <c r="Z127" s="140"/>
      <c r="AA127" s="143"/>
    </row>
    <row r="128" spans="10:27" hidden="1" x14ac:dyDescent="0.25">
      <c r="P128" s="171"/>
      <c r="Z128" s="140"/>
      <c r="AA128" s="143"/>
    </row>
    <row r="129" spans="16:27" hidden="1" x14ac:dyDescent="0.25">
      <c r="P129" s="171"/>
      <c r="Z129" s="140"/>
      <c r="AA129" s="143"/>
    </row>
    <row r="130" spans="16:27" hidden="1" x14ac:dyDescent="0.25">
      <c r="P130" s="171"/>
      <c r="Z130" s="140"/>
      <c r="AA130" s="143"/>
    </row>
    <row r="131" spans="16:27" hidden="1" x14ac:dyDescent="0.25">
      <c r="P131" s="171"/>
      <c r="Z131" s="140"/>
      <c r="AA131" s="143"/>
    </row>
    <row r="132" spans="16:27" hidden="1" x14ac:dyDescent="0.25">
      <c r="P132" s="171"/>
      <c r="Z132" s="140"/>
      <c r="AA132" s="143"/>
    </row>
    <row r="133" spans="16:27" hidden="1" x14ac:dyDescent="0.25">
      <c r="P133" s="171"/>
      <c r="Z133" s="140"/>
      <c r="AA133" s="143"/>
    </row>
    <row r="134" spans="16:27" hidden="1" x14ac:dyDescent="0.25">
      <c r="P134" s="171"/>
      <c r="Z134" s="140"/>
      <c r="AA134" s="143"/>
    </row>
    <row r="135" spans="16:27" hidden="1" x14ac:dyDescent="0.25">
      <c r="P135" s="171"/>
      <c r="Z135" s="140"/>
      <c r="AA135" s="143"/>
    </row>
    <row r="136" spans="16:27" hidden="1" x14ac:dyDescent="0.25">
      <c r="P136" s="171"/>
      <c r="Z136" s="140"/>
      <c r="AA136" s="143"/>
    </row>
    <row r="137" spans="16:27" hidden="1" x14ac:dyDescent="0.25">
      <c r="P137" s="171"/>
      <c r="Z137" s="140"/>
      <c r="AA137" s="143"/>
    </row>
    <row r="138" spans="16:27" hidden="1" x14ac:dyDescent="0.25">
      <c r="P138" s="171"/>
      <c r="Z138" s="140"/>
      <c r="AA138" s="143"/>
    </row>
    <row r="139" spans="16:27" hidden="1" x14ac:dyDescent="0.25">
      <c r="P139" s="171"/>
      <c r="Z139" s="140"/>
      <c r="AA139" s="143"/>
    </row>
    <row r="140" spans="16:27" hidden="1" x14ac:dyDescent="0.25">
      <c r="P140" s="171"/>
      <c r="Z140" s="140"/>
      <c r="AA140" s="143"/>
    </row>
    <row r="141" spans="16:27" hidden="1" x14ac:dyDescent="0.25">
      <c r="P141" s="171"/>
      <c r="Z141" s="140"/>
      <c r="AA141" s="143"/>
    </row>
    <row r="142" spans="16:27" hidden="1" x14ac:dyDescent="0.25">
      <c r="P142" s="171"/>
      <c r="Z142" s="140"/>
      <c r="AA142" s="143"/>
    </row>
    <row r="143" spans="16:27" hidden="1" x14ac:dyDescent="0.25">
      <c r="P143" s="171"/>
      <c r="Z143" s="140"/>
      <c r="AA143" s="143"/>
    </row>
    <row r="144" spans="16:27" hidden="1" x14ac:dyDescent="0.25">
      <c r="P144" s="171"/>
      <c r="Z144" s="140"/>
      <c r="AA144" s="143"/>
    </row>
    <row r="145" spans="16:27" hidden="1" x14ac:dyDescent="0.25">
      <c r="P145" s="171"/>
      <c r="Z145" s="140"/>
      <c r="AA145" s="143"/>
    </row>
    <row r="146" spans="16:27" hidden="1" x14ac:dyDescent="0.25">
      <c r="P146" s="171"/>
      <c r="Z146" s="140"/>
      <c r="AA146" s="143"/>
    </row>
    <row r="147" spans="16:27" hidden="1" x14ac:dyDescent="0.25">
      <c r="P147" s="171"/>
      <c r="Z147" s="140"/>
      <c r="AA147" s="143"/>
    </row>
    <row r="148" spans="16:27" hidden="1" x14ac:dyDescent="0.25">
      <c r="P148" s="171"/>
      <c r="Z148" s="140"/>
      <c r="AA148" s="143"/>
    </row>
    <row r="149" spans="16:27" hidden="1" x14ac:dyDescent="0.25">
      <c r="P149" s="171"/>
      <c r="Z149" s="140"/>
      <c r="AA149" s="143"/>
    </row>
    <row r="150" spans="16:27" hidden="1" x14ac:dyDescent="0.25">
      <c r="P150" s="171"/>
      <c r="Z150" s="140"/>
      <c r="AA150" s="143"/>
    </row>
    <row r="151" spans="16:27" hidden="1" x14ac:dyDescent="0.25">
      <c r="P151" s="171"/>
      <c r="Z151" s="140"/>
      <c r="AA151" s="143"/>
    </row>
    <row r="152" spans="16:27" hidden="1" x14ac:dyDescent="0.25">
      <c r="P152" s="171"/>
      <c r="Z152" s="140"/>
      <c r="AA152" s="143"/>
    </row>
    <row r="153" spans="16:27" hidden="1" x14ac:dyDescent="0.25">
      <c r="P153" s="171"/>
      <c r="Z153" s="140"/>
      <c r="AA153" s="143"/>
    </row>
    <row r="154" spans="16:27" hidden="1" x14ac:dyDescent="0.25">
      <c r="P154" s="171"/>
      <c r="Z154" s="140"/>
      <c r="AA154" s="143"/>
    </row>
    <row r="155" spans="16:27" hidden="1" x14ac:dyDescent="0.25">
      <c r="P155" s="171"/>
      <c r="Z155" s="140"/>
      <c r="AA155" s="143"/>
    </row>
    <row r="156" spans="16:27" hidden="1" x14ac:dyDescent="0.25">
      <c r="P156" s="171"/>
      <c r="Z156" s="140"/>
      <c r="AA156" s="143"/>
    </row>
    <row r="157" spans="16:27" hidden="1" x14ac:dyDescent="0.25">
      <c r="P157" s="171"/>
      <c r="Z157" s="140"/>
      <c r="AA157" s="143"/>
    </row>
    <row r="158" spans="16:27" hidden="1" x14ac:dyDescent="0.25">
      <c r="P158" s="171"/>
      <c r="Z158" s="140"/>
      <c r="AA158" s="143"/>
    </row>
    <row r="159" spans="16:27" hidden="1" x14ac:dyDescent="0.25">
      <c r="P159" s="171"/>
      <c r="Z159" s="140"/>
      <c r="AA159" s="143"/>
    </row>
    <row r="160" spans="16:27" hidden="1" x14ac:dyDescent="0.25">
      <c r="P160" s="171"/>
      <c r="Z160" s="140"/>
      <c r="AA160" s="143"/>
    </row>
    <row r="161" spans="16:27" hidden="1" x14ac:dyDescent="0.25">
      <c r="P161" s="171"/>
      <c r="Z161" s="140"/>
      <c r="AA161" s="143"/>
    </row>
    <row r="162" spans="16:27" hidden="1" x14ac:dyDescent="0.25">
      <c r="P162" s="171"/>
      <c r="Z162" s="140"/>
      <c r="AA162" s="143"/>
    </row>
    <row r="163" spans="16:27" hidden="1" x14ac:dyDescent="0.25">
      <c r="P163" s="171"/>
      <c r="Z163" s="140"/>
      <c r="AA163" s="143"/>
    </row>
    <row r="164" spans="16:27" hidden="1" x14ac:dyDescent="0.25">
      <c r="P164" s="171"/>
      <c r="Z164" s="140"/>
      <c r="AA164" s="143"/>
    </row>
    <row r="165" spans="16:27" hidden="1" x14ac:dyDescent="0.25">
      <c r="P165" s="171"/>
      <c r="Z165" s="140"/>
      <c r="AA165" s="143"/>
    </row>
    <row r="166" spans="16:27" hidden="1" x14ac:dyDescent="0.25">
      <c r="P166" s="171"/>
      <c r="Z166" s="140"/>
      <c r="AA166" s="143"/>
    </row>
    <row r="167" spans="16:27" hidden="1" x14ac:dyDescent="0.25">
      <c r="P167" s="171"/>
      <c r="Z167" s="140"/>
      <c r="AA167" s="143"/>
    </row>
    <row r="168" spans="16:27" hidden="1" x14ac:dyDescent="0.25">
      <c r="P168" s="171"/>
      <c r="Z168" s="140"/>
      <c r="AA168" s="143"/>
    </row>
    <row r="169" spans="16:27" hidden="1" x14ac:dyDescent="0.25">
      <c r="P169" s="171"/>
      <c r="Z169" s="140"/>
      <c r="AA169" s="143"/>
    </row>
    <row r="170" spans="16:27" hidden="1" x14ac:dyDescent="0.25">
      <c r="P170" s="171"/>
      <c r="Z170" s="140"/>
      <c r="AA170" s="143"/>
    </row>
    <row r="171" spans="16:27" hidden="1" x14ac:dyDescent="0.25">
      <c r="P171" s="171"/>
    </row>
    <row r="172" spans="16:27" hidden="1" x14ac:dyDescent="0.25">
      <c r="P172" s="171"/>
    </row>
    <row r="173" spans="16:27" hidden="1" x14ac:dyDescent="0.25">
      <c r="P173" s="171"/>
    </row>
    <row r="174" spans="16:27" hidden="1" x14ac:dyDescent="0.25">
      <c r="P174" s="171"/>
    </row>
    <row r="175" spans="16:27" hidden="1" x14ac:dyDescent="0.25">
      <c r="P175" s="171"/>
    </row>
    <row r="176" spans="16:27" hidden="1" x14ac:dyDescent="0.25">
      <c r="P176" s="171"/>
    </row>
    <row r="177" spans="16:16" hidden="1" x14ac:dyDescent="0.25">
      <c r="P177" s="171"/>
    </row>
    <row r="178" spans="16:16" hidden="1" x14ac:dyDescent="0.25">
      <c r="P178" s="171"/>
    </row>
    <row r="179" spans="16:16" hidden="1" x14ac:dyDescent="0.25">
      <c r="P179" s="171"/>
    </row>
    <row r="180" spans="16:16" hidden="1" x14ac:dyDescent="0.25">
      <c r="P180" s="171"/>
    </row>
    <row r="181" spans="16:16" hidden="1" x14ac:dyDescent="0.25">
      <c r="P181" s="171"/>
    </row>
    <row r="182" spans="16:16" hidden="1" x14ac:dyDescent="0.25">
      <c r="P182" s="171"/>
    </row>
    <row r="183" spans="16:16" hidden="1" x14ac:dyDescent="0.25">
      <c r="P183" s="171"/>
    </row>
    <row r="184" spans="16:16" hidden="1" x14ac:dyDescent="0.25">
      <c r="P184" s="171"/>
    </row>
    <row r="185" spans="16:16" hidden="1" x14ac:dyDescent="0.25">
      <c r="P185" s="171"/>
    </row>
    <row r="186" spans="16:16" hidden="1" x14ac:dyDescent="0.25">
      <c r="P186" s="171"/>
    </row>
    <row r="187" spans="16:16" hidden="1" x14ac:dyDescent="0.25">
      <c r="P187" s="171"/>
    </row>
    <row r="188" spans="16:16" hidden="1" x14ac:dyDescent="0.25">
      <c r="P188" s="171"/>
    </row>
    <row r="189" spans="16:16" hidden="1" x14ac:dyDescent="0.25">
      <c r="P189" s="171"/>
    </row>
    <row r="190" spans="16:16" hidden="1" x14ac:dyDescent="0.25">
      <c r="P190" s="171"/>
    </row>
    <row r="191" spans="16:16" hidden="1" x14ac:dyDescent="0.25">
      <c r="P191" s="171"/>
    </row>
    <row r="192" spans="16:16" hidden="1" x14ac:dyDescent="0.25">
      <c r="P192" s="171"/>
    </row>
    <row r="193" spans="16:16" hidden="1" x14ac:dyDescent="0.25">
      <c r="P193" s="171"/>
    </row>
    <row r="194" spans="16:16" hidden="1" x14ac:dyDescent="0.25">
      <c r="P194" s="171"/>
    </row>
    <row r="195" spans="16:16" hidden="1" x14ac:dyDescent="0.25">
      <c r="P195" s="171"/>
    </row>
    <row r="196" spans="16:16" hidden="1" x14ac:dyDescent="0.25">
      <c r="P196" s="171"/>
    </row>
    <row r="197" spans="16:16" hidden="1" x14ac:dyDescent="0.25">
      <c r="P197" s="171"/>
    </row>
    <row r="198" spans="16:16" hidden="1" x14ac:dyDescent="0.25">
      <c r="P198" s="171"/>
    </row>
    <row r="199" spans="16:16" hidden="1" x14ac:dyDescent="0.25">
      <c r="P199" s="171"/>
    </row>
    <row r="200" spans="16:16" hidden="1" x14ac:dyDescent="0.25">
      <c r="P200" s="171"/>
    </row>
    <row r="201" spans="16:16" hidden="1" x14ac:dyDescent="0.25">
      <c r="P201" s="171"/>
    </row>
    <row r="202" spans="16:16" hidden="1" x14ac:dyDescent="0.25">
      <c r="P202" s="171"/>
    </row>
    <row r="203" spans="16:16" hidden="1" x14ac:dyDescent="0.25">
      <c r="P203" s="171"/>
    </row>
    <row r="204" spans="16:16" hidden="1" x14ac:dyDescent="0.25">
      <c r="P204" s="171"/>
    </row>
    <row r="205" spans="16:16" hidden="1" x14ac:dyDescent="0.25">
      <c r="P205" s="171"/>
    </row>
    <row r="206" spans="16:16" hidden="1" x14ac:dyDescent="0.25">
      <c r="P206" s="171"/>
    </row>
    <row r="207" spans="16:16" hidden="1" x14ac:dyDescent="0.25">
      <c r="P207" s="171"/>
    </row>
    <row r="208" spans="16:16" hidden="1" x14ac:dyDescent="0.25">
      <c r="P208" s="171"/>
    </row>
    <row r="209" spans="16:16" hidden="1" x14ac:dyDescent="0.25">
      <c r="P209" s="171"/>
    </row>
    <row r="210" spans="16:16" hidden="1" x14ac:dyDescent="0.25">
      <c r="P210" s="171"/>
    </row>
    <row r="211" spans="16:16" hidden="1" x14ac:dyDescent="0.25">
      <c r="P211" s="171"/>
    </row>
    <row r="212" spans="16:16" hidden="1" x14ac:dyDescent="0.25">
      <c r="P212" s="171"/>
    </row>
    <row r="213" spans="16:16" hidden="1" x14ac:dyDescent="0.25">
      <c r="P213" s="171"/>
    </row>
    <row r="214" spans="16:16" hidden="1" x14ac:dyDescent="0.25">
      <c r="P214" s="171"/>
    </row>
    <row r="215" spans="16:16" hidden="1" x14ac:dyDescent="0.25">
      <c r="P215" s="171"/>
    </row>
    <row r="216" spans="16:16" hidden="1" x14ac:dyDescent="0.25">
      <c r="P216" s="171"/>
    </row>
    <row r="217" spans="16:16" hidden="1" x14ac:dyDescent="0.25">
      <c r="P217" s="171"/>
    </row>
    <row r="218" spans="16:16" hidden="1" x14ac:dyDescent="0.25">
      <c r="P218" s="171"/>
    </row>
    <row r="219" spans="16:16" hidden="1" x14ac:dyDescent="0.25">
      <c r="P219" s="171"/>
    </row>
    <row r="220" spans="16:16" hidden="1" x14ac:dyDescent="0.25">
      <c r="P220" s="171"/>
    </row>
    <row r="221" spans="16:16" hidden="1" x14ac:dyDescent="0.25">
      <c r="P221" s="171"/>
    </row>
    <row r="225" spans="16:16" hidden="1" x14ac:dyDescent="0.25">
      <c r="P225" s="170"/>
    </row>
    <row r="226" spans="16:16" hidden="1" x14ac:dyDescent="0.25">
      <c r="P226" s="170"/>
    </row>
    <row r="227" spans="16:16" hidden="1" x14ac:dyDescent="0.25">
      <c r="P227" s="170"/>
    </row>
    <row r="228" spans="16:16" hidden="1" x14ac:dyDescent="0.25">
      <c r="P228" s="170"/>
    </row>
    <row r="229" spans="16:16" hidden="1" x14ac:dyDescent="0.25">
      <c r="P229" s="170"/>
    </row>
    <row r="230" spans="16:16" hidden="1" x14ac:dyDescent="0.25">
      <c r="P230" s="170"/>
    </row>
    <row r="231" spans="16:16" hidden="1" x14ac:dyDescent="0.25">
      <c r="P231" s="170"/>
    </row>
    <row r="232" spans="16:16" hidden="1" x14ac:dyDescent="0.25">
      <c r="P232" s="170"/>
    </row>
    <row r="233" spans="16:16" hidden="1" x14ac:dyDescent="0.25">
      <c r="P233" s="170"/>
    </row>
    <row r="234" spans="16:16" hidden="1" x14ac:dyDescent="0.25">
      <c r="P234" s="170"/>
    </row>
    <row r="235" spans="16:16" hidden="1" x14ac:dyDescent="0.25">
      <c r="P235" s="170"/>
    </row>
    <row r="236" spans="16:16" hidden="1" x14ac:dyDescent="0.25">
      <c r="P236" s="170"/>
    </row>
    <row r="237" spans="16:16" hidden="1" x14ac:dyDescent="0.25">
      <c r="P237" s="170"/>
    </row>
    <row r="238" spans="16:16" hidden="1" x14ac:dyDescent="0.25">
      <c r="P238" s="170"/>
    </row>
    <row r="239" spans="16:16" hidden="1" x14ac:dyDescent="0.25">
      <c r="P239" s="170"/>
    </row>
    <row r="240" spans="16:16" hidden="1" x14ac:dyDescent="0.25">
      <c r="P240" s="170"/>
    </row>
    <row r="241" spans="16:16" hidden="1" x14ac:dyDescent="0.25">
      <c r="P241" s="170"/>
    </row>
    <row r="242" spans="16:16" hidden="1" x14ac:dyDescent="0.25">
      <c r="P242" s="170"/>
    </row>
    <row r="243" spans="16:16" hidden="1" x14ac:dyDescent="0.25">
      <c r="P243" s="170"/>
    </row>
    <row r="244" spans="16:16" hidden="1" x14ac:dyDescent="0.25">
      <c r="P244" s="170"/>
    </row>
    <row r="245" spans="16:16" hidden="1" x14ac:dyDescent="0.25">
      <c r="P245" s="170"/>
    </row>
    <row r="246" spans="16:16" hidden="1" x14ac:dyDescent="0.25">
      <c r="P246" s="170"/>
    </row>
    <row r="247" spans="16:16" hidden="1" x14ac:dyDescent="0.25">
      <c r="P247" s="170"/>
    </row>
    <row r="248" spans="16:16" hidden="1" x14ac:dyDescent="0.25">
      <c r="P248" s="170"/>
    </row>
    <row r="249" spans="16:16" hidden="1" x14ac:dyDescent="0.25">
      <c r="P249" s="170"/>
    </row>
  </sheetData>
  <protectedRanges>
    <protectedRange password="E1A2" sqref="AB2" name="Range1_1_1"/>
    <protectedRange password="E1A2" sqref="AA2:AA93" name="Range1_1_1_1"/>
    <protectedRange password="E1A2" sqref="U2" name="Range1_14"/>
    <protectedRange password="E1A2" sqref="N13" name="Range1_1_2"/>
    <protectedRange password="E1A2" sqref="N23" name="Range1_5_1"/>
    <protectedRange password="E1A2" sqref="N59:O59" name="Range1_4_2"/>
    <protectedRange password="E1A2" sqref="N61:O61" name="Range1_4_2_1"/>
  </protectedRanges>
  <mergeCells count="1">
    <mergeCell ref="A1:M1"/>
  </mergeCells>
  <conditionalFormatting sqref="J3:J93">
    <cfRule type="cellIs" dxfId="48" priority="20" stopIfTrue="1" operator="equal">
      <formula>"Pass"</formula>
    </cfRule>
    <cfRule type="cellIs" dxfId="47" priority="21" stopIfTrue="1" operator="equal">
      <formula>"Fail"</formula>
    </cfRule>
    <cfRule type="cellIs" dxfId="46" priority="22" stopIfTrue="1" operator="equal">
      <formula>"Info"</formula>
    </cfRule>
  </conditionalFormatting>
  <conditionalFormatting sqref="N3:N5">
    <cfRule type="expression" dxfId="45" priority="17" stopIfTrue="1">
      <formula>ISERROR(W3)</formula>
    </cfRule>
  </conditionalFormatting>
  <conditionalFormatting sqref="N6:N9">
    <cfRule type="expression" dxfId="44" priority="3" stopIfTrue="1">
      <formula>ISERROR(AA6)</formula>
    </cfRule>
  </conditionalFormatting>
  <conditionalFormatting sqref="N10:N13">
    <cfRule type="expression" dxfId="43" priority="16" stopIfTrue="1">
      <formula>ISERROR(W10)</formula>
    </cfRule>
  </conditionalFormatting>
  <conditionalFormatting sqref="N15 N20 N25:N28 N32:N33 N36:N37 N42:N44 N46:N58 N64 N66:N72 N74:N79 N81:N82 N84:N86 N89:N91 N93">
    <cfRule type="expression" dxfId="42" priority="19" stopIfTrue="1">
      <formula>ISERROR(AA15)</formula>
    </cfRule>
  </conditionalFormatting>
  <conditionalFormatting sqref="N16">
    <cfRule type="expression" dxfId="41" priority="15" stopIfTrue="1">
      <formula>ISERROR(W16)</formula>
    </cfRule>
  </conditionalFormatting>
  <conditionalFormatting sqref="N18:N19">
    <cfRule type="expression" dxfId="40" priority="14" stopIfTrue="1">
      <formula>ISERROR(W18)</formula>
    </cfRule>
  </conditionalFormatting>
  <conditionalFormatting sqref="N21:N24">
    <cfRule type="expression" dxfId="39" priority="13" stopIfTrue="1">
      <formula>ISERROR(W21)</formula>
    </cfRule>
  </conditionalFormatting>
  <conditionalFormatting sqref="N29:N31">
    <cfRule type="expression" dxfId="38" priority="12" stopIfTrue="1">
      <formula>ISERROR(W29)</formula>
    </cfRule>
  </conditionalFormatting>
  <conditionalFormatting sqref="N34:N35">
    <cfRule type="expression" dxfId="37" priority="11" stopIfTrue="1">
      <formula>ISERROR(W34)</formula>
    </cfRule>
  </conditionalFormatting>
  <conditionalFormatting sqref="N38:N41">
    <cfRule type="expression" dxfId="36" priority="10" stopIfTrue="1">
      <formula>ISERROR(W38)</formula>
    </cfRule>
  </conditionalFormatting>
  <conditionalFormatting sqref="N45">
    <cfRule type="expression" dxfId="35" priority="9" stopIfTrue="1">
      <formula>ISERROR(W45)</formula>
    </cfRule>
  </conditionalFormatting>
  <conditionalFormatting sqref="N59:N63">
    <cfRule type="expression" dxfId="34" priority="8" stopIfTrue="1">
      <formula>ISERROR(W59)</formula>
    </cfRule>
  </conditionalFormatting>
  <conditionalFormatting sqref="N65">
    <cfRule type="expression" dxfId="33" priority="7" stopIfTrue="1">
      <formula>ISERROR(W65)</formula>
    </cfRule>
  </conditionalFormatting>
  <conditionalFormatting sqref="N73">
    <cfRule type="expression" dxfId="32" priority="6" stopIfTrue="1">
      <formula>ISERROR(W73)</formula>
    </cfRule>
  </conditionalFormatting>
  <conditionalFormatting sqref="N80">
    <cfRule type="expression" dxfId="31" priority="4" stopIfTrue="1">
      <formula>ISERROR(X80)</formula>
    </cfRule>
  </conditionalFormatting>
  <conditionalFormatting sqref="N83">
    <cfRule type="expression" dxfId="30" priority="5" stopIfTrue="1">
      <formula>ISERROR(X83)</formula>
    </cfRule>
  </conditionalFormatting>
  <conditionalFormatting sqref="N87:N88">
    <cfRule type="expression" dxfId="29" priority="18" stopIfTrue="1">
      <formula>ISERROR(W87)</formula>
    </cfRule>
  </conditionalFormatting>
  <conditionalFormatting sqref="N14:O14">
    <cfRule type="expression" dxfId="28" priority="2" stopIfTrue="1">
      <formula>ISERROR(AA14)</formula>
    </cfRule>
  </conditionalFormatting>
  <conditionalFormatting sqref="N17:O17">
    <cfRule type="expression" dxfId="27" priority="1" stopIfTrue="1">
      <formula>ISERROR(AA17)</formula>
    </cfRule>
  </conditionalFormatting>
  <dataValidations count="2">
    <dataValidation type="list" allowBlank="1" showInputMessage="1" showErrorMessage="1" sqref="M3:M93" xr:uid="{466EC9DB-6125-4D60-B682-5361B38515C8}">
      <formula1>$J$111:$J$114</formula1>
    </dataValidation>
    <dataValidation type="list" allowBlank="1" showInputMessage="1" showErrorMessage="1" sqref="J3:J93" xr:uid="{046F0E06-A9BE-4B2A-9463-2542662175FA}">
      <formula1>$J$103:$J$106</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870E-0591-4486-95EB-50CAD0655D59}">
  <dimension ref="A1:AB241"/>
  <sheetViews>
    <sheetView zoomScale="115" zoomScaleNormal="115"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12.5" zeroHeight="1" x14ac:dyDescent="0.25"/>
  <cols>
    <col min="1" max="1" width="11" style="143" customWidth="1"/>
    <col min="2" max="2" width="9.81640625" style="143" customWidth="1"/>
    <col min="3" max="3" width="21" style="143" customWidth="1"/>
    <col min="4" max="4" width="14.1796875" style="143" customWidth="1"/>
    <col min="5" max="5" width="29.453125" style="143" customWidth="1"/>
    <col min="6" max="6" width="30.54296875" style="143" customWidth="1"/>
    <col min="7" max="7" width="65.54296875" style="143" customWidth="1"/>
    <col min="8" max="8" width="22.453125" style="143" customWidth="1"/>
    <col min="9" max="9" width="15.81640625" style="143" customWidth="1"/>
    <col min="10" max="10" width="9.54296875" style="143" customWidth="1"/>
    <col min="11" max="11" width="37.1796875" style="143" hidden="1" customWidth="1"/>
    <col min="12" max="13" width="18.1796875" style="143" customWidth="1"/>
    <col min="14" max="14" width="20" style="143" customWidth="1"/>
    <col min="15" max="15" width="41.453125" style="143" customWidth="1"/>
    <col min="16" max="16" width="10.453125" style="141" customWidth="1"/>
    <col min="17" max="17" width="14.81640625" style="143" customWidth="1"/>
    <col min="18" max="18" width="23.81640625" style="143" customWidth="1"/>
    <col min="19" max="19" width="28.453125" style="143" customWidth="1"/>
    <col min="20" max="20" width="24.54296875" style="143" customWidth="1"/>
    <col min="21" max="21" width="60.453125" style="143" hidden="1" customWidth="1"/>
    <col min="22" max="22" width="42" style="143" hidden="1" customWidth="1"/>
    <col min="23" max="23" width="2.54296875" style="143" hidden="1" customWidth="1"/>
    <col min="24" max="25" width="2.453125" style="143" hidden="1" customWidth="1"/>
    <col min="26" max="26" width="3" style="143" hidden="1" customWidth="1"/>
    <col min="27" max="27" width="16.54296875" style="140" hidden="1" customWidth="1"/>
    <col min="28" max="28" width="2.453125" style="143" customWidth="1"/>
    <col min="29" max="16384" width="9.1796875" style="143" hidden="1"/>
  </cols>
  <sheetData>
    <row r="1" spans="1:27" ht="12.65" customHeight="1" x14ac:dyDescent="0.3">
      <c r="A1" s="468" t="s">
        <v>55</v>
      </c>
      <c r="B1" s="469"/>
      <c r="C1" s="469"/>
      <c r="D1" s="469"/>
      <c r="E1" s="469"/>
      <c r="F1" s="469"/>
      <c r="G1" s="469"/>
      <c r="H1" s="469"/>
      <c r="I1" s="469"/>
      <c r="J1" s="469"/>
      <c r="K1" s="469"/>
      <c r="L1" s="469"/>
      <c r="M1" s="469"/>
      <c r="N1" s="469"/>
      <c r="O1" s="470"/>
      <c r="P1" s="416"/>
      <c r="Q1" s="213"/>
      <c r="R1" s="213"/>
      <c r="S1" s="213"/>
      <c r="T1" s="213"/>
      <c r="U1" s="213"/>
      <c r="V1" s="213"/>
      <c r="W1" s="417"/>
      <c r="X1" s="417"/>
      <c r="Y1" s="417"/>
      <c r="Z1" s="417"/>
      <c r="AA1" s="417"/>
    </row>
    <row r="2" spans="1:27" s="195" customFormat="1" ht="31.5" customHeight="1" x14ac:dyDescent="0.3">
      <c r="A2" s="199" t="s">
        <v>587</v>
      </c>
      <c r="B2" s="199" t="s">
        <v>150</v>
      </c>
      <c r="C2" s="199" t="s">
        <v>2995</v>
      </c>
      <c r="D2" s="199" t="s">
        <v>152</v>
      </c>
      <c r="E2" s="199" t="s">
        <v>588</v>
      </c>
      <c r="F2" s="199" t="s">
        <v>589</v>
      </c>
      <c r="G2" s="199" t="s">
        <v>155</v>
      </c>
      <c r="H2" s="199" t="s">
        <v>156</v>
      </c>
      <c r="I2" s="199" t="s">
        <v>157</v>
      </c>
      <c r="J2" s="199" t="s">
        <v>158</v>
      </c>
      <c r="K2" s="418" t="s">
        <v>160</v>
      </c>
      <c r="L2" s="199" t="s">
        <v>590</v>
      </c>
      <c r="M2" s="199" t="s">
        <v>591</v>
      </c>
      <c r="N2" s="199" t="s">
        <v>592</v>
      </c>
      <c r="O2" s="199" t="s">
        <v>163</v>
      </c>
      <c r="P2" s="201"/>
      <c r="Q2" s="200" t="s">
        <v>593</v>
      </c>
      <c r="R2" s="199" t="s">
        <v>594</v>
      </c>
      <c r="S2" s="199" t="s">
        <v>595</v>
      </c>
      <c r="T2" s="199" t="s">
        <v>596</v>
      </c>
      <c r="U2" s="419" t="s">
        <v>165</v>
      </c>
      <c r="V2" s="419" t="s">
        <v>166</v>
      </c>
      <c r="W2" s="198"/>
      <c r="X2" s="197"/>
      <c r="Y2" s="197"/>
      <c r="Z2" s="197"/>
      <c r="AA2" s="196" t="s">
        <v>167</v>
      </c>
    </row>
    <row r="3" spans="1:27" ht="90" customHeight="1" x14ac:dyDescent="0.25">
      <c r="A3" s="420" t="s">
        <v>2996</v>
      </c>
      <c r="B3" s="420" t="s">
        <v>302</v>
      </c>
      <c r="C3" s="420" t="s">
        <v>303</v>
      </c>
      <c r="D3" s="401" t="s">
        <v>337</v>
      </c>
      <c r="E3" s="372" t="s">
        <v>2997</v>
      </c>
      <c r="F3" s="402" t="s">
        <v>2998</v>
      </c>
      <c r="G3" s="402" t="s">
        <v>2999</v>
      </c>
      <c r="H3" s="401" t="s">
        <v>3000</v>
      </c>
      <c r="I3" s="372"/>
      <c r="J3" s="421"/>
      <c r="K3" s="392" t="s">
        <v>3001</v>
      </c>
      <c r="L3" s="372"/>
      <c r="M3" s="188" t="s">
        <v>449</v>
      </c>
      <c r="N3" s="372" t="s">
        <v>605</v>
      </c>
      <c r="O3" s="372" t="s">
        <v>606</v>
      </c>
      <c r="P3" s="183"/>
      <c r="Q3" s="401" t="s">
        <v>607</v>
      </c>
      <c r="R3" s="401" t="s">
        <v>608</v>
      </c>
      <c r="S3" s="401" t="s">
        <v>3002</v>
      </c>
      <c r="T3" s="401" t="s">
        <v>3003</v>
      </c>
      <c r="U3" s="401" t="s">
        <v>3004</v>
      </c>
      <c r="V3" s="401"/>
      <c r="W3" s="181"/>
      <c r="X3" s="180"/>
      <c r="Y3" s="180"/>
      <c r="Z3" s="180"/>
      <c r="AA3" s="157">
        <f>IF(OR(J3="Fail",ISBLANK(J3)),INDEX('Issue Code Table'!C:C,MATCH(N:N,'Issue Code Table'!A:A,0)),IF(M3="Critical",6,IF(M3="Significant",5,IF(M3="Moderate",3,2))))</f>
        <v>2</v>
      </c>
    </row>
    <row r="4" spans="1:27" ht="108.75" customHeight="1" x14ac:dyDescent="0.25">
      <c r="A4" s="422" t="s">
        <v>3005</v>
      </c>
      <c r="B4" s="423" t="s">
        <v>302</v>
      </c>
      <c r="C4" s="424" t="s">
        <v>303</v>
      </c>
      <c r="D4" s="405" t="s">
        <v>337</v>
      </c>
      <c r="E4" s="378" t="s">
        <v>3006</v>
      </c>
      <c r="F4" s="406" t="s">
        <v>3007</v>
      </c>
      <c r="G4" s="406" t="s">
        <v>3008</v>
      </c>
      <c r="H4" s="405" t="s">
        <v>3009</v>
      </c>
      <c r="I4" s="378"/>
      <c r="J4" s="425"/>
      <c r="K4" s="389" t="s">
        <v>3010</v>
      </c>
      <c r="L4" s="378"/>
      <c r="M4" s="426" t="s">
        <v>178</v>
      </c>
      <c r="N4" s="212" t="s">
        <v>309</v>
      </c>
      <c r="O4" s="389" t="s">
        <v>706</v>
      </c>
      <c r="P4" s="179"/>
      <c r="Q4" s="405" t="s">
        <v>607</v>
      </c>
      <c r="R4" s="405" t="s">
        <v>620</v>
      </c>
      <c r="S4" s="405" t="s">
        <v>3011</v>
      </c>
      <c r="T4" s="405" t="s">
        <v>3012</v>
      </c>
      <c r="U4" s="405" t="s">
        <v>3013</v>
      </c>
      <c r="V4" s="405" t="s">
        <v>3014</v>
      </c>
      <c r="W4" s="178"/>
      <c r="X4" s="177"/>
      <c r="Y4" s="177"/>
      <c r="Z4" s="177"/>
      <c r="AA4" s="153">
        <f>IF(OR(J4="Fail",ISBLANK(J4)),INDEX('Issue Code Table'!C:C,MATCH(N:N,'Issue Code Table'!A:A,0)),IF(M4="Critical",6,IF(M4="Significant",5,IF(M4="Moderate",3,2))))</f>
        <v>8</v>
      </c>
    </row>
    <row r="5" spans="1:27" ht="108.75" customHeight="1" x14ac:dyDescent="0.25">
      <c r="A5" s="420" t="s">
        <v>3015</v>
      </c>
      <c r="B5" s="420" t="s">
        <v>359</v>
      </c>
      <c r="C5" s="420" t="s">
        <v>360</v>
      </c>
      <c r="D5" s="401" t="s">
        <v>337</v>
      </c>
      <c r="E5" s="372" t="s">
        <v>3016</v>
      </c>
      <c r="F5" s="402" t="s">
        <v>3017</v>
      </c>
      <c r="G5" s="402" t="s">
        <v>3018</v>
      </c>
      <c r="H5" s="401" t="s">
        <v>3019</v>
      </c>
      <c r="I5" s="372"/>
      <c r="J5" s="421"/>
      <c r="K5" s="392" t="s">
        <v>3020</v>
      </c>
      <c r="L5" s="372"/>
      <c r="M5" s="188" t="s">
        <v>233</v>
      </c>
      <c r="N5" s="427" t="s">
        <v>668</v>
      </c>
      <c r="O5" s="428" t="s">
        <v>2096</v>
      </c>
      <c r="P5" s="183"/>
      <c r="Q5" s="401" t="s">
        <v>607</v>
      </c>
      <c r="R5" s="401" t="s">
        <v>644</v>
      </c>
      <c r="S5" s="401" t="s">
        <v>3021</v>
      </c>
      <c r="T5" s="401" t="s">
        <v>3022</v>
      </c>
      <c r="U5" s="401" t="s">
        <v>3023</v>
      </c>
      <c r="V5" s="401" t="s">
        <v>3024</v>
      </c>
      <c r="W5" s="181"/>
      <c r="X5" s="180"/>
      <c r="Y5" s="180"/>
      <c r="Z5" s="180"/>
      <c r="AA5" s="157">
        <f>IF(OR(J5="Fail",ISBLANK(J5)),INDEX('Issue Code Table'!C:C,MATCH(N:N,'Issue Code Table'!A:A,0)),IF(M5="Critical",6,IF(M5="Significant",5,IF(M5="Moderate",3,2))))</f>
        <v>5</v>
      </c>
    </row>
    <row r="6" spans="1:27" ht="108.75" customHeight="1" x14ac:dyDescent="0.25">
      <c r="A6" s="422" t="s">
        <v>3025</v>
      </c>
      <c r="B6" s="422" t="s">
        <v>359</v>
      </c>
      <c r="C6" s="422" t="s">
        <v>360</v>
      </c>
      <c r="D6" s="405" t="s">
        <v>337</v>
      </c>
      <c r="E6" s="378" t="s">
        <v>3026</v>
      </c>
      <c r="F6" s="406" t="s">
        <v>3027</v>
      </c>
      <c r="G6" s="406" t="s">
        <v>3028</v>
      </c>
      <c r="H6" s="405" t="s">
        <v>3029</v>
      </c>
      <c r="I6" s="378"/>
      <c r="J6" s="425"/>
      <c r="K6" s="389" t="s">
        <v>3030</v>
      </c>
      <c r="L6" s="378"/>
      <c r="M6" s="429" t="s">
        <v>233</v>
      </c>
      <c r="N6" s="430" t="s">
        <v>668</v>
      </c>
      <c r="O6" s="431" t="s">
        <v>669</v>
      </c>
      <c r="P6" s="179"/>
      <c r="Q6" s="405" t="s">
        <v>607</v>
      </c>
      <c r="R6" s="405" t="s">
        <v>657</v>
      </c>
      <c r="S6" s="405" t="s">
        <v>3031</v>
      </c>
      <c r="T6" s="405" t="s">
        <v>3032</v>
      </c>
      <c r="U6" s="405" t="s">
        <v>3033</v>
      </c>
      <c r="V6" s="405" t="s">
        <v>3034</v>
      </c>
      <c r="W6" s="178"/>
      <c r="X6" s="177"/>
      <c r="Y6" s="177"/>
      <c r="Z6" s="177"/>
      <c r="AA6" s="153">
        <f>IF(OR(J6="Fail",ISBLANK(J6)),INDEX('Issue Code Table'!C:C,MATCH(N:N,'Issue Code Table'!A:A,0)),IF(M6="Critical",6,IF(M6="Significant",5,IF(M6="Moderate",3,2))))</f>
        <v>5</v>
      </c>
    </row>
    <row r="7" spans="1:27" ht="108.75" customHeight="1" x14ac:dyDescent="0.25">
      <c r="A7" s="420" t="s">
        <v>3035</v>
      </c>
      <c r="B7" s="420" t="s">
        <v>359</v>
      </c>
      <c r="C7" s="420" t="s">
        <v>360</v>
      </c>
      <c r="D7" s="401" t="s">
        <v>337</v>
      </c>
      <c r="E7" s="372" t="s">
        <v>3036</v>
      </c>
      <c r="F7" s="402" t="s">
        <v>3037</v>
      </c>
      <c r="G7" s="402" t="s">
        <v>3038</v>
      </c>
      <c r="H7" s="401" t="s">
        <v>3039</v>
      </c>
      <c r="I7" s="372"/>
      <c r="J7" s="421"/>
      <c r="K7" s="392" t="s">
        <v>3040</v>
      </c>
      <c r="L7" s="372"/>
      <c r="M7" s="210" t="s">
        <v>233</v>
      </c>
      <c r="N7" s="427" t="s">
        <v>668</v>
      </c>
      <c r="O7" s="428" t="s">
        <v>669</v>
      </c>
      <c r="P7" s="183"/>
      <c r="Q7" s="401" t="s">
        <v>607</v>
      </c>
      <c r="R7" s="401" t="s">
        <v>3041</v>
      </c>
      <c r="S7" s="401" t="s">
        <v>3042</v>
      </c>
      <c r="T7" s="401" t="s">
        <v>3043</v>
      </c>
      <c r="U7" s="401" t="s">
        <v>3044</v>
      </c>
      <c r="V7" s="401" t="s">
        <v>3045</v>
      </c>
      <c r="W7" s="181"/>
      <c r="X7" s="180"/>
      <c r="Y7" s="180"/>
      <c r="Z7" s="180"/>
      <c r="AA7" s="157">
        <f>IF(OR(J7="Fail",ISBLANK(J7)),INDEX('Issue Code Table'!C:C,MATCH(N:N,'Issue Code Table'!A:A,0)),IF(M7="Critical",6,IF(M7="Significant",5,IF(M7="Moderate",3,2))))</f>
        <v>5</v>
      </c>
    </row>
    <row r="8" spans="1:27" ht="108.75" customHeight="1" x14ac:dyDescent="0.25">
      <c r="A8" s="422" t="s">
        <v>3046</v>
      </c>
      <c r="B8" s="422" t="s">
        <v>359</v>
      </c>
      <c r="C8" s="422" t="s">
        <v>360</v>
      </c>
      <c r="D8" s="405" t="s">
        <v>337</v>
      </c>
      <c r="E8" s="378" t="s">
        <v>3047</v>
      </c>
      <c r="F8" s="406" t="s">
        <v>3048</v>
      </c>
      <c r="G8" s="406" t="s">
        <v>3049</v>
      </c>
      <c r="H8" s="405" t="s">
        <v>3050</v>
      </c>
      <c r="I8" s="378"/>
      <c r="J8" s="425"/>
      <c r="K8" s="389" t="s">
        <v>3051</v>
      </c>
      <c r="L8" s="378"/>
      <c r="M8" s="208" t="s">
        <v>233</v>
      </c>
      <c r="N8" s="212" t="s">
        <v>3052</v>
      </c>
      <c r="O8" s="389" t="s">
        <v>3053</v>
      </c>
      <c r="P8" s="179"/>
      <c r="Q8" s="405" t="s">
        <v>607</v>
      </c>
      <c r="R8" s="405" t="s">
        <v>670</v>
      </c>
      <c r="S8" s="405" t="s">
        <v>3054</v>
      </c>
      <c r="T8" s="405" t="s">
        <v>3055</v>
      </c>
      <c r="U8" s="405" t="s">
        <v>3056</v>
      </c>
      <c r="V8" s="405" t="s">
        <v>3057</v>
      </c>
      <c r="W8" s="178"/>
      <c r="X8" s="177"/>
      <c r="Y8" s="177"/>
      <c r="Z8" s="177"/>
      <c r="AA8" s="153">
        <f>IF(OR(J8="Fail",ISBLANK(J8)),INDEX('Issue Code Table'!C:C,MATCH(N:N,'Issue Code Table'!A:A,0)),IF(M8="Critical",6,IF(M8="Significant",5,IF(M8="Moderate",3,2))))</f>
        <v>5</v>
      </c>
    </row>
    <row r="9" spans="1:27" ht="108.75" customHeight="1" x14ac:dyDescent="0.25">
      <c r="A9" s="420" t="s">
        <v>3058</v>
      </c>
      <c r="B9" s="420" t="s">
        <v>359</v>
      </c>
      <c r="C9" s="420" t="s">
        <v>360</v>
      </c>
      <c r="D9" s="401" t="s">
        <v>337</v>
      </c>
      <c r="E9" s="372" t="s">
        <v>3059</v>
      </c>
      <c r="F9" s="402" t="s">
        <v>3060</v>
      </c>
      <c r="G9" s="402" t="s">
        <v>3061</v>
      </c>
      <c r="H9" s="401" t="s">
        <v>3062</v>
      </c>
      <c r="I9" s="372"/>
      <c r="J9" s="421"/>
      <c r="K9" s="392" t="s">
        <v>3063</v>
      </c>
      <c r="L9" s="372"/>
      <c r="M9" s="210" t="s">
        <v>233</v>
      </c>
      <c r="N9" s="427" t="s">
        <v>668</v>
      </c>
      <c r="O9" s="428" t="s">
        <v>669</v>
      </c>
      <c r="P9" s="183"/>
      <c r="Q9" s="401" t="s">
        <v>607</v>
      </c>
      <c r="R9" s="401" t="s">
        <v>696</v>
      </c>
      <c r="S9" s="401" t="s">
        <v>3064</v>
      </c>
      <c r="T9" s="401" t="s">
        <v>3065</v>
      </c>
      <c r="U9" s="401" t="s">
        <v>3066</v>
      </c>
      <c r="V9" s="401" t="s">
        <v>3067</v>
      </c>
      <c r="W9" s="181"/>
      <c r="X9" s="180"/>
      <c r="Y9" s="180"/>
      <c r="Z9" s="180"/>
      <c r="AA9" s="157">
        <f>IF(OR(J9="Fail",ISBLANK(J9)),INDEX('Issue Code Table'!C:C,MATCH(N:N,'Issue Code Table'!A:A,0)),IF(M9="Critical",6,IF(M9="Significant",5,IF(M9="Moderate",3,2))))</f>
        <v>5</v>
      </c>
    </row>
    <row r="10" spans="1:27" ht="108.75" customHeight="1" x14ac:dyDescent="0.25">
      <c r="A10" s="422" t="s">
        <v>3068</v>
      </c>
      <c r="B10" s="422" t="s">
        <v>359</v>
      </c>
      <c r="C10" s="422" t="s">
        <v>360</v>
      </c>
      <c r="D10" s="405" t="s">
        <v>337</v>
      </c>
      <c r="E10" s="378" t="s">
        <v>3069</v>
      </c>
      <c r="F10" s="406" t="s">
        <v>3070</v>
      </c>
      <c r="G10" s="406" t="s">
        <v>3071</v>
      </c>
      <c r="H10" s="405" t="s">
        <v>3072</v>
      </c>
      <c r="I10" s="378"/>
      <c r="J10" s="425"/>
      <c r="K10" s="389" t="s">
        <v>3073</v>
      </c>
      <c r="L10" s="378"/>
      <c r="M10" s="208" t="s">
        <v>233</v>
      </c>
      <c r="N10" s="212" t="s">
        <v>753</v>
      </c>
      <c r="O10" s="389" t="s">
        <v>3074</v>
      </c>
      <c r="P10" s="179"/>
      <c r="Q10" s="405" t="s">
        <v>607</v>
      </c>
      <c r="R10" s="405" t="s">
        <v>707</v>
      </c>
      <c r="S10" s="405" t="s">
        <v>3075</v>
      </c>
      <c r="T10" s="405" t="s">
        <v>3076</v>
      </c>
      <c r="U10" s="405" t="s">
        <v>3077</v>
      </c>
      <c r="V10" s="405" t="s">
        <v>3078</v>
      </c>
      <c r="W10" s="178"/>
      <c r="X10" s="177"/>
      <c r="Y10" s="177"/>
      <c r="Z10" s="177"/>
      <c r="AA10" s="153">
        <f>IF(OR(J10="Fail",ISBLANK(J10)),INDEX('Issue Code Table'!C:C,MATCH(N:N,'Issue Code Table'!A:A,0)),IF(M10="Critical",6,IF(M10="Significant",5,IF(M10="Moderate",3,2))))</f>
        <v>4</v>
      </c>
    </row>
    <row r="11" spans="1:27" ht="108.75" customHeight="1" x14ac:dyDescent="0.25">
      <c r="A11" s="420" t="s">
        <v>3079</v>
      </c>
      <c r="B11" s="372" t="s">
        <v>598</v>
      </c>
      <c r="C11" s="372" t="s">
        <v>599</v>
      </c>
      <c r="D11" s="401" t="s">
        <v>337</v>
      </c>
      <c r="E11" s="372" t="s">
        <v>3080</v>
      </c>
      <c r="F11" s="402" t="s">
        <v>3081</v>
      </c>
      <c r="G11" s="402" t="s">
        <v>3082</v>
      </c>
      <c r="H11" s="401" t="s">
        <v>3083</v>
      </c>
      <c r="I11" s="372"/>
      <c r="J11" s="421"/>
      <c r="K11" s="392" t="s">
        <v>3084</v>
      </c>
      <c r="L11" s="372"/>
      <c r="M11" s="210" t="s">
        <v>449</v>
      </c>
      <c r="N11" s="209" t="s">
        <v>605</v>
      </c>
      <c r="O11" s="392" t="s">
        <v>606</v>
      </c>
      <c r="P11" s="183"/>
      <c r="Q11" s="401" t="s">
        <v>607</v>
      </c>
      <c r="R11" s="401" t="s">
        <v>777</v>
      </c>
      <c r="S11" s="401" t="s">
        <v>3085</v>
      </c>
      <c r="T11" s="401" t="s">
        <v>3086</v>
      </c>
      <c r="U11" s="401" t="s">
        <v>3087</v>
      </c>
      <c r="V11" s="401"/>
      <c r="W11" s="181"/>
      <c r="X11" s="180"/>
      <c r="Y11" s="180"/>
      <c r="Z11" s="180"/>
      <c r="AA11" s="157">
        <f>IF(OR(J11="Fail",ISBLANK(J11)),INDEX('Issue Code Table'!C:C,MATCH(N:N,'Issue Code Table'!A:A,0)),IF(M11="Critical",6,IF(M11="Significant",5,IF(M11="Moderate",3,2))))</f>
        <v>2</v>
      </c>
    </row>
    <row r="12" spans="1:27" ht="108.75" customHeight="1" x14ac:dyDescent="0.25">
      <c r="A12" s="422" t="s">
        <v>3088</v>
      </c>
      <c r="B12" s="423" t="s">
        <v>1683</v>
      </c>
      <c r="C12" s="424" t="s">
        <v>2360</v>
      </c>
      <c r="D12" s="405" t="s">
        <v>337</v>
      </c>
      <c r="E12" s="378" t="s">
        <v>3089</v>
      </c>
      <c r="F12" s="406" t="s">
        <v>3090</v>
      </c>
      <c r="G12" s="406" t="s">
        <v>3091</v>
      </c>
      <c r="H12" s="389" t="s">
        <v>3092</v>
      </c>
      <c r="I12" s="378"/>
      <c r="J12" s="425"/>
      <c r="K12" s="389" t="s">
        <v>3093</v>
      </c>
      <c r="L12" s="378"/>
      <c r="M12" s="208" t="s">
        <v>233</v>
      </c>
      <c r="N12" s="211" t="s">
        <v>903</v>
      </c>
      <c r="O12" s="389" t="s">
        <v>904</v>
      </c>
      <c r="P12" s="179"/>
      <c r="Q12" s="405" t="s">
        <v>1979</v>
      </c>
      <c r="R12" s="405" t="s">
        <v>1062</v>
      </c>
      <c r="S12" s="405" t="s">
        <v>3094</v>
      </c>
      <c r="T12" s="405" t="s">
        <v>3095</v>
      </c>
      <c r="U12" s="405" t="s">
        <v>3096</v>
      </c>
      <c r="V12" s="405" t="s">
        <v>3097</v>
      </c>
      <c r="W12" s="178"/>
      <c r="X12" s="177"/>
      <c r="Y12" s="177"/>
      <c r="Z12" s="177"/>
      <c r="AA12" s="153">
        <f>IF(OR(J12="Fail",ISBLANK(J12)),INDEX('Issue Code Table'!C:C,MATCH(N:N,'Issue Code Table'!A:A,0)),IF(M12="Critical",6,IF(M12="Significant",5,IF(M12="Moderate",3,2))))</f>
        <v>5</v>
      </c>
    </row>
    <row r="13" spans="1:27" ht="108.75" customHeight="1" x14ac:dyDescent="0.25">
      <c r="A13" s="420" t="s">
        <v>3098</v>
      </c>
      <c r="B13" s="420" t="s">
        <v>523</v>
      </c>
      <c r="C13" s="420" t="s">
        <v>524</v>
      </c>
      <c r="D13" s="401" t="s">
        <v>337</v>
      </c>
      <c r="E13" s="372" t="s">
        <v>3099</v>
      </c>
      <c r="F13" s="402" t="s">
        <v>3100</v>
      </c>
      <c r="G13" s="402" t="s">
        <v>3101</v>
      </c>
      <c r="H13" s="401" t="s">
        <v>3102</v>
      </c>
      <c r="I13" s="372"/>
      <c r="J13" s="421"/>
      <c r="K13" s="392" t="s">
        <v>3103</v>
      </c>
      <c r="L13" s="372"/>
      <c r="M13" s="210" t="s">
        <v>233</v>
      </c>
      <c r="N13" s="209" t="s">
        <v>3104</v>
      </c>
      <c r="O13" s="392" t="s">
        <v>3105</v>
      </c>
      <c r="P13" s="183"/>
      <c r="Q13" s="401" t="s">
        <v>1979</v>
      </c>
      <c r="R13" s="401" t="s">
        <v>827</v>
      </c>
      <c r="S13" s="401" t="s">
        <v>3106</v>
      </c>
      <c r="T13" s="401" t="s">
        <v>3107</v>
      </c>
      <c r="U13" s="401" t="s">
        <v>3108</v>
      </c>
      <c r="V13" s="401" t="s">
        <v>3109</v>
      </c>
      <c r="W13" s="181"/>
      <c r="X13" s="180"/>
      <c r="Y13" s="180"/>
      <c r="Z13" s="180"/>
      <c r="AA13" s="157">
        <f>IF(OR(J13="Fail",ISBLANK(J13)),INDEX('Issue Code Table'!C:C,MATCH(N:N,'Issue Code Table'!A:A,0)),IF(M13="Critical",6,IF(M13="Significant",5,IF(M13="Moderate",3,2))))</f>
        <v>2</v>
      </c>
    </row>
    <row r="14" spans="1:27" ht="108.75" customHeight="1" x14ac:dyDescent="0.25">
      <c r="A14" s="422" t="s">
        <v>3110</v>
      </c>
      <c r="B14" s="422" t="s">
        <v>504</v>
      </c>
      <c r="C14" s="422" t="s">
        <v>1489</v>
      </c>
      <c r="D14" s="405" t="s">
        <v>337</v>
      </c>
      <c r="E14" s="378" t="s">
        <v>3111</v>
      </c>
      <c r="F14" s="406" t="s">
        <v>3112</v>
      </c>
      <c r="G14" s="406" t="s">
        <v>3113</v>
      </c>
      <c r="H14" s="405" t="s">
        <v>3114</v>
      </c>
      <c r="I14" s="378"/>
      <c r="J14" s="425"/>
      <c r="K14" s="389" t="s">
        <v>3115</v>
      </c>
      <c r="L14" s="378"/>
      <c r="M14" s="208" t="s">
        <v>233</v>
      </c>
      <c r="N14" s="211" t="s">
        <v>889</v>
      </c>
      <c r="O14" s="389" t="s">
        <v>890</v>
      </c>
      <c r="P14" s="179"/>
      <c r="Q14" s="405" t="s">
        <v>1979</v>
      </c>
      <c r="R14" s="405" t="s">
        <v>876</v>
      </c>
      <c r="S14" s="405" t="s">
        <v>3116</v>
      </c>
      <c r="T14" s="405" t="s">
        <v>3117</v>
      </c>
      <c r="U14" s="405" t="s">
        <v>3118</v>
      </c>
      <c r="V14" s="405" t="s">
        <v>3119</v>
      </c>
      <c r="W14" s="178"/>
      <c r="X14" s="177"/>
      <c r="Y14" s="177"/>
      <c r="Z14" s="177"/>
      <c r="AA14" s="153">
        <f>IF(OR(J14="Fail",ISBLANK(J14)),INDEX('Issue Code Table'!C:C,MATCH(N:N,'Issue Code Table'!A:A,0)),IF(M14="Critical",6,IF(M14="Significant",5,IF(M14="Moderate",3,2))))</f>
        <v>6</v>
      </c>
    </row>
    <row r="15" spans="1:27" ht="108.75" customHeight="1" x14ac:dyDescent="0.25">
      <c r="A15" s="420" t="s">
        <v>3120</v>
      </c>
      <c r="B15" s="432" t="s">
        <v>1683</v>
      </c>
      <c r="C15" s="433" t="s">
        <v>2360</v>
      </c>
      <c r="D15" s="401" t="s">
        <v>337</v>
      </c>
      <c r="E15" s="372" t="s">
        <v>3121</v>
      </c>
      <c r="F15" s="402" t="s">
        <v>3122</v>
      </c>
      <c r="G15" s="402" t="s">
        <v>3123</v>
      </c>
      <c r="H15" s="401" t="s">
        <v>3124</v>
      </c>
      <c r="I15" s="372"/>
      <c r="J15" s="421"/>
      <c r="K15" s="392" t="s">
        <v>3125</v>
      </c>
      <c r="L15" s="372"/>
      <c r="M15" s="210" t="s">
        <v>233</v>
      </c>
      <c r="N15" s="209" t="s">
        <v>903</v>
      </c>
      <c r="O15" s="392" t="s">
        <v>904</v>
      </c>
      <c r="P15" s="183"/>
      <c r="Q15" s="401" t="s">
        <v>1979</v>
      </c>
      <c r="R15" s="401" t="s">
        <v>2002</v>
      </c>
      <c r="S15" s="401" t="s">
        <v>3126</v>
      </c>
      <c r="T15" s="401" t="s">
        <v>3127</v>
      </c>
      <c r="U15" s="401" t="s">
        <v>3128</v>
      </c>
      <c r="V15" s="401" t="s">
        <v>3129</v>
      </c>
      <c r="W15" s="181"/>
      <c r="X15" s="180"/>
      <c r="Y15" s="180"/>
      <c r="Z15" s="180"/>
      <c r="AA15" s="157">
        <f>IF(OR(J15="Fail",ISBLANK(J15)),INDEX('Issue Code Table'!C:C,MATCH(N:N,'Issue Code Table'!A:A,0)),IF(M15="Critical",6,IF(M15="Significant",5,IF(M15="Moderate",3,2))))</f>
        <v>5</v>
      </c>
    </row>
    <row r="16" spans="1:27" ht="108.75" customHeight="1" x14ac:dyDescent="0.25">
      <c r="A16" s="422" t="s">
        <v>3130</v>
      </c>
      <c r="B16" s="423" t="s">
        <v>1683</v>
      </c>
      <c r="C16" s="424" t="s">
        <v>2360</v>
      </c>
      <c r="D16" s="405" t="s">
        <v>337</v>
      </c>
      <c r="E16" s="378" t="s">
        <v>3131</v>
      </c>
      <c r="F16" s="406" t="s">
        <v>3132</v>
      </c>
      <c r="G16" s="406" t="s">
        <v>3133</v>
      </c>
      <c r="H16" s="405" t="s">
        <v>3134</v>
      </c>
      <c r="I16" s="378"/>
      <c r="J16" s="425"/>
      <c r="K16" s="389" t="s">
        <v>3135</v>
      </c>
      <c r="L16" s="378"/>
      <c r="M16" s="208" t="s">
        <v>233</v>
      </c>
      <c r="N16" s="211" t="s">
        <v>903</v>
      </c>
      <c r="O16" s="389" t="s">
        <v>904</v>
      </c>
      <c r="P16" s="179"/>
      <c r="Q16" s="405" t="s">
        <v>1979</v>
      </c>
      <c r="R16" s="405" t="s">
        <v>2934</v>
      </c>
      <c r="S16" s="405" t="s">
        <v>3136</v>
      </c>
      <c r="T16" s="405" t="s">
        <v>3137</v>
      </c>
      <c r="U16" s="405" t="s">
        <v>3138</v>
      </c>
      <c r="V16" s="405" t="s">
        <v>3139</v>
      </c>
      <c r="W16" s="178"/>
      <c r="X16" s="177"/>
      <c r="Y16" s="177"/>
      <c r="Z16" s="177"/>
      <c r="AA16" s="153">
        <f>IF(OR(J16="Fail",ISBLANK(J16)),INDEX('Issue Code Table'!C:C,MATCH(N:N,'Issue Code Table'!A:A,0)),IF(M16="Critical",6,IF(M16="Significant",5,IF(M16="Moderate",3,2))))</f>
        <v>5</v>
      </c>
    </row>
    <row r="17" spans="1:27" ht="108.75" customHeight="1" x14ac:dyDescent="0.25">
      <c r="A17" s="420" t="s">
        <v>3140</v>
      </c>
      <c r="B17" s="432" t="s">
        <v>1683</v>
      </c>
      <c r="C17" s="433" t="s">
        <v>2360</v>
      </c>
      <c r="D17" s="401" t="s">
        <v>337</v>
      </c>
      <c r="E17" s="372" t="s">
        <v>3141</v>
      </c>
      <c r="F17" s="402" t="s">
        <v>3142</v>
      </c>
      <c r="G17" s="402" t="s">
        <v>3143</v>
      </c>
      <c r="H17" s="401" t="s">
        <v>3144</v>
      </c>
      <c r="I17" s="372"/>
      <c r="J17" s="421"/>
      <c r="K17" s="392" t="s">
        <v>3145</v>
      </c>
      <c r="L17" s="372"/>
      <c r="M17" s="210" t="s">
        <v>233</v>
      </c>
      <c r="N17" s="209" t="s">
        <v>903</v>
      </c>
      <c r="O17" s="392" t="s">
        <v>904</v>
      </c>
      <c r="P17" s="183"/>
      <c r="Q17" s="401" t="s">
        <v>1979</v>
      </c>
      <c r="R17" s="401" t="s">
        <v>2061</v>
      </c>
      <c r="S17" s="401" t="s">
        <v>3146</v>
      </c>
      <c r="T17" s="401" t="s">
        <v>3147</v>
      </c>
      <c r="U17" s="401" t="s">
        <v>3148</v>
      </c>
      <c r="V17" s="401" t="s">
        <v>3149</v>
      </c>
      <c r="W17" s="181"/>
      <c r="X17" s="180"/>
      <c r="Y17" s="180"/>
      <c r="Z17" s="180"/>
      <c r="AA17" s="157">
        <f>IF(OR(J17="Fail",ISBLANK(J17)),INDEX('Issue Code Table'!C:C,MATCH(N:N,'Issue Code Table'!A:A,0)),IF(M17="Critical",6,IF(M17="Significant",5,IF(M17="Moderate",3,2))))</f>
        <v>5</v>
      </c>
    </row>
    <row r="18" spans="1:27" ht="108.75" customHeight="1" x14ac:dyDescent="0.25">
      <c r="A18" s="422" t="s">
        <v>3150</v>
      </c>
      <c r="B18" s="422" t="s">
        <v>2054</v>
      </c>
      <c r="C18" s="422" t="s">
        <v>3151</v>
      </c>
      <c r="D18" s="405" t="s">
        <v>337</v>
      </c>
      <c r="E18" s="378" t="s">
        <v>3152</v>
      </c>
      <c r="F18" s="406" t="s">
        <v>3153</v>
      </c>
      <c r="G18" s="406" t="s">
        <v>3154</v>
      </c>
      <c r="H18" s="405" t="s">
        <v>3155</v>
      </c>
      <c r="I18" s="378"/>
      <c r="J18" s="425"/>
      <c r="K18" s="389" t="s">
        <v>3156</v>
      </c>
      <c r="L18" s="378"/>
      <c r="M18" s="208" t="s">
        <v>222</v>
      </c>
      <c r="N18" s="211" t="s">
        <v>3157</v>
      </c>
      <c r="O18" s="389" t="s">
        <v>3158</v>
      </c>
      <c r="P18" s="179"/>
      <c r="Q18" s="405" t="s">
        <v>1979</v>
      </c>
      <c r="R18" s="405" t="s">
        <v>3159</v>
      </c>
      <c r="S18" s="405" t="s">
        <v>3160</v>
      </c>
      <c r="T18" s="405" t="s">
        <v>3161</v>
      </c>
      <c r="U18" s="405" t="s">
        <v>3162</v>
      </c>
      <c r="V18" s="405"/>
      <c r="W18" s="178"/>
      <c r="X18" s="177"/>
      <c r="Y18" s="177"/>
      <c r="Z18" s="177"/>
      <c r="AA18" s="153">
        <f>IF(OR(J18="Fail",ISBLANK(J18)),INDEX('Issue Code Table'!C:C,MATCH(N:N,'Issue Code Table'!A:A,0)),IF(M18="Critical",6,IF(M18="Significant",5,IF(M18="Moderate",3,2))))</f>
        <v>4</v>
      </c>
    </row>
    <row r="19" spans="1:27" ht="108.75" customHeight="1" x14ac:dyDescent="0.25">
      <c r="A19" s="420" t="s">
        <v>3163</v>
      </c>
      <c r="B19" s="420" t="s">
        <v>1813</v>
      </c>
      <c r="C19" s="420" t="s">
        <v>1814</v>
      </c>
      <c r="D19" s="401" t="s">
        <v>337</v>
      </c>
      <c r="E19" s="372" t="s">
        <v>3164</v>
      </c>
      <c r="F19" s="402" t="s">
        <v>3165</v>
      </c>
      <c r="G19" s="402" t="s">
        <v>3166</v>
      </c>
      <c r="H19" s="401" t="s">
        <v>3167</v>
      </c>
      <c r="I19" s="372"/>
      <c r="J19" s="421"/>
      <c r="K19" s="392" t="s">
        <v>3168</v>
      </c>
      <c r="L19" s="372"/>
      <c r="M19" s="210" t="s">
        <v>233</v>
      </c>
      <c r="N19" s="209" t="s">
        <v>1029</v>
      </c>
      <c r="O19" s="392" t="s">
        <v>3169</v>
      </c>
      <c r="P19" s="183"/>
      <c r="Q19" s="401" t="s">
        <v>891</v>
      </c>
      <c r="R19" s="401" t="s">
        <v>1387</v>
      </c>
      <c r="S19" s="401" t="s">
        <v>3170</v>
      </c>
      <c r="T19" s="401" t="s">
        <v>3171</v>
      </c>
      <c r="U19" s="401" t="s">
        <v>3172</v>
      </c>
      <c r="V19" s="401" t="s">
        <v>3173</v>
      </c>
      <c r="W19" s="181"/>
      <c r="X19" s="180"/>
      <c r="Y19" s="180"/>
      <c r="Z19" s="180"/>
      <c r="AA19" s="157">
        <f>IF(OR(J19="Fail",ISBLANK(J19)),INDEX('Issue Code Table'!C:C,MATCH(N:N,'Issue Code Table'!A:A,0)),IF(M19="Critical",6,IF(M19="Significant",5,IF(M19="Moderate",3,2))))</f>
        <v>5</v>
      </c>
    </row>
    <row r="20" spans="1:27" ht="108.75" customHeight="1" x14ac:dyDescent="0.25">
      <c r="A20" s="422" t="s">
        <v>3174</v>
      </c>
      <c r="B20" s="422" t="s">
        <v>3175</v>
      </c>
      <c r="C20" s="422" t="s">
        <v>3176</v>
      </c>
      <c r="D20" s="405" t="s">
        <v>337</v>
      </c>
      <c r="E20" s="378" t="s">
        <v>3177</v>
      </c>
      <c r="F20" s="406" t="s">
        <v>3178</v>
      </c>
      <c r="G20" s="406" t="s">
        <v>3179</v>
      </c>
      <c r="H20" s="405" t="s">
        <v>3180</v>
      </c>
      <c r="I20" s="378"/>
      <c r="J20" s="425"/>
      <c r="K20" s="389" t="s">
        <v>3181</v>
      </c>
      <c r="L20" s="378"/>
      <c r="M20" s="208" t="s">
        <v>233</v>
      </c>
      <c r="N20" s="211" t="s">
        <v>1029</v>
      </c>
      <c r="O20" s="389" t="s">
        <v>1030</v>
      </c>
      <c r="P20" s="179"/>
      <c r="Q20" s="405" t="s">
        <v>891</v>
      </c>
      <c r="R20" s="405" t="s">
        <v>2757</v>
      </c>
      <c r="S20" s="405" t="s">
        <v>3182</v>
      </c>
      <c r="T20" s="405" t="s">
        <v>3183</v>
      </c>
      <c r="U20" s="405" t="s">
        <v>3184</v>
      </c>
      <c r="V20" s="405" t="s">
        <v>3185</v>
      </c>
      <c r="W20" s="178"/>
      <c r="X20" s="177"/>
      <c r="Y20" s="177"/>
      <c r="Z20" s="177"/>
      <c r="AA20" s="153">
        <f>IF(OR(J20="Fail",ISBLANK(J20)),INDEX('Issue Code Table'!C:C,MATCH(N:N,'Issue Code Table'!A:A,0)),IF(M20="Critical",6,IF(M20="Significant",5,IF(M20="Moderate",3,2))))</f>
        <v>5</v>
      </c>
    </row>
    <row r="21" spans="1:27" ht="108.75" customHeight="1" x14ac:dyDescent="0.25">
      <c r="A21" s="420" t="s">
        <v>3186</v>
      </c>
      <c r="B21" s="420" t="s">
        <v>3175</v>
      </c>
      <c r="C21" s="420" t="s">
        <v>3176</v>
      </c>
      <c r="D21" s="401" t="s">
        <v>337</v>
      </c>
      <c r="E21" s="372" t="s">
        <v>3187</v>
      </c>
      <c r="F21" s="402" t="s">
        <v>3188</v>
      </c>
      <c r="G21" s="402" t="s">
        <v>3189</v>
      </c>
      <c r="H21" s="401" t="s">
        <v>3190</v>
      </c>
      <c r="I21" s="372"/>
      <c r="J21" s="421"/>
      <c r="K21" s="392" t="s">
        <v>3191</v>
      </c>
      <c r="L21" s="372"/>
      <c r="M21" s="210" t="s">
        <v>233</v>
      </c>
      <c r="N21" s="209" t="s">
        <v>753</v>
      </c>
      <c r="O21" s="392" t="s">
        <v>754</v>
      </c>
      <c r="P21" s="183"/>
      <c r="Q21" s="401" t="s">
        <v>891</v>
      </c>
      <c r="R21" s="401" t="s">
        <v>905</v>
      </c>
      <c r="S21" s="401" t="s">
        <v>3192</v>
      </c>
      <c r="T21" s="401" t="s">
        <v>3193</v>
      </c>
      <c r="U21" s="401" t="s">
        <v>3194</v>
      </c>
      <c r="V21" s="401" t="s">
        <v>3195</v>
      </c>
      <c r="W21" s="181"/>
      <c r="X21" s="180"/>
      <c r="Y21" s="180"/>
      <c r="Z21" s="180"/>
      <c r="AA21" s="157">
        <f>IF(OR(J21="Fail",ISBLANK(J21)),INDEX('Issue Code Table'!C:C,MATCH(N:N,'Issue Code Table'!A:A,0)),IF(M21="Critical",6,IF(M21="Significant",5,IF(M21="Moderate",3,2))))</f>
        <v>4</v>
      </c>
    </row>
    <row r="22" spans="1:27" ht="108.75" customHeight="1" x14ac:dyDescent="0.25">
      <c r="A22" s="422" t="s">
        <v>3196</v>
      </c>
      <c r="B22" s="422" t="s">
        <v>3175</v>
      </c>
      <c r="C22" s="422" t="s">
        <v>3176</v>
      </c>
      <c r="D22" s="405" t="s">
        <v>337</v>
      </c>
      <c r="E22" s="378" t="s">
        <v>3197</v>
      </c>
      <c r="F22" s="406" t="s">
        <v>3188</v>
      </c>
      <c r="G22" s="406" t="s">
        <v>3198</v>
      </c>
      <c r="H22" s="405" t="s">
        <v>3199</v>
      </c>
      <c r="I22" s="378"/>
      <c r="J22" s="425"/>
      <c r="K22" s="389" t="s">
        <v>3200</v>
      </c>
      <c r="L22" s="378"/>
      <c r="M22" s="208" t="s">
        <v>233</v>
      </c>
      <c r="N22" s="211" t="s">
        <v>753</v>
      </c>
      <c r="O22" s="389" t="s">
        <v>754</v>
      </c>
      <c r="P22" s="179"/>
      <c r="Q22" s="405" t="s">
        <v>891</v>
      </c>
      <c r="R22" s="405" t="s">
        <v>3201</v>
      </c>
      <c r="S22" s="405" t="s">
        <v>3202</v>
      </c>
      <c r="T22" s="405" t="s">
        <v>3203</v>
      </c>
      <c r="U22" s="405" t="s">
        <v>3204</v>
      </c>
      <c r="V22" s="405" t="s">
        <v>3205</v>
      </c>
      <c r="W22" s="178"/>
      <c r="X22" s="177"/>
      <c r="Y22" s="177"/>
      <c r="Z22" s="177"/>
      <c r="AA22" s="153">
        <f>IF(OR(J22="Fail",ISBLANK(J22)),INDEX('Issue Code Table'!C:C,MATCH(N:N,'Issue Code Table'!A:A,0)),IF(M22="Critical",6,IF(M22="Significant",5,IF(M22="Moderate",3,2))))</f>
        <v>4</v>
      </c>
    </row>
    <row r="23" spans="1:27" ht="108.75" customHeight="1" x14ac:dyDescent="0.25">
      <c r="A23" s="420" t="s">
        <v>3206</v>
      </c>
      <c r="B23" s="420" t="s">
        <v>796</v>
      </c>
      <c r="C23" s="420" t="s">
        <v>797</v>
      </c>
      <c r="D23" s="401" t="s">
        <v>337</v>
      </c>
      <c r="E23" s="372" t="s">
        <v>3207</v>
      </c>
      <c r="F23" s="402" t="s">
        <v>3208</v>
      </c>
      <c r="G23" s="402" t="s">
        <v>3209</v>
      </c>
      <c r="H23" s="401" t="s">
        <v>3210</v>
      </c>
      <c r="I23" s="372"/>
      <c r="J23" s="421"/>
      <c r="K23" s="392" t="s">
        <v>3211</v>
      </c>
      <c r="L23" s="372"/>
      <c r="M23" s="210" t="s">
        <v>233</v>
      </c>
      <c r="N23" s="209" t="s">
        <v>803</v>
      </c>
      <c r="O23" s="392" t="s">
        <v>804</v>
      </c>
      <c r="P23" s="183"/>
      <c r="Q23" s="401" t="s">
        <v>891</v>
      </c>
      <c r="R23" s="401" t="s">
        <v>3212</v>
      </c>
      <c r="S23" s="401" t="s">
        <v>3213</v>
      </c>
      <c r="T23" s="401" t="s">
        <v>3214</v>
      </c>
      <c r="U23" s="401" t="s">
        <v>3215</v>
      </c>
      <c r="V23" s="401" t="s">
        <v>3216</v>
      </c>
      <c r="W23" s="181"/>
      <c r="X23" s="180"/>
      <c r="Y23" s="180"/>
      <c r="Z23" s="180"/>
      <c r="AA23" s="157">
        <f>IF(OR(J23="Fail",ISBLANK(J23)),INDEX('Issue Code Table'!C:C,MATCH(N:N,'Issue Code Table'!A:A,0)),IF(M23="Critical",6,IF(M23="Significant",5,IF(M23="Moderate",3,2))))</f>
        <v>6</v>
      </c>
    </row>
    <row r="24" spans="1:27" ht="108.75" customHeight="1" x14ac:dyDescent="0.25">
      <c r="A24" s="422" t="s">
        <v>3217</v>
      </c>
      <c r="B24" s="422" t="s">
        <v>227</v>
      </c>
      <c r="C24" s="422" t="s">
        <v>3218</v>
      </c>
      <c r="D24" s="405" t="s">
        <v>337</v>
      </c>
      <c r="E24" s="378" t="s">
        <v>3219</v>
      </c>
      <c r="F24" s="406" t="s">
        <v>3220</v>
      </c>
      <c r="G24" s="406" t="s">
        <v>3221</v>
      </c>
      <c r="H24" s="405" t="s">
        <v>3222</v>
      </c>
      <c r="I24" s="378"/>
      <c r="J24" s="425"/>
      <c r="K24" s="405" t="s">
        <v>3223</v>
      </c>
      <c r="L24" s="378"/>
      <c r="M24" s="208" t="s">
        <v>233</v>
      </c>
      <c r="N24" s="211" t="s">
        <v>3224</v>
      </c>
      <c r="O24" s="389" t="s">
        <v>3225</v>
      </c>
      <c r="P24" s="179"/>
      <c r="Q24" s="405" t="s">
        <v>916</v>
      </c>
      <c r="R24" s="405" t="s">
        <v>2279</v>
      </c>
      <c r="S24" s="405" t="s">
        <v>3226</v>
      </c>
      <c r="T24" s="405" t="s">
        <v>3227</v>
      </c>
      <c r="U24" s="405" t="s">
        <v>3228</v>
      </c>
      <c r="V24" s="405" t="s">
        <v>3229</v>
      </c>
      <c r="W24" s="178"/>
      <c r="X24" s="177"/>
      <c r="Y24" s="177"/>
      <c r="Z24" s="177"/>
      <c r="AA24" s="153">
        <f>IF(OR(J24="Fail",ISBLANK(J24)),INDEX('Issue Code Table'!C:C,MATCH(N:N,'Issue Code Table'!A:A,0)),IF(M24="Critical",6,IF(M24="Significant",5,IF(M24="Moderate",3,2))))</f>
        <v>6</v>
      </c>
    </row>
    <row r="25" spans="1:27" ht="108.75" customHeight="1" x14ac:dyDescent="0.25">
      <c r="A25" s="420" t="s">
        <v>3230</v>
      </c>
      <c r="B25" s="420" t="s">
        <v>227</v>
      </c>
      <c r="C25" s="420" t="s">
        <v>3218</v>
      </c>
      <c r="D25" s="401" t="s">
        <v>337</v>
      </c>
      <c r="E25" s="372" t="s">
        <v>3231</v>
      </c>
      <c r="F25" s="402" t="s">
        <v>3232</v>
      </c>
      <c r="G25" s="402" t="s">
        <v>3233</v>
      </c>
      <c r="H25" s="401" t="s">
        <v>3234</v>
      </c>
      <c r="I25" s="372"/>
      <c r="J25" s="421"/>
      <c r="K25" s="392" t="s">
        <v>3235</v>
      </c>
      <c r="L25" s="372"/>
      <c r="M25" s="210" t="s">
        <v>233</v>
      </c>
      <c r="N25" s="209" t="s">
        <v>3224</v>
      </c>
      <c r="O25" s="392" t="s">
        <v>3225</v>
      </c>
      <c r="P25" s="183"/>
      <c r="Q25" s="401" t="s">
        <v>916</v>
      </c>
      <c r="R25" s="401" t="s">
        <v>917</v>
      </c>
      <c r="S25" s="401" t="s">
        <v>3236</v>
      </c>
      <c r="T25" s="401" t="s">
        <v>3237</v>
      </c>
      <c r="U25" s="401" t="s">
        <v>3238</v>
      </c>
      <c r="V25" s="401" t="s">
        <v>3239</v>
      </c>
      <c r="W25" s="181"/>
      <c r="X25" s="180"/>
      <c r="Y25" s="180"/>
      <c r="Z25" s="180"/>
      <c r="AA25" s="157">
        <f>IF(OR(J25="Fail",ISBLANK(J25)),INDEX('Issue Code Table'!C:C,MATCH(N:N,'Issue Code Table'!A:A,0)),IF(M25="Critical",6,IF(M25="Significant",5,IF(M25="Moderate",3,2))))</f>
        <v>6</v>
      </c>
    </row>
    <row r="26" spans="1:27" ht="108.75" customHeight="1" x14ac:dyDescent="0.25">
      <c r="A26" s="422" t="s">
        <v>3240</v>
      </c>
      <c r="B26" s="422" t="s">
        <v>324</v>
      </c>
      <c r="C26" s="422" t="s">
        <v>325</v>
      </c>
      <c r="D26" s="405" t="s">
        <v>337</v>
      </c>
      <c r="E26" s="378" t="s">
        <v>3241</v>
      </c>
      <c r="F26" s="406" t="s">
        <v>3242</v>
      </c>
      <c r="G26" s="406" t="s">
        <v>3243</v>
      </c>
      <c r="H26" s="405" t="s">
        <v>3244</v>
      </c>
      <c r="I26" s="378"/>
      <c r="J26" s="425"/>
      <c r="K26" s="389" t="s">
        <v>3245</v>
      </c>
      <c r="L26" s="378"/>
      <c r="M26" s="208" t="s">
        <v>233</v>
      </c>
      <c r="N26" s="211" t="s">
        <v>1029</v>
      </c>
      <c r="O26" s="389" t="s">
        <v>1030</v>
      </c>
      <c r="P26" s="179"/>
      <c r="Q26" s="405" t="s">
        <v>916</v>
      </c>
      <c r="R26" s="405" t="s">
        <v>928</v>
      </c>
      <c r="S26" s="405" t="s">
        <v>3246</v>
      </c>
      <c r="T26" s="405" t="s">
        <v>3247</v>
      </c>
      <c r="U26" s="405" t="s">
        <v>3248</v>
      </c>
      <c r="V26" s="405" t="s">
        <v>3249</v>
      </c>
      <c r="W26" s="178"/>
      <c r="X26" s="177"/>
      <c r="Y26" s="177"/>
      <c r="Z26" s="177"/>
      <c r="AA26" s="153">
        <f>IF(OR(J26="Fail",ISBLANK(J26)),INDEX('Issue Code Table'!C:C,MATCH(N:N,'Issue Code Table'!A:A,0)),IF(M26="Critical",6,IF(M26="Significant",5,IF(M26="Moderate",3,2))))</f>
        <v>5</v>
      </c>
    </row>
    <row r="27" spans="1:27" ht="108.75" customHeight="1" x14ac:dyDescent="0.25">
      <c r="A27" s="420" t="s">
        <v>3250</v>
      </c>
      <c r="B27" s="420" t="s">
        <v>3251</v>
      </c>
      <c r="C27" s="420" t="s">
        <v>3252</v>
      </c>
      <c r="D27" s="401" t="s">
        <v>337</v>
      </c>
      <c r="E27" s="372" t="s">
        <v>3253</v>
      </c>
      <c r="F27" s="402" t="s">
        <v>3254</v>
      </c>
      <c r="G27" s="402" t="s">
        <v>3255</v>
      </c>
      <c r="H27" s="401" t="s">
        <v>3256</v>
      </c>
      <c r="I27" s="372"/>
      <c r="J27" s="421"/>
      <c r="K27" s="392" t="s">
        <v>3257</v>
      </c>
      <c r="L27" s="372"/>
      <c r="M27" s="210" t="s">
        <v>233</v>
      </c>
      <c r="N27" s="209" t="s">
        <v>1238</v>
      </c>
      <c r="O27" s="392" t="s">
        <v>1239</v>
      </c>
      <c r="P27" s="183"/>
      <c r="Q27" s="401" t="s">
        <v>916</v>
      </c>
      <c r="R27" s="401" t="s">
        <v>939</v>
      </c>
      <c r="S27" s="401" t="s">
        <v>3258</v>
      </c>
      <c r="T27" s="401" t="s">
        <v>3259</v>
      </c>
      <c r="U27" s="401" t="s">
        <v>3260</v>
      </c>
      <c r="V27" s="401" t="s">
        <v>3261</v>
      </c>
      <c r="W27" s="181"/>
      <c r="X27" s="180"/>
      <c r="Y27" s="180"/>
      <c r="Z27" s="180"/>
      <c r="AA27" s="157">
        <f>IF(OR(J27="Fail",ISBLANK(J27)),INDEX('Issue Code Table'!C:C,MATCH(N:N,'Issue Code Table'!A:A,0)),IF(M27="Critical",6,IF(M27="Significant",5,IF(M27="Moderate",3,2))))</f>
        <v>2</v>
      </c>
    </row>
    <row r="28" spans="1:27" ht="108.75" customHeight="1" x14ac:dyDescent="0.25">
      <c r="A28" s="422" t="s">
        <v>3262</v>
      </c>
      <c r="B28" s="422" t="s">
        <v>1813</v>
      </c>
      <c r="C28" s="422" t="s">
        <v>1814</v>
      </c>
      <c r="D28" s="405" t="s">
        <v>337</v>
      </c>
      <c r="E28" s="378" t="s">
        <v>3263</v>
      </c>
      <c r="F28" s="406" t="s">
        <v>3264</v>
      </c>
      <c r="G28" s="406" t="s">
        <v>3265</v>
      </c>
      <c r="H28" s="405" t="s">
        <v>3266</v>
      </c>
      <c r="I28" s="378"/>
      <c r="J28" s="425"/>
      <c r="K28" s="389" t="s">
        <v>3267</v>
      </c>
      <c r="L28" s="378"/>
      <c r="M28" s="208" t="s">
        <v>233</v>
      </c>
      <c r="N28" s="211" t="s">
        <v>3268</v>
      </c>
      <c r="O28" s="389" t="s">
        <v>3269</v>
      </c>
      <c r="P28" s="179"/>
      <c r="Q28" s="405" t="s">
        <v>916</v>
      </c>
      <c r="R28" s="405" t="s">
        <v>950</v>
      </c>
      <c r="S28" s="405" t="s">
        <v>3270</v>
      </c>
      <c r="T28" s="405" t="s">
        <v>3271</v>
      </c>
      <c r="U28" s="405" t="s">
        <v>3272</v>
      </c>
      <c r="V28" s="405" t="s">
        <v>3273</v>
      </c>
      <c r="W28" s="178"/>
      <c r="X28" s="177"/>
      <c r="Y28" s="177"/>
      <c r="Z28" s="177"/>
      <c r="AA28" s="153">
        <f>IF(OR(J28="Fail",ISBLANK(J28)),INDEX('Issue Code Table'!C:C,MATCH(N:N,'Issue Code Table'!A:A,0)),IF(M28="Critical",6,IF(M28="Significant",5,IF(M28="Moderate",3,2))))</f>
        <v>6</v>
      </c>
    </row>
    <row r="29" spans="1:27" ht="108.75" customHeight="1" x14ac:dyDescent="0.25">
      <c r="A29" s="420" t="s">
        <v>3274</v>
      </c>
      <c r="B29" s="420" t="s">
        <v>796</v>
      </c>
      <c r="C29" s="420" t="s">
        <v>797</v>
      </c>
      <c r="D29" s="401" t="s">
        <v>337</v>
      </c>
      <c r="E29" s="372" t="s">
        <v>3275</v>
      </c>
      <c r="F29" s="402" t="s">
        <v>3276</v>
      </c>
      <c r="G29" s="402" t="s">
        <v>3277</v>
      </c>
      <c r="H29" s="401" t="s">
        <v>3278</v>
      </c>
      <c r="I29" s="372"/>
      <c r="J29" s="421"/>
      <c r="K29" s="392" t="s">
        <v>3279</v>
      </c>
      <c r="L29" s="372"/>
      <c r="M29" s="210" t="s">
        <v>233</v>
      </c>
      <c r="N29" s="209" t="s">
        <v>3268</v>
      </c>
      <c r="O29" s="392" t="s">
        <v>3269</v>
      </c>
      <c r="P29" s="183"/>
      <c r="Q29" s="401" t="s">
        <v>916</v>
      </c>
      <c r="R29" s="401" t="s">
        <v>2320</v>
      </c>
      <c r="S29" s="401" t="s">
        <v>3280</v>
      </c>
      <c r="T29" s="401" t="s">
        <v>3281</v>
      </c>
      <c r="U29" s="401" t="s">
        <v>3282</v>
      </c>
      <c r="V29" s="401" t="s">
        <v>3283</v>
      </c>
      <c r="W29" s="181"/>
      <c r="X29" s="180"/>
      <c r="Y29" s="180"/>
      <c r="Z29" s="180"/>
      <c r="AA29" s="157">
        <f>IF(OR(J29="Fail",ISBLANK(J29)),INDEX('Issue Code Table'!C:C,MATCH(N:N,'Issue Code Table'!A:A,0)),IF(M29="Critical",6,IF(M29="Significant",5,IF(M29="Moderate",3,2))))</f>
        <v>6</v>
      </c>
    </row>
    <row r="30" spans="1:27" ht="108.75" customHeight="1" x14ac:dyDescent="0.25">
      <c r="A30" s="422" t="s">
        <v>3284</v>
      </c>
      <c r="B30" s="422" t="s">
        <v>796</v>
      </c>
      <c r="C30" s="422" t="s">
        <v>797</v>
      </c>
      <c r="D30" s="405" t="s">
        <v>337</v>
      </c>
      <c r="E30" s="378" t="s">
        <v>3285</v>
      </c>
      <c r="F30" s="406" t="s">
        <v>3286</v>
      </c>
      <c r="G30" s="406" t="s">
        <v>3287</v>
      </c>
      <c r="H30" s="405" t="s">
        <v>3288</v>
      </c>
      <c r="I30" s="378"/>
      <c r="J30" s="425"/>
      <c r="K30" s="389" t="s">
        <v>3289</v>
      </c>
      <c r="L30" s="378"/>
      <c r="M30" s="208" t="s">
        <v>233</v>
      </c>
      <c r="N30" s="211" t="s">
        <v>3290</v>
      </c>
      <c r="O30" s="389" t="s">
        <v>3291</v>
      </c>
      <c r="P30" s="179"/>
      <c r="Q30" s="405" t="s">
        <v>1018</v>
      </c>
      <c r="R30" s="405" t="s">
        <v>1019</v>
      </c>
      <c r="S30" s="405" t="s">
        <v>3292</v>
      </c>
      <c r="T30" s="405" t="s">
        <v>3293</v>
      </c>
      <c r="U30" s="405" t="s">
        <v>3294</v>
      </c>
      <c r="V30" s="405" t="s">
        <v>3295</v>
      </c>
      <c r="W30" s="178"/>
      <c r="X30" s="177"/>
      <c r="Y30" s="177"/>
      <c r="Z30" s="177"/>
      <c r="AA30" s="153">
        <f>IF(OR(J30="Fail",ISBLANK(J30)),INDEX('Issue Code Table'!C:C,MATCH(N:N,'Issue Code Table'!A:A,0)),IF(M30="Critical",6,IF(M30="Significant",5,IF(M30="Moderate",3,2))))</f>
        <v>6</v>
      </c>
    </row>
    <row r="31" spans="1:27" ht="108.75" customHeight="1" x14ac:dyDescent="0.25">
      <c r="A31" s="420" t="s">
        <v>3296</v>
      </c>
      <c r="B31" s="420" t="s">
        <v>562</v>
      </c>
      <c r="C31" s="420" t="s">
        <v>563</v>
      </c>
      <c r="D31" s="401" t="s">
        <v>337</v>
      </c>
      <c r="E31" s="372" t="s">
        <v>3297</v>
      </c>
      <c r="F31" s="402" t="s">
        <v>3298</v>
      </c>
      <c r="G31" s="402" t="s">
        <v>3299</v>
      </c>
      <c r="H31" s="401" t="s">
        <v>3300</v>
      </c>
      <c r="I31" s="372"/>
      <c r="J31" s="421"/>
      <c r="K31" s="392" t="s">
        <v>3301</v>
      </c>
      <c r="L31" s="372"/>
      <c r="M31" s="210" t="s">
        <v>233</v>
      </c>
      <c r="N31" s="209" t="s">
        <v>803</v>
      </c>
      <c r="O31" s="392" t="s">
        <v>3302</v>
      </c>
      <c r="P31" s="183"/>
      <c r="Q31" s="401" t="s">
        <v>2529</v>
      </c>
      <c r="R31" s="401" t="s">
        <v>1542</v>
      </c>
      <c r="S31" s="401" t="s">
        <v>3303</v>
      </c>
      <c r="T31" s="401" t="s">
        <v>3304</v>
      </c>
      <c r="U31" s="401" t="s">
        <v>3305</v>
      </c>
      <c r="V31" s="401" t="s">
        <v>3306</v>
      </c>
      <c r="W31" s="181"/>
      <c r="X31" s="180"/>
      <c r="Y31" s="180"/>
      <c r="Z31" s="180"/>
      <c r="AA31" s="157">
        <f>IF(OR(J31="Fail",ISBLANK(J31)),INDEX('Issue Code Table'!C:C,MATCH(N:N,'Issue Code Table'!A:A,0)),IF(M31="Critical",6,IF(M31="Significant",5,IF(M31="Moderate",3,2))))</f>
        <v>6</v>
      </c>
    </row>
    <row r="32" spans="1:27" ht="116.15" customHeight="1" x14ac:dyDescent="0.25">
      <c r="A32" s="422" t="s">
        <v>3307</v>
      </c>
      <c r="B32" s="422" t="s">
        <v>227</v>
      </c>
      <c r="C32" s="422" t="s">
        <v>3218</v>
      </c>
      <c r="D32" s="405" t="s">
        <v>337</v>
      </c>
      <c r="E32" s="378" t="s">
        <v>3308</v>
      </c>
      <c r="F32" s="406" t="s">
        <v>3309</v>
      </c>
      <c r="G32" s="406" t="s">
        <v>3310</v>
      </c>
      <c r="H32" s="405" t="s">
        <v>3311</v>
      </c>
      <c r="I32" s="378"/>
      <c r="J32" s="425"/>
      <c r="K32" s="389" t="s">
        <v>3312</v>
      </c>
      <c r="L32" s="378"/>
      <c r="M32" s="208" t="s">
        <v>233</v>
      </c>
      <c r="N32" s="211" t="s">
        <v>1016</v>
      </c>
      <c r="O32" s="389" t="s">
        <v>1017</v>
      </c>
      <c r="P32" s="179"/>
      <c r="Q32" s="405" t="s">
        <v>2529</v>
      </c>
      <c r="R32" s="405" t="s">
        <v>1091</v>
      </c>
      <c r="S32" s="405" t="s">
        <v>3313</v>
      </c>
      <c r="T32" s="405" t="s">
        <v>3314</v>
      </c>
      <c r="U32" s="405" t="s">
        <v>3315</v>
      </c>
      <c r="V32" s="405" t="s">
        <v>3316</v>
      </c>
      <c r="W32" s="178"/>
      <c r="X32" s="177"/>
      <c r="Y32" s="177"/>
      <c r="Z32" s="177"/>
      <c r="AA32" s="153">
        <f>IF(OR(J32="Fail",ISBLANK(J32)),INDEX('Issue Code Table'!C:C,MATCH(N:N,'Issue Code Table'!A:A,0)),IF(M32="Critical",6,IF(M32="Significant",5,IF(M32="Moderate",3,2))))</f>
        <v>5</v>
      </c>
    </row>
    <row r="33" spans="1:27" ht="136.5" customHeight="1" x14ac:dyDescent="0.25">
      <c r="A33" s="420" t="s">
        <v>3317</v>
      </c>
      <c r="B33" s="432" t="s">
        <v>3318</v>
      </c>
      <c r="C33" s="373" t="s">
        <v>3319</v>
      </c>
      <c r="D33" s="401" t="s">
        <v>337</v>
      </c>
      <c r="E33" s="372" t="s">
        <v>3320</v>
      </c>
      <c r="F33" s="402" t="s">
        <v>3321</v>
      </c>
      <c r="G33" s="402" t="s">
        <v>3322</v>
      </c>
      <c r="H33" s="401" t="s">
        <v>3323</v>
      </c>
      <c r="I33" s="372"/>
      <c r="J33" s="421"/>
      <c r="K33" s="392" t="s">
        <v>3324</v>
      </c>
      <c r="L33" s="372"/>
      <c r="M33" s="210" t="s">
        <v>233</v>
      </c>
      <c r="N33" s="209" t="s">
        <v>3325</v>
      </c>
      <c r="O33" s="392" t="s">
        <v>3326</v>
      </c>
      <c r="P33" s="183"/>
      <c r="Q33" s="401" t="s">
        <v>2529</v>
      </c>
      <c r="R33" s="401" t="s">
        <v>3327</v>
      </c>
      <c r="S33" s="401" t="s">
        <v>3328</v>
      </c>
      <c r="T33" s="401" t="s">
        <v>3329</v>
      </c>
      <c r="U33" s="401" t="s">
        <v>3330</v>
      </c>
      <c r="V33" s="401" t="s">
        <v>3331</v>
      </c>
      <c r="W33" s="181"/>
      <c r="X33" s="180"/>
      <c r="Y33" s="180"/>
      <c r="Z33" s="180"/>
      <c r="AA33" s="157">
        <f>IF(OR(J33="Fail",ISBLANK(J33)),INDEX('Issue Code Table'!C:C,MATCH(N:N,'Issue Code Table'!A:A,0)),IF(M33="Critical",6,IF(M33="Significant",5,IF(M33="Moderate",3,2))))</f>
        <v>5</v>
      </c>
    </row>
    <row r="34" spans="1:27" ht="111" customHeight="1" x14ac:dyDescent="0.25">
      <c r="A34" s="422" t="s">
        <v>3332</v>
      </c>
      <c r="B34" s="378" t="s">
        <v>324</v>
      </c>
      <c r="C34" s="378" t="s">
        <v>325</v>
      </c>
      <c r="D34" s="405" t="s">
        <v>337</v>
      </c>
      <c r="E34" s="378" t="s">
        <v>3333</v>
      </c>
      <c r="F34" s="406" t="s">
        <v>3334</v>
      </c>
      <c r="G34" s="406" t="s">
        <v>3335</v>
      </c>
      <c r="H34" s="405" t="s">
        <v>3336</v>
      </c>
      <c r="I34" s="378"/>
      <c r="J34" s="425"/>
      <c r="K34" s="389" t="s">
        <v>3337</v>
      </c>
      <c r="L34" s="378"/>
      <c r="M34" s="208" t="s">
        <v>233</v>
      </c>
      <c r="N34" s="206" t="s">
        <v>668</v>
      </c>
      <c r="O34" s="431" t="s">
        <v>2096</v>
      </c>
      <c r="P34" s="179"/>
      <c r="Q34" s="405" t="s">
        <v>1506</v>
      </c>
      <c r="R34" s="405" t="s">
        <v>1604</v>
      </c>
      <c r="S34" s="405" t="s">
        <v>3338</v>
      </c>
      <c r="T34" s="405" t="s">
        <v>3339</v>
      </c>
      <c r="U34" s="405" t="s">
        <v>3340</v>
      </c>
      <c r="V34" s="405" t="s">
        <v>3341</v>
      </c>
      <c r="W34" s="178"/>
      <c r="X34" s="177"/>
      <c r="Y34" s="177"/>
      <c r="Z34" s="177"/>
      <c r="AA34" s="153">
        <f>IF(OR(J34="Fail",ISBLANK(J34)),INDEX('Issue Code Table'!C:C,MATCH(N:N,'Issue Code Table'!A:A,0)),IF(M34="Critical",6,IF(M34="Significant",5,IF(M34="Moderate",3,2))))</f>
        <v>5</v>
      </c>
    </row>
    <row r="35" spans="1:27" ht="63" customHeight="1" x14ac:dyDescent="0.25">
      <c r="A35" s="420" t="s">
        <v>3342</v>
      </c>
      <c r="B35" s="420" t="s">
        <v>227</v>
      </c>
      <c r="C35" s="420" t="s">
        <v>3218</v>
      </c>
      <c r="D35" s="401" t="s">
        <v>337</v>
      </c>
      <c r="E35" s="372" t="s">
        <v>3343</v>
      </c>
      <c r="F35" s="402" t="s">
        <v>3344</v>
      </c>
      <c r="G35" s="402" t="s">
        <v>3345</v>
      </c>
      <c r="H35" s="401" t="s">
        <v>3346</v>
      </c>
      <c r="I35" s="372"/>
      <c r="J35" s="421"/>
      <c r="K35" s="392" t="s">
        <v>3347</v>
      </c>
      <c r="L35" s="372"/>
      <c r="M35" s="188" t="s">
        <v>233</v>
      </c>
      <c r="N35" s="428" t="s">
        <v>1029</v>
      </c>
      <c r="O35" s="392" t="s">
        <v>1030</v>
      </c>
      <c r="P35" s="183"/>
      <c r="Q35" s="401" t="s">
        <v>1506</v>
      </c>
      <c r="R35" s="401" t="s">
        <v>1507</v>
      </c>
      <c r="S35" s="401" t="s">
        <v>3348</v>
      </c>
      <c r="T35" s="401" t="s">
        <v>3349</v>
      </c>
      <c r="U35" s="401" t="s">
        <v>3350</v>
      </c>
      <c r="V35" s="401" t="s">
        <v>3351</v>
      </c>
      <c r="W35" s="181"/>
      <c r="X35" s="180"/>
      <c r="Y35" s="180"/>
      <c r="Z35" s="180"/>
      <c r="AA35" s="157">
        <f>IF(OR(J35="Fail",ISBLANK(J35)),INDEX('Issue Code Table'!C:C,MATCH(N:N,'Issue Code Table'!A:A,0)),IF(M35="Critical",6,IF(M35="Significant",5,IF(M35="Moderate",3,2))))</f>
        <v>5</v>
      </c>
    </row>
    <row r="36" spans="1:27" ht="136.5" customHeight="1" x14ac:dyDescent="0.25">
      <c r="A36" s="422" t="s">
        <v>3352</v>
      </c>
      <c r="B36" s="422" t="s">
        <v>796</v>
      </c>
      <c r="C36" s="422" t="s">
        <v>797</v>
      </c>
      <c r="D36" s="405" t="s">
        <v>337</v>
      </c>
      <c r="E36" s="378" t="s">
        <v>3353</v>
      </c>
      <c r="F36" s="406" t="s">
        <v>3354</v>
      </c>
      <c r="G36" s="406" t="s">
        <v>3355</v>
      </c>
      <c r="H36" s="405" t="s">
        <v>3356</v>
      </c>
      <c r="I36" s="378"/>
      <c r="J36" s="425"/>
      <c r="K36" s="389" t="s">
        <v>3357</v>
      </c>
      <c r="L36" s="378"/>
      <c r="M36" s="189" t="s">
        <v>233</v>
      </c>
      <c r="N36" s="431" t="s">
        <v>1029</v>
      </c>
      <c r="O36" s="389" t="s">
        <v>1030</v>
      </c>
      <c r="P36" s="179"/>
      <c r="Q36" s="405" t="s">
        <v>1506</v>
      </c>
      <c r="R36" s="405" t="s">
        <v>3358</v>
      </c>
      <c r="S36" s="405" t="s">
        <v>3359</v>
      </c>
      <c r="T36" s="405" t="s">
        <v>3360</v>
      </c>
      <c r="U36" s="405" t="s">
        <v>3361</v>
      </c>
      <c r="V36" s="405" t="s">
        <v>3362</v>
      </c>
      <c r="W36" s="178"/>
      <c r="X36" s="177"/>
      <c r="Y36" s="177"/>
      <c r="Z36" s="177"/>
      <c r="AA36" s="153">
        <f>IF(OR(J36="Fail",ISBLANK(J36)),INDEX('Issue Code Table'!C:C,MATCH(N:N,'Issue Code Table'!A:A,0)),IF(M36="Critical",6,IF(M36="Significant",5,IF(M36="Moderate",3,2))))</f>
        <v>5</v>
      </c>
    </row>
    <row r="37" spans="1:27" ht="136.5" customHeight="1" x14ac:dyDescent="0.25">
      <c r="A37" s="420" t="s">
        <v>3363</v>
      </c>
      <c r="B37" s="432" t="s">
        <v>1683</v>
      </c>
      <c r="C37" s="433" t="s">
        <v>2360</v>
      </c>
      <c r="D37" s="401" t="s">
        <v>337</v>
      </c>
      <c r="E37" s="372" t="s">
        <v>3364</v>
      </c>
      <c r="F37" s="402" t="s">
        <v>3365</v>
      </c>
      <c r="G37" s="402" t="s">
        <v>3366</v>
      </c>
      <c r="H37" s="401" t="s">
        <v>3367</v>
      </c>
      <c r="I37" s="372"/>
      <c r="J37" s="421"/>
      <c r="K37" s="401" t="s">
        <v>3368</v>
      </c>
      <c r="L37" s="372"/>
      <c r="M37" s="374" t="s">
        <v>233</v>
      </c>
      <c r="N37" s="428" t="s">
        <v>903</v>
      </c>
      <c r="O37" s="428" t="s">
        <v>904</v>
      </c>
      <c r="P37" s="183"/>
      <c r="Q37" s="401" t="s">
        <v>1425</v>
      </c>
      <c r="R37" s="401" t="s">
        <v>1437</v>
      </c>
      <c r="S37" s="401" t="s">
        <v>3369</v>
      </c>
      <c r="T37" s="401" t="s">
        <v>3370</v>
      </c>
      <c r="U37" s="401" t="s">
        <v>3371</v>
      </c>
      <c r="V37" s="401" t="s">
        <v>3372</v>
      </c>
      <c r="W37" s="181"/>
      <c r="X37" s="180"/>
      <c r="Y37" s="180"/>
      <c r="Z37" s="180"/>
      <c r="AA37" s="157">
        <f>IF(OR(J37="Fail",ISBLANK(J37)),INDEX('Issue Code Table'!C:C,MATCH(N:N,'Issue Code Table'!A:A,0)),IF(M37="Critical",6,IF(M37="Significant",5,IF(M37="Moderate",3,2))))</f>
        <v>5</v>
      </c>
    </row>
    <row r="38" spans="1:27" ht="136.5" customHeight="1" x14ac:dyDescent="0.25">
      <c r="A38" s="422" t="s">
        <v>3373</v>
      </c>
      <c r="B38" s="423" t="s">
        <v>1683</v>
      </c>
      <c r="C38" s="424" t="s">
        <v>2360</v>
      </c>
      <c r="D38" s="405" t="s">
        <v>337</v>
      </c>
      <c r="E38" s="378" t="s">
        <v>3374</v>
      </c>
      <c r="F38" s="406" t="s">
        <v>3375</v>
      </c>
      <c r="G38" s="406" t="s">
        <v>3376</v>
      </c>
      <c r="H38" s="405" t="s">
        <v>3377</v>
      </c>
      <c r="I38" s="378"/>
      <c r="J38" s="425"/>
      <c r="K38" s="389" t="s">
        <v>3378</v>
      </c>
      <c r="L38" s="378"/>
      <c r="M38" s="380" t="s">
        <v>233</v>
      </c>
      <c r="N38" s="431" t="s">
        <v>903</v>
      </c>
      <c r="O38" s="431" t="s">
        <v>904</v>
      </c>
      <c r="P38" s="179"/>
      <c r="Q38" s="405" t="s">
        <v>1425</v>
      </c>
      <c r="R38" s="405" t="s">
        <v>1703</v>
      </c>
      <c r="S38" s="405" t="s">
        <v>3379</v>
      </c>
      <c r="T38" s="405" t="s">
        <v>3380</v>
      </c>
      <c r="U38" s="405" t="s">
        <v>3381</v>
      </c>
      <c r="V38" s="405" t="s">
        <v>3382</v>
      </c>
      <c r="W38" s="178"/>
      <c r="X38" s="177"/>
      <c r="Y38" s="177"/>
      <c r="Z38" s="177"/>
      <c r="AA38" s="153">
        <f>IF(OR(J38="Fail",ISBLANK(J38)),INDEX('Issue Code Table'!C:C,MATCH(N:N,'Issue Code Table'!A:A,0)),IF(M38="Critical",6,IF(M38="Significant",5,IF(M38="Moderate",3,2))))</f>
        <v>5</v>
      </c>
    </row>
    <row r="39" spans="1:27" ht="136.5" customHeight="1" x14ac:dyDescent="0.25">
      <c r="A39" s="420" t="s">
        <v>3383</v>
      </c>
      <c r="B39" s="432" t="s">
        <v>1683</v>
      </c>
      <c r="C39" s="433" t="s">
        <v>2360</v>
      </c>
      <c r="D39" s="401" t="s">
        <v>337</v>
      </c>
      <c r="E39" s="372" t="s">
        <v>3384</v>
      </c>
      <c r="F39" s="402" t="s">
        <v>3385</v>
      </c>
      <c r="G39" s="402" t="s">
        <v>3386</v>
      </c>
      <c r="H39" s="401" t="s">
        <v>3387</v>
      </c>
      <c r="I39" s="372"/>
      <c r="J39" s="421"/>
      <c r="K39" s="392" t="s">
        <v>3388</v>
      </c>
      <c r="L39" s="372"/>
      <c r="M39" s="374" t="s">
        <v>233</v>
      </c>
      <c r="N39" s="428" t="s">
        <v>903</v>
      </c>
      <c r="O39" s="428" t="s">
        <v>904</v>
      </c>
      <c r="P39" s="183"/>
      <c r="Q39" s="401" t="s">
        <v>1425</v>
      </c>
      <c r="R39" s="401" t="s">
        <v>2609</v>
      </c>
      <c r="S39" s="401" t="s">
        <v>3389</v>
      </c>
      <c r="T39" s="401" t="s">
        <v>3390</v>
      </c>
      <c r="U39" s="401" t="s">
        <v>3391</v>
      </c>
      <c r="V39" s="401" t="s">
        <v>3392</v>
      </c>
      <c r="W39" s="181"/>
      <c r="X39" s="180"/>
      <c r="Y39" s="180"/>
      <c r="Z39" s="180"/>
      <c r="AA39" s="157">
        <f>IF(OR(J39="Fail",ISBLANK(J39)),INDEX('Issue Code Table'!C:C,MATCH(N:N,'Issue Code Table'!A:A,0)),IF(M39="Critical",6,IF(M39="Significant",5,IF(M39="Moderate",3,2))))</f>
        <v>5</v>
      </c>
    </row>
    <row r="40" spans="1:27" ht="136.5" customHeight="1" x14ac:dyDescent="0.25">
      <c r="A40" s="422" t="s">
        <v>3393</v>
      </c>
      <c r="B40" s="423" t="s">
        <v>1683</v>
      </c>
      <c r="C40" s="424" t="s">
        <v>2360</v>
      </c>
      <c r="D40" s="405" t="s">
        <v>337</v>
      </c>
      <c r="E40" s="378" t="s">
        <v>3394</v>
      </c>
      <c r="F40" s="406" t="s">
        <v>3395</v>
      </c>
      <c r="G40" s="406" t="s">
        <v>3396</v>
      </c>
      <c r="H40" s="405" t="s">
        <v>3397</v>
      </c>
      <c r="I40" s="378"/>
      <c r="J40" s="425"/>
      <c r="K40" s="389" t="s">
        <v>3398</v>
      </c>
      <c r="L40" s="378"/>
      <c r="M40" s="380" t="s">
        <v>233</v>
      </c>
      <c r="N40" s="431" t="s">
        <v>903</v>
      </c>
      <c r="O40" s="431" t="s">
        <v>904</v>
      </c>
      <c r="P40" s="179"/>
      <c r="Q40" s="405" t="s">
        <v>1425</v>
      </c>
      <c r="R40" s="405" t="s">
        <v>2620</v>
      </c>
      <c r="S40" s="405" t="s">
        <v>3399</v>
      </c>
      <c r="T40" s="405" t="s">
        <v>3400</v>
      </c>
      <c r="U40" s="405" t="s">
        <v>3401</v>
      </c>
      <c r="V40" s="405" t="s">
        <v>3402</v>
      </c>
      <c r="W40" s="178"/>
      <c r="X40" s="177"/>
      <c r="Y40" s="177"/>
      <c r="Z40" s="177"/>
      <c r="AA40" s="153">
        <f>IF(OR(J40="Fail",ISBLANK(J40)),INDEX('Issue Code Table'!C:C,MATCH(N:N,'Issue Code Table'!A:A,0)),IF(M40="Critical",6,IF(M40="Significant",5,IF(M40="Moderate",3,2))))</f>
        <v>5</v>
      </c>
    </row>
    <row r="41" spans="1:27" ht="136.5" customHeight="1" x14ac:dyDescent="0.25">
      <c r="A41" s="420" t="s">
        <v>3403</v>
      </c>
      <c r="B41" s="432" t="s">
        <v>1683</v>
      </c>
      <c r="C41" s="433" t="s">
        <v>2360</v>
      </c>
      <c r="D41" s="401" t="s">
        <v>337</v>
      </c>
      <c r="E41" s="372" t="s">
        <v>3404</v>
      </c>
      <c r="F41" s="402" t="s">
        <v>3405</v>
      </c>
      <c r="G41" s="402" t="s">
        <v>3406</v>
      </c>
      <c r="H41" s="401" t="s">
        <v>3407</v>
      </c>
      <c r="I41" s="372"/>
      <c r="J41" s="421"/>
      <c r="K41" s="401" t="s">
        <v>3408</v>
      </c>
      <c r="L41" s="372"/>
      <c r="M41" s="374" t="s">
        <v>233</v>
      </c>
      <c r="N41" s="428" t="s">
        <v>903</v>
      </c>
      <c r="O41" s="428" t="s">
        <v>904</v>
      </c>
      <c r="P41" s="183"/>
      <c r="Q41" s="401" t="s">
        <v>1425</v>
      </c>
      <c r="R41" s="401" t="s">
        <v>2631</v>
      </c>
      <c r="S41" s="401" t="s">
        <v>3409</v>
      </c>
      <c r="T41" s="401" t="s">
        <v>3410</v>
      </c>
      <c r="U41" s="401" t="s">
        <v>3411</v>
      </c>
      <c r="V41" s="401" t="s">
        <v>3412</v>
      </c>
      <c r="W41" s="181"/>
      <c r="X41" s="180"/>
      <c r="Y41" s="180"/>
      <c r="Z41" s="180"/>
      <c r="AA41" s="157">
        <f>IF(OR(J41="Fail",ISBLANK(J41)),INDEX('Issue Code Table'!C:C,MATCH(N:N,'Issue Code Table'!A:A,0)),IF(M41="Critical",6,IF(M41="Significant",5,IF(M41="Moderate",3,2))))</f>
        <v>5</v>
      </c>
    </row>
    <row r="42" spans="1:27" ht="136.5" customHeight="1" x14ac:dyDescent="0.25">
      <c r="A42" s="422" t="s">
        <v>3413</v>
      </c>
      <c r="B42" s="423" t="s">
        <v>1683</v>
      </c>
      <c r="C42" s="424" t="s">
        <v>2360</v>
      </c>
      <c r="D42" s="405" t="s">
        <v>337</v>
      </c>
      <c r="E42" s="378" t="s">
        <v>3414</v>
      </c>
      <c r="F42" s="406" t="s">
        <v>3415</v>
      </c>
      <c r="G42" s="406" t="s">
        <v>3416</v>
      </c>
      <c r="H42" s="405" t="s">
        <v>3417</v>
      </c>
      <c r="I42" s="378"/>
      <c r="J42" s="425"/>
      <c r="K42" s="389" t="s">
        <v>3418</v>
      </c>
      <c r="L42" s="378"/>
      <c r="M42" s="380" t="s">
        <v>233</v>
      </c>
      <c r="N42" s="431" t="s">
        <v>903</v>
      </c>
      <c r="O42" s="431" t="s">
        <v>904</v>
      </c>
      <c r="P42" s="179"/>
      <c r="Q42" s="405" t="s">
        <v>1425</v>
      </c>
      <c r="R42" s="405" t="s">
        <v>2642</v>
      </c>
      <c r="S42" s="405" t="s">
        <v>3419</v>
      </c>
      <c r="T42" s="405" t="s">
        <v>3420</v>
      </c>
      <c r="U42" s="405" t="s">
        <v>3421</v>
      </c>
      <c r="V42" s="405" t="s">
        <v>3422</v>
      </c>
      <c r="W42" s="178"/>
      <c r="X42" s="177"/>
      <c r="Y42" s="177"/>
      <c r="Z42" s="177"/>
      <c r="AA42" s="153">
        <f>IF(OR(J42="Fail",ISBLANK(J42)),INDEX('Issue Code Table'!C:C,MATCH(N:N,'Issue Code Table'!A:A,0)),IF(M42="Critical",6,IF(M42="Significant",5,IF(M42="Moderate",3,2))))</f>
        <v>5</v>
      </c>
    </row>
    <row r="43" spans="1:27" ht="136.5" customHeight="1" x14ac:dyDescent="0.25">
      <c r="A43" s="420" t="s">
        <v>3423</v>
      </c>
      <c r="B43" s="420" t="s">
        <v>1813</v>
      </c>
      <c r="C43" s="420" t="s">
        <v>1814</v>
      </c>
      <c r="D43" s="401" t="s">
        <v>337</v>
      </c>
      <c r="E43" s="372" t="s">
        <v>3424</v>
      </c>
      <c r="F43" s="402" t="s">
        <v>3425</v>
      </c>
      <c r="G43" s="402" t="s">
        <v>3426</v>
      </c>
      <c r="H43" s="401" t="s">
        <v>3427</v>
      </c>
      <c r="I43" s="372"/>
      <c r="J43" s="421"/>
      <c r="K43" s="392" t="s">
        <v>3428</v>
      </c>
      <c r="L43" s="372"/>
      <c r="M43" s="374" t="s">
        <v>233</v>
      </c>
      <c r="N43" s="428" t="s">
        <v>1016</v>
      </c>
      <c r="O43" s="428" t="s">
        <v>1017</v>
      </c>
      <c r="P43" s="183"/>
      <c r="Q43" s="401" t="s">
        <v>3429</v>
      </c>
      <c r="R43" s="401" t="s">
        <v>3430</v>
      </c>
      <c r="S43" s="401" t="s">
        <v>3431</v>
      </c>
      <c r="T43" s="401" t="s">
        <v>3432</v>
      </c>
      <c r="U43" s="401" t="s">
        <v>3433</v>
      </c>
      <c r="V43" s="401" t="s">
        <v>3434</v>
      </c>
      <c r="W43" s="181"/>
      <c r="X43" s="180"/>
      <c r="Y43" s="180"/>
      <c r="Z43" s="180"/>
      <c r="AA43" s="157">
        <f>IF(OR(J43="Fail",ISBLANK(J43)),INDEX('Issue Code Table'!C:C,MATCH(N:N,'Issue Code Table'!A:A,0)),IF(M43="Critical",6,IF(M43="Significant",5,IF(M43="Moderate",3,2))))</f>
        <v>5</v>
      </c>
    </row>
    <row r="44" spans="1:27" ht="136.5" customHeight="1" x14ac:dyDescent="0.25">
      <c r="A44" s="422" t="s">
        <v>3435</v>
      </c>
      <c r="B44" s="422" t="s">
        <v>227</v>
      </c>
      <c r="C44" s="422" t="s">
        <v>3218</v>
      </c>
      <c r="D44" s="405" t="s">
        <v>337</v>
      </c>
      <c r="E44" s="378" t="s">
        <v>3436</v>
      </c>
      <c r="F44" s="406" t="s">
        <v>3437</v>
      </c>
      <c r="G44" s="406" t="s">
        <v>3438</v>
      </c>
      <c r="H44" s="405" t="s">
        <v>3439</v>
      </c>
      <c r="I44" s="378"/>
      <c r="J44" s="425"/>
      <c r="K44" s="389" t="s">
        <v>3440</v>
      </c>
      <c r="L44" s="378"/>
      <c r="M44" s="429" t="s">
        <v>233</v>
      </c>
      <c r="N44" s="426" t="s">
        <v>427</v>
      </c>
      <c r="O44" s="389" t="s">
        <v>428</v>
      </c>
      <c r="P44" s="179"/>
      <c r="Q44" s="405" t="s">
        <v>3429</v>
      </c>
      <c r="R44" s="405" t="s">
        <v>3441</v>
      </c>
      <c r="S44" s="405" t="s">
        <v>3442</v>
      </c>
      <c r="T44" s="405" t="s">
        <v>3443</v>
      </c>
      <c r="U44" s="405" t="s">
        <v>3444</v>
      </c>
      <c r="V44" s="405" t="s">
        <v>3445</v>
      </c>
      <c r="W44" s="178"/>
      <c r="X44" s="177"/>
      <c r="Y44" s="177"/>
      <c r="Z44" s="177"/>
      <c r="AA44" s="153">
        <f>IF(OR(J44="Fail",ISBLANK(J44)),INDEX('Issue Code Table'!C:C,MATCH(N:N,'Issue Code Table'!A:A,0)),IF(M44="Critical",6,IF(M44="Significant",5,IF(M44="Moderate",3,2))))</f>
        <v>5</v>
      </c>
    </row>
    <row r="45" spans="1:27" ht="136.5" customHeight="1" x14ac:dyDescent="0.25">
      <c r="A45" s="420" t="s">
        <v>3446</v>
      </c>
      <c r="B45" s="420" t="s">
        <v>359</v>
      </c>
      <c r="C45" s="420" t="s">
        <v>360</v>
      </c>
      <c r="D45" s="401" t="s">
        <v>337</v>
      </c>
      <c r="E45" s="372" t="s">
        <v>3447</v>
      </c>
      <c r="F45" s="402" t="s">
        <v>3448</v>
      </c>
      <c r="G45" s="402" t="s">
        <v>3449</v>
      </c>
      <c r="H45" s="401" t="s">
        <v>3450</v>
      </c>
      <c r="I45" s="372"/>
      <c r="J45" s="421"/>
      <c r="K45" s="392" t="s">
        <v>3451</v>
      </c>
      <c r="L45" s="372"/>
      <c r="M45" s="434" t="s">
        <v>233</v>
      </c>
      <c r="N45" s="207" t="s">
        <v>3452</v>
      </c>
      <c r="O45" s="392" t="s">
        <v>3453</v>
      </c>
      <c r="P45" s="183"/>
      <c r="Q45" s="401" t="s">
        <v>3429</v>
      </c>
      <c r="R45" s="401" t="s">
        <v>3454</v>
      </c>
      <c r="S45" s="401" t="s">
        <v>3455</v>
      </c>
      <c r="T45" s="401" t="s">
        <v>3456</v>
      </c>
      <c r="U45" s="401" t="s">
        <v>3457</v>
      </c>
      <c r="V45" s="401" t="s">
        <v>3458</v>
      </c>
      <c r="W45" s="181"/>
      <c r="X45" s="180"/>
      <c r="Y45" s="180"/>
      <c r="Z45" s="180"/>
      <c r="AA45" s="157">
        <f>IF(OR(J45="Fail",ISBLANK(J45)),INDEX('Issue Code Table'!C:C,MATCH(N:N,'Issue Code Table'!A:A,0)),IF(M45="Critical",6,IF(M45="Significant",5,IF(M45="Moderate",3,2))))</f>
        <v>5</v>
      </c>
    </row>
    <row r="46" spans="1:27" ht="136.5" customHeight="1" x14ac:dyDescent="0.25">
      <c r="A46" s="422" t="s">
        <v>3459</v>
      </c>
      <c r="B46" s="378" t="s">
        <v>1157</v>
      </c>
      <c r="C46" s="378" t="s">
        <v>1158</v>
      </c>
      <c r="D46" s="405" t="s">
        <v>337</v>
      </c>
      <c r="E46" s="378" t="s">
        <v>3460</v>
      </c>
      <c r="F46" s="406" t="s">
        <v>3461</v>
      </c>
      <c r="G46" s="406" t="s">
        <v>3462</v>
      </c>
      <c r="H46" s="405" t="s">
        <v>3463</v>
      </c>
      <c r="I46" s="378"/>
      <c r="J46" s="425"/>
      <c r="K46" s="389" t="s">
        <v>3464</v>
      </c>
      <c r="L46" s="378"/>
      <c r="M46" s="189" t="s">
        <v>233</v>
      </c>
      <c r="N46" s="206" t="s">
        <v>1016</v>
      </c>
      <c r="O46" s="431" t="s">
        <v>1017</v>
      </c>
      <c r="P46" s="179"/>
      <c r="Q46" s="405" t="s">
        <v>3429</v>
      </c>
      <c r="R46" s="405" t="s">
        <v>3465</v>
      </c>
      <c r="S46" s="405" t="s">
        <v>3466</v>
      </c>
      <c r="T46" s="405" t="s">
        <v>3467</v>
      </c>
      <c r="U46" s="405" t="s">
        <v>3468</v>
      </c>
      <c r="V46" s="405" t="s">
        <v>3469</v>
      </c>
      <c r="W46" s="178"/>
      <c r="X46" s="177"/>
      <c r="Y46" s="177"/>
      <c r="Z46" s="177"/>
      <c r="AA46" s="153">
        <f>IF(OR(J46="Fail",ISBLANK(J46)),INDEX('Issue Code Table'!C:C,MATCH(N:N,'Issue Code Table'!A:A,0)),IF(M46="Critical",6,IF(M46="Significant",5,IF(M46="Moderate",3,2))))</f>
        <v>5</v>
      </c>
    </row>
    <row r="47" spans="1:27" ht="136.5" customHeight="1" x14ac:dyDescent="0.25">
      <c r="A47" s="420" t="s">
        <v>3470</v>
      </c>
      <c r="B47" s="432" t="s">
        <v>1696</v>
      </c>
      <c r="C47" s="433" t="s">
        <v>1697</v>
      </c>
      <c r="D47" s="401" t="s">
        <v>337</v>
      </c>
      <c r="E47" s="372" t="s">
        <v>3471</v>
      </c>
      <c r="F47" s="402" t="s">
        <v>3472</v>
      </c>
      <c r="G47" s="402" t="s">
        <v>3473</v>
      </c>
      <c r="H47" s="401" t="s">
        <v>3474</v>
      </c>
      <c r="I47" s="372"/>
      <c r="J47" s="421"/>
      <c r="K47" s="392" t="s">
        <v>3475</v>
      </c>
      <c r="L47" s="372"/>
      <c r="M47" s="188" t="s">
        <v>233</v>
      </c>
      <c r="N47" s="428" t="s">
        <v>668</v>
      </c>
      <c r="O47" s="428" t="s">
        <v>2096</v>
      </c>
      <c r="P47" s="183"/>
      <c r="Q47" s="401" t="s">
        <v>3429</v>
      </c>
      <c r="R47" s="401" t="s">
        <v>3476</v>
      </c>
      <c r="S47" s="401" t="s">
        <v>3477</v>
      </c>
      <c r="T47" s="401" t="s">
        <v>3478</v>
      </c>
      <c r="U47" s="401" t="s">
        <v>3479</v>
      </c>
      <c r="V47" s="401" t="s">
        <v>3480</v>
      </c>
      <c r="W47" s="181"/>
      <c r="X47" s="180"/>
      <c r="Y47" s="180"/>
      <c r="Z47" s="180"/>
      <c r="AA47" s="157">
        <f>IF(OR(J47="Fail",ISBLANK(J47)),INDEX('Issue Code Table'!C:C,MATCH(N:N,'Issue Code Table'!A:A,0)),IF(M47="Critical",6,IF(M47="Significant",5,IF(M47="Moderate",3,2))))</f>
        <v>5</v>
      </c>
    </row>
    <row r="48" spans="1:27" ht="136.5" customHeight="1" x14ac:dyDescent="0.25">
      <c r="A48" s="422" t="s">
        <v>3481</v>
      </c>
      <c r="B48" s="422" t="s">
        <v>796</v>
      </c>
      <c r="C48" s="422" t="s">
        <v>797</v>
      </c>
      <c r="D48" s="405" t="s">
        <v>337</v>
      </c>
      <c r="E48" s="378" t="s">
        <v>3482</v>
      </c>
      <c r="F48" s="406" t="s">
        <v>3483</v>
      </c>
      <c r="G48" s="406" t="s">
        <v>3484</v>
      </c>
      <c r="H48" s="405" t="s">
        <v>3485</v>
      </c>
      <c r="I48" s="378"/>
      <c r="J48" s="425"/>
      <c r="K48" s="389" t="s">
        <v>3486</v>
      </c>
      <c r="L48" s="378"/>
      <c r="M48" s="429" t="s">
        <v>233</v>
      </c>
      <c r="N48" s="426" t="s">
        <v>1029</v>
      </c>
      <c r="O48" s="389" t="s">
        <v>1030</v>
      </c>
      <c r="P48" s="179"/>
      <c r="Q48" s="405" t="s">
        <v>3429</v>
      </c>
      <c r="R48" s="405" t="s">
        <v>3487</v>
      </c>
      <c r="S48" s="405" t="s">
        <v>3488</v>
      </c>
      <c r="T48" s="405" t="s">
        <v>3489</v>
      </c>
      <c r="U48" s="405" t="s">
        <v>3490</v>
      </c>
      <c r="V48" s="405" t="s">
        <v>3491</v>
      </c>
      <c r="W48" s="178"/>
      <c r="X48" s="177"/>
      <c r="Y48" s="177"/>
      <c r="Z48" s="177"/>
      <c r="AA48" s="153">
        <f>IF(OR(J48="Fail",ISBLANK(J48)),INDEX('Issue Code Table'!C:C,MATCH(N:N,'Issue Code Table'!A:A,0)),IF(M48="Critical",6,IF(M48="Significant",5,IF(M48="Moderate",3,2))))</f>
        <v>5</v>
      </c>
    </row>
    <row r="49" spans="1:27" ht="136.5" customHeight="1" x14ac:dyDescent="0.25">
      <c r="A49" s="420" t="s">
        <v>3492</v>
      </c>
      <c r="B49" s="420" t="s">
        <v>227</v>
      </c>
      <c r="C49" s="420" t="s">
        <v>3218</v>
      </c>
      <c r="D49" s="401" t="s">
        <v>337</v>
      </c>
      <c r="E49" s="372" t="s">
        <v>3493</v>
      </c>
      <c r="F49" s="402" t="s">
        <v>3494</v>
      </c>
      <c r="G49" s="402" t="s">
        <v>3495</v>
      </c>
      <c r="H49" s="401" t="s">
        <v>3496</v>
      </c>
      <c r="I49" s="372"/>
      <c r="J49" s="421"/>
      <c r="K49" s="392" t="s">
        <v>3497</v>
      </c>
      <c r="L49" s="372"/>
      <c r="M49" s="374" t="s">
        <v>233</v>
      </c>
      <c r="N49" s="205" t="s">
        <v>668</v>
      </c>
      <c r="O49" s="428" t="s">
        <v>2096</v>
      </c>
      <c r="P49" s="183"/>
      <c r="Q49" s="401" t="s">
        <v>3429</v>
      </c>
      <c r="R49" s="401" t="s">
        <v>3498</v>
      </c>
      <c r="S49" s="401" t="s">
        <v>3499</v>
      </c>
      <c r="T49" s="401" t="s">
        <v>3500</v>
      </c>
      <c r="U49" s="401" t="s">
        <v>3501</v>
      </c>
      <c r="V49" s="401" t="s">
        <v>3502</v>
      </c>
      <c r="W49" s="181"/>
      <c r="X49" s="180"/>
      <c r="Y49" s="180"/>
      <c r="Z49" s="180"/>
      <c r="AA49" s="157">
        <f>IF(OR(J49="Fail",ISBLANK(J49)),INDEX('Issue Code Table'!C:C,MATCH(N:N,'Issue Code Table'!A:A,0)),IF(M49="Critical",6,IF(M49="Significant",5,IF(M49="Moderate",3,2))))</f>
        <v>5</v>
      </c>
    </row>
    <row r="50" spans="1:27" ht="136.5" customHeight="1" x14ac:dyDescent="0.25">
      <c r="A50" s="422" t="s">
        <v>3503</v>
      </c>
      <c r="B50" s="422" t="s">
        <v>227</v>
      </c>
      <c r="C50" s="422" t="s">
        <v>3218</v>
      </c>
      <c r="D50" s="405" t="s">
        <v>337</v>
      </c>
      <c r="E50" s="378" t="s">
        <v>3504</v>
      </c>
      <c r="F50" s="406" t="s">
        <v>3505</v>
      </c>
      <c r="G50" s="406" t="s">
        <v>3506</v>
      </c>
      <c r="H50" s="405" t="s">
        <v>3507</v>
      </c>
      <c r="I50" s="378"/>
      <c r="J50" s="425"/>
      <c r="K50" s="389" t="s">
        <v>3508</v>
      </c>
      <c r="L50" s="378"/>
      <c r="M50" s="189" t="s">
        <v>233</v>
      </c>
      <c r="N50" s="431" t="s">
        <v>668</v>
      </c>
      <c r="O50" s="431" t="s">
        <v>2096</v>
      </c>
      <c r="P50" s="179"/>
      <c r="Q50" s="405" t="s">
        <v>2679</v>
      </c>
      <c r="R50" s="405" t="s">
        <v>2680</v>
      </c>
      <c r="S50" s="405" t="s">
        <v>3509</v>
      </c>
      <c r="T50" s="405" t="s">
        <v>3510</v>
      </c>
      <c r="U50" s="405" t="s">
        <v>3511</v>
      </c>
      <c r="V50" s="405" t="s">
        <v>3512</v>
      </c>
      <c r="W50" s="178"/>
      <c r="X50" s="177"/>
      <c r="Y50" s="177"/>
      <c r="Z50" s="177"/>
      <c r="AA50" s="153">
        <f>IF(OR(J50="Fail",ISBLANK(J50)),INDEX('Issue Code Table'!C:C,MATCH(N:N,'Issue Code Table'!A:A,0)),IF(M50="Critical",6,IF(M50="Significant",5,IF(M50="Moderate",3,2))))</f>
        <v>5</v>
      </c>
    </row>
    <row r="51" spans="1:27" ht="136.5" customHeight="1" x14ac:dyDescent="0.25">
      <c r="A51" s="435" t="s">
        <v>3513</v>
      </c>
      <c r="B51" s="394" t="s">
        <v>1157</v>
      </c>
      <c r="C51" s="394" t="s">
        <v>1158</v>
      </c>
      <c r="D51" s="412" t="s">
        <v>337</v>
      </c>
      <c r="E51" s="394" t="s">
        <v>3514</v>
      </c>
      <c r="F51" s="413" t="s">
        <v>3515</v>
      </c>
      <c r="G51" s="413" t="s">
        <v>3516</v>
      </c>
      <c r="H51" s="412" t="s">
        <v>3517</v>
      </c>
      <c r="I51" s="394"/>
      <c r="J51" s="436"/>
      <c r="K51" s="415" t="s">
        <v>3518</v>
      </c>
      <c r="L51" s="394"/>
      <c r="M51" s="437" t="s">
        <v>233</v>
      </c>
      <c r="N51" s="438" t="s">
        <v>1029</v>
      </c>
      <c r="O51" s="415" t="s">
        <v>1030</v>
      </c>
      <c r="P51" s="175"/>
      <c r="Q51" s="412" t="s">
        <v>607</v>
      </c>
      <c r="R51" s="412" t="s">
        <v>790</v>
      </c>
      <c r="S51" s="412" t="s">
        <v>3519</v>
      </c>
      <c r="T51" s="412" t="s">
        <v>3520</v>
      </c>
      <c r="U51" s="412" t="s">
        <v>3521</v>
      </c>
      <c r="V51" s="412" t="s">
        <v>3522</v>
      </c>
      <c r="W51" s="174"/>
      <c r="X51" s="173"/>
      <c r="Y51" s="173"/>
      <c r="Z51" s="173"/>
      <c r="AA51" s="149">
        <f>IF(OR(J51="Fail",ISBLANK(J51)),INDEX('Issue Code Table'!C:C,MATCH(N:N,'Issue Code Table'!A:A,0)),IF(M51="Critical",6,IF(M51="Significant",5,IF(M51="Moderate",3,2))))</f>
        <v>5</v>
      </c>
    </row>
    <row r="52" spans="1:27" x14ac:dyDescent="0.25">
      <c r="A52" s="172"/>
      <c r="B52" s="172"/>
      <c r="C52" s="172"/>
      <c r="D52" s="172"/>
      <c r="E52" s="172"/>
      <c r="F52" s="172"/>
      <c r="G52" s="172"/>
      <c r="H52" s="172"/>
      <c r="I52" s="172"/>
      <c r="J52" s="172"/>
      <c r="K52" s="172"/>
      <c r="L52" s="172"/>
      <c r="M52" s="172"/>
      <c r="N52" s="172"/>
      <c r="O52" s="172"/>
      <c r="P52" s="204"/>
      <c r="Q52" s="172"/>
      <c r="R52" s="172"/>
      <c r="S52" s="172"/>
      <c r="T52" s="172"/>
      <c r="U52" s="172"/>
      <c r="V52" s="172"/>
      <c r="AA52" s="172"/>
    </row>
    <row r="53" spans="1:27" hidden="1" x14ac:dyDescent="0.25">
      <c r="P53" s="171"/>
    </row>
    <row r="54" spans="1:27" hidden="1" x14ac:dyDescent="0.25">
      <c r="P54" s="171"/>
    </row>
    <row r="55" spans="1:27" hidden="1" x14ac:dyDescent="0.25">
      <c r="P55" s="171"/>
    </row>
    <row r="56" spans="1:27" hidden="1" x14ac:dyDescent="0.25">
      <c r="P56" s="171"/>
    </row>
    <row r="57" spans="1:27" hidden="1" x14ac:dyDescent="0.25">
      <c r="I57" s="140" t="s">
        <v>582</v>
      </c>
      <c r="P57" s="171"/>
    </row>
    <row r="58" spans="1:27" hidden="1" x14ac:dyDescent="0.25">
      <c r="I58" s="140" t="s">
        <v>56</v>
      </c>
      <c r="P58" s="171"/>
    </row>
    <row r="59" spans="1:27" hidden="1" x14ac:dyDescent="0.25">
      <c r="I59" s="140" t="s">
        <v>57</v>
      </c>
      <c r="P59" s="171"/>
    </row>
    <row r="60" spans="1:27" hidden="1" x14ac:dyDescent="0.25">
      <c r="I60" s="140" t="s">
        <v>45</v>
      </c>
      <c r="P60" s="171"/>
    </row>
    <row r="61" spans="1:27" hidden="1" x14ac:dyDescent="0.25">
      <c r="I61" s="140" t="s">
        <v>583</v>
      </c>
      <c r="P61" s="171"/>
    </row>
    <row r="62" spans="1:27" hidden="1" x14ac:dyDescent="0.25">
      <c r="I62" s="140" t="s">
        <v>584</v>
      </c>
      <c r="P62" s="171"/>
    </row>
    <row r="63" spans="1:27" hidden="1" x14ac:dyDescent="0.25">
      <c r="I63" s="140" t="s">
        <v>585</v>
      </c>
      <c r="P63" s="171"/>
    </row>
    <row r="64" spans="1:27" hidden="1" x14ac:dyDescent="0.25">
      <c r="I64" s="140" t="s">
        <v>337</v>
      </c>
      <c r="P64" s="171"/>
    </row>
    <row r="65" spans="9:16" hidden="1" x14ac:dyDescent="0.25">
      <c r="I65" s="140" t="s">
        <v>186</v>
      </c>
      <c r="P65" s="171"/>
    </row>
    <row r="66" spans="9:16" hidden="1" x14ac:dyDescent="0.25">
      <c r="I66" s="140" t="s">
        <v>241</v>
      </c>
      <c r="P66" s="171"/>
    </row>
    <row r="67" spans="9:16" hidden="1" x14ac:dyDescent="0.25">
      <c r="I67" s="140"/>
      <c r="P67" s="171"/>
    </row>
    <row r="68" spans="9:16" hidden="1" x14ac:dyDescent="0.25">
      <c r="I68" s="142" t="s">
        <v>586</v>
      </c>
      <c r="P68" s="171"/>
    </row>
    <row r="69" spans="9:16" hidden="1" x14ac:dyDescent="0.25">
      <c r="I69" s="142" t="s">
        <v>178</v>
      </c>
      <c r="P69" s="171"/>
    </row>
    <row r="70" spans="9:16" hidden="1" x14ac:dyDescent="0.25">
      <c r="I70" s="142" t="s">
        <v>233</v>
      </c>
      <c r="P70" s="171"/>
    </row>
    <row r="71" spans="9:16" hidden="1" x14ac:dyDescent="0.25">
      <c r="I71" s="142" t="s">
        <v>222</v>
      </c>
      <c r="P71" s="171"/>
    </row>
    <row r="72" spans="9:16" hidden="1" x14ac:dyDescent="0.25">
      <c r="I72" s="142" t="s">
        <v>449</v>
      </c>
      <c r="P72" s="171"/>
    </row>
    <row r="73" spans="9:16" hidden="1" x14ac:dyDescent="0.25">
      <c r="J73" s="140"/>
      <c r="P73" s="171"/>
    </row>
    <row r="74" spans="9:16" hidden="1" x14ac:dyDescent="0.25">
      <c r="J74" s="140" t="s">
        <v>582</v>
      </c>
      <c r="P74" s="171"/>
    </row>
    <row r="75" spans="9:16" hidden="1" x14ac:dyDescent="0.25">
      <c r="J75" s="140" t="s">
        <v>56</v>
      </c>
      <c r="P75" s="171"/>
    </row>
    <row r="76" spans="9:16" hidden="1" x14ac:dyDescent="0.25">
      <c r="J76" s="140" t="s">
        <v>57</v>
      </c>
      <c r="P76" s="171"/>
    </row>
    <row r="77" spans="9:16" hidden="1" x14ac:dyDescent="0.25">
      <c r="J77" s="140" t="s">
        <v>45</v>
      </c>
      <c r="P77" s="171"/>
    </row>
    <row r="78" spans="9:16" hidden="1" x14ac:dyDescent="0.25">
      <c r="J78" s="140" t="s">
        <v>583</v>
      </c>
      <c r="P78" s="171"/>
    </row>
    <row r="79" spans="9:16" hidden="1" x14ac:dyDescent="0.25">
      <c r="J79" s="140" t="s">
        <v>585</v>
      </c>
      <c r="P79" s="171"/>
    </row>
    <row r="80" spans="9:16" hidden="1" x14ac:dyDescent="0.25">
      <c r="J80" s="140" t="s">
        <v>337</v>
      </c>
      <c r="P80" s="171"/>
    </row>
    <row r="81" spans="10:16" hidden="1" x14ac:dyDescent="0.25">
      <c r="J81" s="140"/>
      <c r="P81" s="171"/>
    </row>
    <row r="82" spans="10:16" hidden="1" x14ac:dyDescent="0.25">
      <c r="J82" s="142" t="s">
        <v>586</v>
      </c>
      <c r="P82" s="171"/>
    </row>
    <row r="83" spans="10:16" hidden="1" x14ac:dyDescent="0.25">
      <c r="J83" s="142" t="s">
        <v>178</v>
      </c>
      <c r="P83" s="171"/>
    </row>
    <row r="84" spans="10:16" hidden="1" x14ac:dyDescent="0.25">
      <c r="J84" s="142" t="s">
        <v>233</v>
      </c>
      <c r="P84" s="171"/>
    </row>
    <row r="85" spans="10:16" hidden="1" x14ac:dyDescent="0.25">
      <c r="J85" s="142" t="s">
        <v>222</v>
      </c>
      <c r="P85" s="171"/>
    </row>
    <row r="86" spans="10:16" hidden="1" x14ac:dyDescent="0.25">
      <c r="J86" s="142" t="s">
        <v>449</v>
      </c>
      <c r="P86" s="171"/>
    </row>
    <row r="87" spans="10:16" hidden="1" x14ac:dyDescent="0.25">
      <c r="J87" s="140"/>
      <c r="P87" s="171"/>
    </row>
    <row r="88" spans="10:16" hidden="1" x14ac:dyDescent="0.25">
      <c r="P88" s="171"/>
    </row>
    <row r="89" spans="10:16" hidden="1" x14ac:dyDescent="0.25">
      <c r="P89" s="171"/>
    </row>
    <row r="90" spans="10:16" hidden="1" x14ac:dyDescent="0.25">
      <c r="P90" s="171"/>
    </row>
    <row r="91" spans="10:16" hidden="1" x14ac:dyDescent="0.25">
      <c r="P91" s="171"/>
    </row>
    <row r="92" spans="10:16" hidden="1" x14ac:dyDescent="0.25">
      <c r="P92" s="171"/>
    </row>
    <row r="93" spans="10:16" hidden="1" x14ac:dyDescent="0.25">
      <c r="P93" s="171"/>
    </row>
    <row r="94" spans="10:16" hidden="1" x14ac:dyDescent="0.25">
      <c r="P94" s="171"/>
    </row>
    <row r="95" spans="10:16" hidden="1" x14ac:dyDescent="0.25">
      <c r="P95" s="171"/>
    </row>
    <row r="96" spans="10:16" hidden="1" x14ac:dyDescent="0.25">
      <c r="P96" s="171"/>
    </row>
    <row r="97" spans="16:16" hidden="1" x14ac:dyDescent="0.25">
      <c r="P97" s="171"/>
    </row>
    <row r="98" spans="16:16" hidden="1" x14ac:dyDescent="0.25">
      <c r="P98" s="171"/>
    </row>
    <row r="99" spans="16:16" hidden="1" x14ac:dyDescent="0.25">
      <c r="P99" s="171"/>
    </row>
    <row r="100" spans="16:16" hidden="1" x14ac:dyDescent="0.25">
      <c r="P100" s="171"/>
    </row>
    <row r="101" spans="16:16" hidden="1" x14ac:dyDescent="0.25">
      <c r="P101" s="171"/>
    </row>
    <row r="102" spans="16:16" hidden="1" x14ac:dyDescent="0.25">
      <c r="P102" s="171"/>
    </row>
    <row r="103" spans="16:16" hidden="1" x14ac:dyDescent="0.25">
      <c r="P103" s="171"/>
    </row>
    <row r="104" spans="16:16" hidden="1" x14ac:dyDescent="0.25">
      <c r="P104" s="171"/>
    </row>
    <row r="105" spans="16:16" hidden="1" x14ac:dyDescent="0.25">
      <c r="P105" s="171"/>
    </row>
    <row r="106" spans="16:16" hidden="1" x14ac:dyDescent="0.25">
      <c r="P106" s="171"/>
    </row>
    <row r="107" spans="16:16" hidden="1" x14ac:dyDescent="0.25">
      <c r="P107" s="171"/>
    </row>
    <row r="108" spans="16:16" hidden="1" x14ac:dyDescent="0.25">
      <c r="P108" s="171"/>
    </row>
    <row r="109" spans="16:16" hidden="1" x14ac:dyDescent="0.25">
      <c r="P109" s="171"/>
    </row>
    <row r="110" spans="16:16" hidden="1" x14ac:dyDescent="0.25">
      <c r="P110" s="171"/>
    </row>
    <row r="111" spans="16:16" hidden="1" x14ac:dyDescent="0.25">
      <c r="P111" s="171"/>
    </row>
    <row r="112" spans="16:16" hidden="1" x14ac:dyDescent="0.25">
      <c r="P112" s="171"/>
    </row>
    <row r="113" spans="16:16" hidden="1" x14ac:dyDescent="0.25">
      <c r="P113" s="171"/>
    </row>
    <row r="114" spans="16:16" hidden="1" x14ac:dyDescent="0.25">
      <c r="P114" s="171"/>
    </row>
    <row r="115" spans="16:16" hidden="1" x14ac:dyDescent="0.25">
      <c r="P115" s="171"/>
    </row>
    <row r="116" spans="16:16" hidden="1" x14ac:dyDescent="0.25">
      <c r="P116" s="171"/>
    </row>
    <row r="117" spans="16:16" hidden="1" x14ac:dyDescent="0.25">
      <c r="P117" s="171"/>
    </row>
    <row r="118" spans="16:16" hidden="1" x14ac:dyDescent="0.25">
      <c r="P118" s="171"/>
    </row>
    <row r="119" spans="16:16" hidden="1" x14ac:dyDescent="0.25">
      <c r="P119" s="171"/>
    </row>
    <row r="120" spans="16:16" hidden="1" x14ac:dyDescent="0.25">
      <c r="P120" s="171"/>
    </row>
    <row r="121" spans="16:16" hidden="1" x14ac:dyDescent="0.25">
      <c r="P121" s="171"/>
    </row>
    <row r="122" spans="16:16" hidden="1" x14ac:dyDescent="0.25">
      <c r="P122" s="171"/>
    </row>
    <row r="123" spans="16:16" hidden="1" x14ac:dyDescent="0.25">
      <c r="P123" s="171"/>
    </row>
    <row r="124" spans="16:16" hidden="1" x14ac:dyDescent="0.25">
      <c r="P124" s="171"/>
    </row>
    <row r="125" spans="16:16" hidden="1" x14ac:dyDescent="0.25">
      <c r="P125" s="171"/>
    </row>
    <row r="126" spans="16:16" hidden="1" x14ac:dyDescent="0.25">
      <c r="P126" s="171"/>
    </row>
    <row r="127" spans="16:16" hidden="1" x14ac:dyDescent="0.25">
      <c r="P127" s="171"/>
    </row>
    <row r="128" spans="16:16" hidden="1" x14ac:dyDescent="0.25">
      <c r="P128" s="171"/>
    </row>
    <row r="129" spans="16:16" hidden="1" x14ac:dyDescent="0.25">
      <c r="P129" s="171"/>
    </row>
    <row r="130" spans="16:16" hidden="1" x14ac:dyDescent="0.25">
      <c r="P130" s="171"/>
    </row>
    <row r="131" spans="16:16" hidden="1" x14ac:dyDescent="0.25">
      <c r="P131" s="171"/>
    </row>
    <row r="132" spans="16:16" hidden="1" x14ac:dyDescent="0.25">
      <c r="P132" s="171"/>
    </row>
    <row r="133" spans="16:16" hidden="1" x14ac:dyDescent="0.25">
      <c r="P133" s="171"/>
    </row>
    <row r="134" spans="16:16" hidden="1" x14ac:dyDescent="0.25">
      <c r="P134" s="171"/>
    </row>
    <row r="135" spans="16:16" hidden="1" x14ac:dyDescent="0.25">
      <c r="P135" s="171"/>
    </row>
    <row r="136" spans="16:16" hidden="1" x14ac:dyDescent="0.25">
      <c r="P136" s="171"/>
    </row>
    <row r="137" spans="16:16" hidden="1" x14ac:dyDescent="0.25">
      <c r="P137" s="171"/>
    </row>
    <row r="138" spans="16:16" hidden="1" x14ac:dyDescent="0.25">
      <c r="P138" s="171"/>
    </row>
    <row r="139" spans="16:16" hidden="1" x14ac:dyDescent="0.25">
      <c r="P139" s="171"/>
    </row>
    <row r="140" spans="16:16" hidden="1" x14ac:dyDescent="0.25">
      <c r="P140" s="171"/>
    </row>
    <row r="141" spans="16:16" hidden="1" x14ac:dyDescent="0.25">
      <c r="P141" s="171"/>
    </row>
    <row r="142" spans="16:16" hidden="1" x14ac:dyDescent="0.25">
      <c r="P142" s="171"/>
    </row>
    <row r="143" spans="16:16" hidden="1" x14ac:dyDescent="0.25">
      <c r="P143" s="171"/>
    </row>
    <row r="144" spans="16:16" hidden="1" x14ac:dyDescent="0.25">
      <c r="P144" s="171"/>
    </row>
    <row r="145" spans="16:16" hidden="1" x14ac:dyDescent="0.25">
      <c r="P145" s="171"/>
    </row>
    <row r="146" spans="16:16" hidden="1" x14ac:dyDescent="0.25">
      <c r="P146" s="171"/>
    </row>
    <row r="147" spans="16:16" hidden="1" x14ac:dyDescent="0.25">
      <c r="P147" s="171"/>
    </row>
    <row r="148" spans="16:16" hidden="1" x14ac:dyDescent="0.25">
      <c r="P148" s="171"/>
    </row>
    <row r="149" spans="16:16" hidden="1" x14ac:dyDescent="0.25">
      <c r="P149" s="171"/>
    </row>
    <row r="150" spans="16:16" hidden="1" x14ac:dyDescent="0.25">
      <c r="P150" s="171"/>
    </row>
    <row r="151" spans="16:16" hidden="1" x14ac:dyDescent="0.25">
      <c r="P151" s="171"/>
    </row>
    <row r="152" spans="16:16" hidden="1" x14ac:dyDescent="0.25">
      <c r="P152" s="171"/>
    </row>
    <row r="153" spans="16:16" hidden="1" x14ac:dyDescent="0.25">
      <c r="P153" s="171"/>
    </row>
    <row r="154" spans="16:16" hidden="1" x14ac:dyDescent="0.25">
      <c r="P154" s="171"/>
    </row>
    <row r="155" spans="16:16" hidden="1" x14ac:dyDescent="0.25">
      <c r="P155" s="171"/>
    </row>
    <row r="156" spans="16:16" hidden="1" x14ac:dyDescent="0.25">
      <c r="P156" s="171"/>
    </row>
    <row r="157" spans="16:16" hidden="1" x14ac:dyDescent="0.25">
      <c r="P157" s="171"/>
    </row>
    <row r="158" spans="16:16" hidden="1" x14ac:dyDescent="0.25">
      <c r="P158" s="171"/>
    </row>
    <row r="159" spans="16:16" hidden="1" x14ac:dyDescent="0.25">
      <c r="P159" s="171"/>
    </row>
    <row r="160" spans="16:16" hidden="1" x14ac:dyDescent="0.25">
      <c r="P160" s="171"/>
    </row>
    <row r="161" spans="16:16" hidden="1" x14ac:dyDescent="0.25">
      <c r="P161" s="171"/>
    </row>
    <row r="162" spans="16:16" hidden="1" x14ac:dyDescent="0.25">
      <c r="P162" s="171"/>
    </row>
    <row r="163" spans="16:16" hidden="1" x14ac:dyDescent="0.25">
      <c r="P163" s="171"/>
    </row>
    <row r="164" spans="16:16" hidden="1" x14ac:dyDescent="0.25">
      <c r="P164" s="171"/>
    </row>
    <row r="165" spans="16:16" hidden="1" x14ac:dyDescent="0.25">
      <c r="P165" s="171"/>
    </row>
    <row r="166" spans="16:16" hidden="1" x14ac:dyDescent="0.25">
      <c r="P166" s="171"/>
    </row>
    <row r="167" spans="16:16" hidden="1" x14ac:dyDescent="0.25">
      <c r="P167" s="171"/>
    </row>
    <row r="168" spans="16:16" hidden="1" x14ac:dyDescent="0.25">
      <c r="P168" s="171"/>
    </row>
    <row r="169" spans="16:16" hidden="1" x14ac:dyDescent="0.25">
      <c r="P169" s="171"/>
    </row>
    <row r="170" spans="16:16" hidden="1" x14ac:dyDescent="0.25">
      <c r="P170" s="171"/>
    </row>
    <row r="171" spans="16:16" hidden="1" x14ac:dyDescent="0.25">
      <c r="P171" s="171"/>
    </row>
    <row r="172" spans="16:16" hidden="1" x14ac:dyDescent="0.25">
      <c r="P172" s="171"/>
    </row>
    <row r="173" spans="16:16" hidden="1" x14ac:dyDescent="0.25">
      <c r="P173" s="171"/>
    </row>
    <row r="174" spans="16:16" hidden="1" x14ac:dyDescent="0.25">
      <c r="P174" s="171"/>
    </row>
    <row r="175" spans="16:16" hidden="1" x14ac:dyDescent="0.25">
      <c r="P175" s="171"/>
    </row>
    <row r="176" spans="16:16" hidden="1" x14ac:dyDescent="0.25">
      <c r="P176" s="171"/>
    </row>
    <row r="177" spans="16:16" hidden="1" x14ac:dyDescent="0.25">
      <c r="P177" s="171"/>
    </row>
    <row r="178" spans="16:16" hidden="1" x14ac:dyDescent="0.25">
      <c r="P178" s="171"/>
    </row>
    <row r="179" spans="16:16" hidden="1" x14ac:dyDescent="0.25">
      <c r="P179" s="171"/>
    </row>
    <row r="180" spans="16:16" hidden="1" x14ac:dyDescent="0.25">
      <c r="P180" s="171"/>
    </row>
    <row r="181" spans="16:16" hidden="1" x14ac:dyDescent="0.25">
      <c r="P181" s="171"/>
    </row>
    <row r="182" spans="16:16" hidden="1" x14ac:dyDescent="0.25">
      <c r="P182" s="171"/>
    </row>
    <row r="183" spans="16:16" hidden="1" x14ac:dyDescent="0.25">
      <c r="P183" s="171"/>
    </row>
    <row r="184" spans="16:16" hidden="1" x14ac:dyDescent="0.25">
      <c r="P184" s="171"/>
    </row>
    <row r="185" spans="16:16" hidden="1" x14ac:dyDescent="0.25">
      <c r="P185" s="171"/>
    </row>
    <row r="186" spans="16:16" hidden="1" x14ac:dyDescent="0.25">
      <c r="P186" s="171"/>
    </row>
    <row r="187" spans="16:16" hidden="1" x14ac:dyDescent="0.25">
      <c r="P187" s="171"/>
    </row>
    <row r="188" spans="16:16" hidden="1" x14ac:dyDescent="0.25">
      <c r="P188" s="171"/>
    </row>
    <row r="189" spans="16:16" hidden="1" x14ac:dyDescent="0.25">
      <c r="P189" s="171"/>
    </row>
    <row r="190" spans="16:16" hidden="1" x14ac:dyDescent="0.25">
      <c r="P190" s="171"/>
    </row>
    <row r="191" spans="16:16" hidden="1" x14ac:dyDescent="0.25">
      <c r="P191" s="171"/>
    </row>
    <row r="192" spans="16:16" hidden="1" x14ac:dyDescent="0.25">
      <c r="P192" s="171"/>
    </row>
    <row r="193" spans="16:16" hidden="1" x14ac:dyDescent="0.25">
      <c r="P193" s="171"/>
    </row>
    <row r="194" spans="16:16" hidden="1" x14ac:dyDescent="0.25">
      <c r="P194" s="171"/>
    </row>
    <row r="195" spans="16:16" hidden="1" x14ac:dyDescent="0.25">
      <c r="P195" s="171"/>
    </row>
    <row r="196" spans="16:16" hidden="1" x14ac:dyDescent="0.25">
      <c r="P196" s="171"/>
    </row>
    <row r="197" spans="16:16" hidden="1" x14ac:dyDescent="0.25">
      <c r="P197" s="171"/>
    </row>
    <row r="198" spans="16:16" hidden="1" x14ac:dyDescent="0.25">
      <c r="P198" s="171"/>
    </row>
    <row r="199" spans="16:16" hidden="1" x14ac:dyDescent="0.25">
      <c r="P199" s="171"/>
    </row>
    <row r="200" spans="16:16" hidden="1" x14ac:dyDescent="0.25">
      <c r="P200" s="171"/>
    </row>
    <row r="201" spans="16:16" hidden="1" x14ac:dyDescent="0.25">
      <c r="P201" s="171"/>
    </row>
    <row r="202" spans="16:16" hidden="1" x14ac:dyDescent="0.25">
      <c r="P202" s="171"/>
    </row>
    <row r="203" spans="16:16" hidden="1" x14ac:dyDescent="0.25">
      <c r="P203" s="171"/>
    </row>
    <row r="204" spans="16:16" hidden="1" x14ac:dyDescent="0.25">
      <c r="P204" s="171"/>
    </row>
    <row r="205" spans="16:16" hidden="1" x14ac:dyDescent="0.25">
      <c r="P205" s="171"/>
    </row>
    <row r="206" spans="16:16" hidden="1" x14ac:dyDescent="0.25">
      <c r="P206" s="171"/>
    </row>
    <row r="207" spans="16:16" hidden="1" x14ac:dyDescent="0.25">
      <c r="P207" s="171"/>
    </row>
    <row r="208" spans="16:16" hidden="1" x14ac:dyDescent="0.25">
      <c r="P208" s="171"/>
    </row>
    <row r="209" spans="16:16" hidden="1" x14ac:dyDescent="0.25">
      <c r="P209" s="171"/>
    </row>
    <row r="210" spans="16:16" hidden="1" x14ac:dyDescent="0.25">
      <c r="P210" s="171"/>
    </row>
    <row r="211" spans="16:16" hidden="1" x14ac:dyDescent="0.25">
      <c r="P211" s="171"/>
    </row>
    <row r="212" spans="16:16" hidden="1" x14ac:dyDescent="0.25">
      <c r="P212" s="171"/>
    </row>
    <row r="213" spans="16:16" hidden="1" x14ac:dyDescent="0.25">
      <c r="P213" s="171"/>
    </row>
    <row r="217" spans="16:16" hidden="1" x14ac:dyDescent="0.25">
      <c r="P217" s="170"/>
    </row>
    <row r="218" spans="16:16" hidden="1" x14ac:dyDescent="0.25">
      <c r="P218" s="170"/>
    </row>
    <row r="219" spans="16:16" hidden="1" x14ac:dyDescent="0.25">
      <c r="P219" s="170"/>
    </row>
    <row r="220" spans="16:16" hidden="1" x14ac:dyDescent="0.25">
      <c r="P220" s="170"/>
    </row>
    <row r="221" spans="16:16" hidden="1" x14ac:dyDescent="0.25">
      <c r="P221" s="170"/>
    </row>
    <row r="222" spans="16:16" hidden="1" x14ac:dyDescent="0.25">
      <c r="P222" s="170"/>
    </row>
    <row r="223" spans="16:16" hidden="1" x14ac:dyDescent="0.25">
      <c r="P223" s="170"/>
    </row>
    <row r="224" spans="16:16" hidden="1" x14ac:dyDescent="0.25">
      <c r="P224" s="170"/>
    </row>
    <row r="225" spans="16:16" hidden="1" x14ac:dyDescent="0.25">
      <c r="P225" s="170"/>
    </row>
    <row r="226" spans="16:16" hidden="1" x14ac:dyDescent="0.25">
      <c r="P226" s="170"/>
    </row>
    <row r="227" spans="16:16" hidden="1" x14ac:dyDescent="0.25">
      <c r="P227" s="170"/>
    </row>
    <row r="228" spans="16:16" hidden="1" x14ac:dyDescent="0.25">
      <c r="P228" s="170"/>
    </row>
    <row r="229" spans="16:16" hidden="1" x14ac:dyDescent="0.25">
      <c r="P229" s="170"/>
    </row>
    <row r="230" spans="16:16" hidden="1" x14ac:dyDescent="0.25">
      <c r="P230" s="170"/>
    </row>
    <row r="231" spans="16:16" hidden="1" x14ac:dyDescent="0.25">
      <c r="P231" s="170"/>
    </row>
    <row r="232" spans="16:16" hidden="1" x14ac:dyDescent="0.25">
      <c r="P232" s="170"/>
    </row>
    <row r="233" spans="16:16" hidden="1" x14ac:dyDescent="0.25">
      <c r="P233" s="170"/>
    </row>
    <row r="234" spans="16:16" hidden="1" x14ac:dyDescent="0.25">
      <c r="P234" s="170"/>
    </row>
    <row r="235" spans="16:16" hidden="1" x14ac:dyDescent="0.25">
      <c r="P235" s="170"/>
    </row>
    <row r="236" spans="16:16" hidden="1" x14ac:dyDescent="0.25">
      <c r="P236" s="170"/>
    </row>
    <row r="237" spans="16:16" hidden="1" x14ac:dyDescent="0.25">
      <c r="P237" s="170"/>
    </row>
    <row r="238" spans="16:16" hidden="1" x14ac:dyDescent="0.25">
      <c r="P238" s="170"/>
    </row>
    <row r="239" spans="16:16" hidden="1" x14ac:dyDescent="0.25">
      <c r="P239" s="170"/>
    </row>
    <row r="240" spans="16:16" hidden="1" x14ac:dyDescent="0.25">
      <c r="P240" s="170"/>
    </row>
    <row r="241" spans="16:16" hidden="1" x14ac:dyDescent="0.25">
      <c r="P241" s="170"/>
    </row>
  </sheetData>
  <protectedRanges>
    <protectedRange password="E1A2" sqref="N4" name="Range1_1"/>
    <protectedRange password="E1A2" sqref="N10:N12" name="Range1_5"/>
    <protectedRange password="E1A2" sqref="N32:N34" name="Range1_2_1"/>
    <protectedRange password="E1A2" sqref="N22" name="Range1_5_1"/>
    <protectedRange password="E1A2" sqref="N23" name="Range1_5_2"/>
    <protectedRange password="E1A2" sqref="AA2:AA51" name="Range1_1_1"/>
    <protectedRange password="E1A2" sqref="U2" name="Range1_14"/>
    <protectedRange password="E1A2" sqref="O38" name="Range1_1_3_55_3"/>
    <protectedRange password="E1A2" sqref="O47 O39:O44" name="Range1_1_3_55_3_1"/>
  </protectedRanges>
  <mergeCells count="1">
    <mergeCell ref="A1:O1"/>
  </mergeCells>
  <conditionalFormatting sqref="J3:J51">
    <cfRule type="cellIs" dxfId="26" priority="7" stopIfTrue="1" operator="equal">
      <formula>"Pass"</formula>
    </cfRule>
    <cfRule type="cellIs" dxfId="25" priority="8" stopIfTrue="1" operator="equal">
      <formula>"Fail"</formula>
    </cfRule>
    <cfRule type="cellIs" dxfId="24" priority="9" stopIfTrue="1" operator="equal">
      <formula>"Info"</formula>
    </cfRule>
  </conditionalFormatting>
  <conditionalFormatting sqref="M4 M6:M35 M45:M46 M49">
    <cfRule type="expression" dxfId="23" priority="6" stopIfTrue="1">
      <formula>ISERROR(Y4)</formula>
    </cfRule>
  </conditionalFormatting>
  <conditionalFormatting sqref="N3 O38:O44">
    <cfRule type="expression" dxfId="22" priority="1" stopIfTrue="1">
      <formula>ISERROR(AB3)</formula>
    </cfRule>
  </conditionalFormatting>
  <conditionalFormatting sqref="N4:N51">
    <cfRule type="expression" dxfId="21" priority="3" stopIfTrue="1">
      <formula>ISERROR(AA4)</formula>
    </cfRule>
  </conditionalFormatting>
  <conditionalFormatting sqref="O35">
    <cfRule type="expression" dxfId="20" priority="5" stopIfTrue="1">
      <formula>ISERROR(AC35)</formula>
    </cfRule>
  </conditionalFormatting>
  <conditionalFormatting sqref="O47:O48">
    <cfRule type="expression" dxfId="19" priority="4" stopIfTrue="1">
      <formula>ISERROR(AC47)</formula>
    </cfRule>
  </conditionalFormatting>
  <conditionalFormatting sqref="O50:O51">
    <cfRule type="expression" dxfId="18" priority="2" stopIfTrue="1">
      <formula>ISERROR(AC50)</formula>
    </cfRule>
  </conditionalFormatting>
  <dataValidations count="2">
    <dataValidation type="list" allowBlank="1" showInputMessage="1" showErrorMessage="1" sqref="J3:J51" xr:uid="{AF082527-AB79-4EC9-8800-C9DD31977827}">
      <formula1>$I$58:$I$61</formula1>
    </dataValidation>
    <dataValidation type="list" allowBlank="1" showInputMessage="1" showErrorMessage="1" sqref="M3:M51" xr:uid="{8D576EE3-E228-4677-84D5-11EF306AB239}">
      <formula1>$I$69:$I$72</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37"/>
  <sheetViews>
    <sheetView showGridLines="0" zoomScaleNormal="100" workbookViewId="0">
      <pane ySplit="1" topLeftCell="A6" activePane="bottomLeft" state="frozen"/>
      <selection pane="bottomLeft" activeCell="C23" sqref="C23"/>
    </sheetView>
  </sheetViews>
  <sheetFormatPr defaultColWidth="0" defaultRowHeight="12.5" zeroHeight="1" x14ac:dyDescent="0.25"/>
  <cols>
    <col min="1" max="1" width="8.54296875" customWidth="1"/>
    <col min="2" max="2" width="13.1796875" customWidth="1"/>
    <col min="3" max="3" width="81.54296875" style="110" customWidth="1"/>
    <col min="4" max="4" width="24" customWidth="1"/>
    <col min="5" max="5" width="2.1796875" customWidth="1"/>
    <col min="6" max="16384" width="8.54296875" hidden="1"/>
  </cols>
  <sheetData>
    <row r="1" spans="1:4" ht="13" x14ac:dyDescent="0.3">
      <c r="A1" s="268" t="s">
        <v>3523</v>
      </c>
      <c r="B1" s="269"/>
      <c r="C1" s="439"/>
      <c r="D1" s="269"/>
    </row>
    <row r="2" spans="1:4" ht="12.75" customHeight="1" x14ac:dyDescent="0.25">
      <c r="A2" s="440" t="s">
        <v>3524</v>
      </c>
      <c r="B2" s="440" t="s">
        <v>3525</v>
      </c>
      <c r="C2" s="440" t="s">
        <v>3526</v>
      </c>
      <c r="D2" s="440" t="s">
        <v>3527</v>
      </c>
    </row>
    <row r="3" spans="1:4" x14ac:dyDescent="0.25">
      <c r="A3" s="441">
        <v>1</v>
      </c>
      <c r="B3" s="442">
        <v>41338</v>
      </c>
      <c r="C3" s="443" t="s">
        <v>3528</v>
      </c>
      <c r="D3" s="444" t="s">
        <v>3529</v>
      </c>
    </row>
    <row r="4" spans="1:4" x14ac:dyDescent="0.25">
      <c r="A4" s="441">
        <v>1.1000000000000001</v>
      </c>
      <c r="B4" s="442">
        <v>41740</v>
      </c>
      <c r="C4" s="443" t="s">
        <v>3530</v>
      </c>
      <c r="D4" s="444" t="s">
        <v>3529</v>
      </c>
    </row>
    <row r="5" spans="1:4" x14ac:dyDescent="0.25">
      <c r="A5" s="441">
        <v>1.2</v>
      </c>
      <c r="B5" s="442">
        <v>41815</v>
      </c>
      <c r="C5" s="443" t="s">
        <v>3531</v>
      </c>
      <c r="D5" s="444" t="s">
        <v>3529</v>
      </c>
    </row>
    <row r="6" spans="1:4" ht="25" x14ac:dyDescent="0.25">
      <c r="A6" s="441">
        <v>1.3</v>
      </c>
      <c r="B6" s="442">
        <v>42094</v>
      </c>
      <c r="C6" s="443" t="s">
        <v>3532</v>
      </c>
      <c r="D6" s="444" t="s">
        <v>3529</v>
      </c>
    </row>
    <row r="7" spans="1:4" x14ac:dyDescent="0.25">
      <c r="A7" s="441">
        <v>1.4</v>
      </c>
      <c r="B7" s="445">
        <v>42283</v>
      </c>
      <c r="C7" s="443" t="s">
        <v>3533</v>
      </c>
      <c r="D7" s="444" t="s">
        <v>3529</v>
      </c>
    </row>
    <row r="8" spans="1:4" x14ac:dyDescent="0.25">
      <c r="A8" s="441">
        <v>2</v>
      </c>
      <c r="B8" s="442">
        <v>42454</v>
      </c>
      <c r="C8" s="443" t="s">
        <v>3534</v>
      </c>
      <c r="D8" s="444" t="s">
        <v>3529</v>
      </c>
    </row>
    <row r="9" spans="1:4" x14ac:dyDescent="0.25">
      <c r="A9" s="441">
        <v>2.1</v>
      </c>
      <c r="B9" s="442">
        <v>42513</v>
      </c>
      <c r="C9" s="443" t="s">
        <v>3535</v>
      </c>
      <c r="D9" s="444" t="s">
        <v>3529</v>
      </c>
    </row>
    <row r="10" spans="1:4" ht="37.5" x14ac:dyDescent="0.25">
      <c r="A10" s="441">
        <v>2.2000000000000002</v>
      </c>
      <c r="B10" s="442">
        <v>42735</v>
      </c>
      <c r="C10" s="443" t="s">
        <v>3536</v>
      </c>
      <c r="D10" s="444" t="s">
        <v>3529</v>
      </c>
    </row>
    <row r="11" spans="1:4" x14ac:dyDescent="0.25">
      <c r="A11" s="441">
        <v>2.2000000000000002</v>
      </c>
      <c r="B11" s="445">
        <v>42766</v>
      </c>
      <c r="C11" s="443" t="s">
        <v>3537</v>
      </c>
      <c r="D11" s="444" t="s">
        <v>3529</v>
      </c>
    </row>
    <row r="12" spans="1:4" x14ac:dyDescent="0.25">
      <c r="A12" s="441">
        <v>2.2000000000000002</v>
      </c>
      <c r="B12" s="445">
        <v>43008</v>
      </c>
      <c r="C12" s="443" t="s">
        <v>3538</v>
      </c>
      <c r="D12" s="444" t="s">
        <v>3529</v>
      </c>
    </row>
    <row r="13" spans="1:4" x14ac:dyDescent="0.25">
      <c r="A13" s="441">
        <v>3</v>
      </c>
      <c r="B13" s="445">
        <v>43373</v>
      </c>
      <c r="C13" s="443" t="s">
        <v>3539</v>
      </c>
      <c r="D13" s="444" t="s">
        <v>3529</v>
      </c>
    </row>
    <row r="14" spans="1:4" x14ac:dyDescent="0.25">
      <c r="A14" s="441">
        <v>3.1</v>
      </c>
      <c r="B14" s="445">
        <v>43555</v>
      </c>
      <c r="C14" s="443" t="s">
        <v>3538</v>
      </c>
      <c r="D14" s="444" t="s">
        <v>3529</v>
      </c>
    </row>
    <row r="15" spans="1:4" x14ac:dyDescent="0.25">
      <c r="A15" s="441">
        <v>3.2</v>
      </c>
      <c r="B15" s="445">
        <v>43738</v>
      </c>
      <c r="C15" s="443" t="s">
        <v>3538</v>
      </c>
      <c r="D15" s="444" t="s">
        <v>3529</v>
      </c>
    </row>
    <row r="16" spans="1:4" x14ac:dyDescent="0.25">
      <c r="A16" s="441">
        <v>4</v>
      </c>
      <c r="B16" s="445">
        <v>43921</v>
      </c>
      <c r="C16" s="443" t="s">
        <v>3540</v>
      </c>
      <c r="D16" s="444" t="s">
        <v>3529</v>
      </c>
    </row>
    <row r="17" spans="1:4" x14ac:dyDescent="0.25">
      <c r="A17" s="441">
        <v>4.0999999999999996</v>
      </c>
      <c r="B17" s="445">
        <v>44104</v>
      </c>
      <c r="C17" s="443" t="s">
        <v>3541</v>
      </c>
      <c r="D17" s="444" t="s">
        <v>3529</v>
      </c>
    </row>
    <row r="18" spans="1:4" ht="15" customHeight="1" x14ac:dyDescent="0.25">
      <c r="A18" s="441">
        <v>4.2</v>
      </c>
      <c r="B18" s="445">
        <v>44469</v>
      </c>
      <c r="C18" s="443" t="s">
        <v>3542</v>
      </c>
      <c r="D18" s="444" t="s">
        <v>3529</v>
      </c>
    </row>
    <row r="19" spans="1:4" x14ac:dyDescent="0.25">
      <c r="A19" s="441">
        <v>4.3</v>
      </c>
      <c r="B19" s="445">
        <v>44469</v>
      </c>
      <c r="C19" s="443" t="s">
        <v>3543</v>
      </c>
      <c r="D19" s="444" t="s">
        <v>3529</v>
      </c>
    </row>
    <row r="20" spans="1:4" ht="26.25" customHeight="1" x14ac:dyDescent="0.25">
      <c r="A20" s="441">
        <v>5</v>
      </c>
      <c r="B20" s="445">
        <v>44834</v>
      </c>
      <c r="C20" s="59" t="s">
        <v>3544</v>
      </c>
      <c r="D20" s="444" t="s">
        <v>3529</v>
      </c>
    </row>
    <row r="21" spans="1:4" ht="16.5" customHeight="1" x14ac:dyDescent="0.25">
      <c r="A21" s="441">
        <v>5.0999999999999996</v>
      </c>
      <c r="B21" s="445">
        <v>45174</v>
      </c>
      <c r="C21" s="446" t="s">
        <v>3545</v>
      </c>
      <c r="D21" s="444" t="s">
        <v>3529</v>
      </c>
    </row>
    <row r="22" spans="1:4" x14ac:dyDescent="0.25">
      <c r="A22" s="441">
        <v>6</v>
      </c>
      <c r="B22" s="445">
        <v>45199</v>
      </c>
      <c r="C22" s="443" t="s">
        <v>3546</v>
      </c>
      <c r="D22" s="444" t="s">
        <v>3529</v>
      </c>
    </row>
    <row r="23" spans="1:4" ht="88.5" x14ac:dyDescent="0.25">
      <c r="A23" s="441">
        <v>7</v>
      </c>
      <c r="B23" s="445">
        <v>45590</v>
      </c>
      <c r="C23" s="443" t="s">
        <v>3547</v>
      </c>
      <c r="D23" s="444" t="s">
        <v>3529</v>
      </c>
    </row>
    <row r="24" spans="1:4" x14ac:dyDescent="0.25">
      <c r="A24" s="441"/>
      <c r="B24" s="445"/>
      <c r="C24" s="447"/>
      <c r="D24" s="448"/>
    </row>
    <row r="25" spans="1:4" x14ac:dyDescent="0.25">
      <c r="A25" s="441"/>
      <c r="B25" s="445"/>
      <c r="C25" s="447"/>
      <c r="D25" s="448"/>
    </row>
    <row r="26" spans="1:4" x14ac:dyDescent="0.25">
      <c r="A26" s="441"/>
      <c r="B26" s="445"/>
      <c r="C26" s="447"/>
      <c r="D26" s="448"/>
    </row>
    <row r="27" spans="1:4" x14ac:dyDescent="0.25">
      <c r="A27" s="441"/>
      <c r="B27" s="445"/>
      <c r="C27" s="447"/>
      <c r="D27" s="448"/>
    </row>
    <row r="28" spans="1:4" x14ac:dyDescent="0.25">
      <c r="A28" s="441"/>
      <c r="B28" s="445"/>
      <c r="C28" s="447"/>
      <c r="D28" s="448"/>
    </row>
    <row r="29" spans="1:4" x14ac:dyDescent="0.25">
      <c r="A29" s="441"/>
      <c r="B29" s="445"/>
      <c r="C29" s="447"/>
      <c r="D29" s="448"/>
    </row>
    <row r="30" spans="1:4" x14ac:dyDescent="0.25">
      <c r="A30" s="441"/>
      <c r="B30" s="445"/>
      <c r="C30" s="447"/>
      <c r="D30" s="448"/>
    </row>
    <row r="31" spans="1:4" x14ac:dyDescent="0.25">
      <c r="A31" s="441"/>
      <c r="B31" s="445"/>
      <c r="C31" s="447"/>
      <c r="D31" s="448"/>
    </row>
    <row r="32" spans="1:4" x14ac:dyDescent="0.25">
      <c r="A32" s="441"/>
      <c r="B32" s="445"/>
      <c r="C32" s="447"/>
      <c r="D32" s="448"/>
    </row>
    <row r="33" spans="1:4" x14ac:dyDescent="0.25">
      <c r="A33" s="441"/>
      <c r="B33" s="445"/>
      <c r="C33" s="447"/>
      <c r="D33" s="448"/>
    </row>
    <row r="34" spans="1:4" x14ac:dyDescent="0.25">
      <c r="A34" s="441"/>
      <c r="B34" s="445"/>
      <c r="C34" s="447"/>
      <c r="D34" s="448"/>
    </row>
    <row r="35" spans="1:4" x14ac:dyDescent="0.25">
      <c r="A35" s="441"/>
      <c r="B35" s="445"/>
      <c r="C35" s="447"/>
      <c r="D35" s="448"/>
    </row>
    <row r="36" spans="1:4" x14ac:dyDescent="0.25">
      <c r="A36" s="441"/>
      <c r="B36" s="445"/>
      <c r="C36" s="447"/>
      <c r="D36" s="448"/>
    </row>
    <row r="37" spans="1:4" x14ac:dyDescent="0.25"/>
  </sheetData>
  <sheetProtection sort="0" autoFilter="0"/>
  <phoneticPr fontId="3" type="noConversion"/>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A32A0-0385-4714-A489-9747DD460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5E6E4-2F4A-40F4-AD56-2FBD69C82402}">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be105e32-4fe1-4160-ab0f-41a15f6ce0eb"/>
    <ds:schemaRef ds:uri="2c75e67c-ed2d-4c91-baba-8aa4949e551e"/>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6E0E293-E666-4F63-9217-D078610B33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Dashboard</vt:lpstr>
      <vt:lpstr>Results</vt:lpstr>
      <vt:lpstr>Instructions</vt:lpstr>
      <vt:lpstr>Gen Test Cases</vt:lpstr>
      <vt:lpstr>AWS Foundations</vt:lpstr>
      <vt:lpstr>Office 365</vt:lpstr>
      <vt:lpstr>Azure</vt:lpstr>
      <vt:lpstr>Google</vt:lpstr>
      <vt:lpstr>Change Log</vt:lpstr>
      <vt:lpstr>New Release Changes</vt:lpstr>
      <vt:lpstr>Issue Code Table</vt:lpstr>
      <vt:lpstr>'Change Log'!Print_Area</vt:lpstr>
      <vt:lpstr>Dashboard!Print_Area</vt:lpstr>
      <vt:lpstr>'Gen Test Cases'!Print_Area</vt:lpstr>
      <vt:lpstr>Instructions!Print_Area</vt:lpstr>
      <vt:lpstr>'New Release Changes'!Print_Area</vt:lpstr>
      <vt:lpstr>Results!Print_Area</vt:lpstr>
      <vt:lpstr>'Gen Test Cases'!Print_Titles</vt:lpstr>
    </vt:vector>
  </TitlesOfParts>
  <Manager>Office of Safeguards</Manager>
  <Company>Internal Revenue Service</Company>
  <LinksUpToDate>false</LinksUpToDate>
  <SharedDoc>false</SharedDoc>
  <HyperlinkBase>http://www.irs.gov/uac/Safeguards-Program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IRS Office of Safeguards SCSEM</dc:title>
  <dc:subject>IT Security Compliance Evaluation</dc:subject>
  <dc:creator>Booz Allen Hamilton</dc:creator>
  <cp:keywords>usgcb, stig, pub1075</cp:keywords>
  <dc:description/>
  <cp:lastModifiedBy>Draper Chris L</cp:lastModifiedBy>
  <cp:revision/>
  <dcterms:created xsi:type="dcterms:W3CDTF">2012-09-21T14:43:24Z</dcterms:created>
  <dcterms:modified xsi:type="dcterms:W3CDTF">2025-01-14T23:26:41Z</dcterms:modified>
  <cp:category>security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0x0101005F9A23EE154DD5418D5EADA94C08CC29</vt:lpwstr>
  </property>
</Properties>
</file>