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595" windowHeight="6480" tabRatio="726" activeTab="0"/>
  </bookViews>
  <sheets>
    <sheet name="Dashboard" sheetId="1" r:id="rId1"/>
    <sheet name="Results" sheetId="2" r:id="rId2"/>
    <sheet name="Instructions" sheetId="3" r:id="rId3"/>
    <sheet name="Test Cases" sheetId="4" r:id="rId4"/>
    <sheet name="Configuration" sheetId="5" r:id="rId5"/>
    <sheet name="Change Log" sheetId="6" r:id="rId6"/>
    <sheet name="Issue Code Table" sheetId="7" r:id="rId7"/>
  </sheets>
  <definedNames>
    <definedName name="_xlnm._FilterDatabase" localSheetId="3" hidden="1">'Test Cases'!$A$2:$M$62</definedName>
    <definedName name="_xlfn.COUNTIFS" hidden="1">#NAME?</definedName>
    <definedName name="_xlnm.Print_Area" localSheetId="5">'Change Log'!$A$1:$D$9</definedName>
    <definedName name="_xlnm.Print_Area" localSheetId="4">'Configuration'!$A$1:$D$14</definedName>
    <definedName name="_xlnm.Print_Area" localSheetId="0">'Dashboard'!$A$1:$C$42</definedName>
    <definedName name="_xlnm.Print_Area" localSheetId="2">'Instructions'!$A$1:$N$92</definedName>
    <definedName name="_xlnm.Print_Area" localSheetId="1">'Results'!$A$1:$O$16</definedName>
    <definedName name="_xlnm.Print_Area" localSheetId="3">'Test Cases'!$A$1:$J$59</definedName>
    <definedName name="_xlnm.Print_Titles" localSheetId="3">'Test Cases'!$2:$2</definedName>
  </definedNames>
  <calcPr fullCalcOnLoad="1"/>
</workbook>
</file>

<file path=xl/sharedStrings.xml><?xml version="1.0" encoding="utf-8"?>
<sst xmlns="http://schemas.openxmlformats.org/spreadsheetml/2006/main" count="1706" uniqueCount="1430">
  <si>
    <t>NOTICE:</t>
  </si>
  <si>
    <t>General Testing Information</t>
  </si>
  <si>
    <t>Agency Name:</t>
  </si>
  <si>
    <t>Test Location:</t>
  </si>
  <si>
    <t>Test Date:</t>
  </si>
  <si>
    <t>Name of Tester:</t>
  </si>
  <si>
    <t>Status</t>
  </si>
  <si>
    <t>Pass</t>
  </si>
  <si>
    <t>Fail</t>
  </si>
  <si>
    <t>Name:</t>
  </si>
  <si>
    <t>Title:</t>
  </si>
  <si>
    <t>Test ID</t>
  </si>
  <si>
    <t>Test Method</t>
  </si>
  <si>
    <t>Expected Results</t>
  </si>
  <si>
    <t>Actual Results</t>
  </si>
  <si>
    <t>INSTRUCTIONS:</t>
  </si>
  <si>
    <t>Blank</t>
  </si>
  <si>
    <t>Available</t>
  </si>
  <si>
    <t>Complete</t>
  </si>
  <si>
    <t>All SCSEM Tests</t>
  </si>
  <si>
    <t>NIST ID</t>
  </si>
  <si>
    <t>Do not edit below</t>
  </si>
  <si>
    <t>Instructions</t>
  </si>
  <si>
    <t>Test Cases Legend:</t>
  </si>
  <si>
    <t>Notes/Evidence</t>
  </si>
  <si>
    <t>Version</t>
  </si>
  <si>
    <t>Date</t>
  </si>
  <si>
    <t>Description of Changes</t>
  </si>
  <si>
    <t>Change Log</t>
  </si>
  <si>
    <t>Test Cases</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</si>
  <si>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</si>
  <si>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</si>
  <si>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</si>
  <si>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</si>
  <si>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</si>
  <si>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</si>
  <si>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</si>
  <si>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</si>
  <si>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</si>
  <si>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</si>
  <si>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</si>
  <si>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</si>
  <si>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</si>
  <si>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</si>
  <si>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</si>
  <si>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</si>
  <si>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</si>
  <si>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</si>
  <si>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</si>
  <si>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</si>
  <si>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</si>
  <si>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</si>
  <si>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</si>
  <si>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</si>
  <si>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</si>
  <si>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</si>
  <si>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</si>
  <si>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</si>
  <si>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</si>
  <si>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</si>
  <si>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</si>
  <si>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</si>
  <si>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</si>
  <si>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</si>
  <si>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</si>
  <si>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</si>
  <si>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</si>
  <si>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Expected Results</t>
  </si>
  <si>
    <t>▪ Actual Results</t>
  </si>
  <si>
    <t>Office of Safeguards</t>
  </si>
  <si>
    <t>Internal Revenue Service</t>
  </si>
  <si>
    <t>▪ NIST Control Name</t>
  </si>
  <si>
    <t>Full name which describes the NIST ID.</t>
  </si>
  <si>
    <t>NIST Control Name</t>
  </si>
  <si>
    <t>Not Applicable</t>
  </si>
  <si>
    <t>Info Needed</t>
  </si>
  <si>
    <t>Safeguard Computer Security Evaluation Matrix (SCSEM)</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</si>
  <si>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</si>
  <si>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</si>
  <si>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</si>
  <si>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</si>
  <si>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</si>
  <si>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Organization:</t>
  </si>
  <si>
    <t>Office Phone:</t>
  </si>
  <si>
    <t>E-mail Address:</t>
  </si>
  <si>
    <t>RemoteDisplay.maxConnections</t>
  </si>
  <si>
    <t>tools.setInfo.sizeLimit</t>
  </si>
  <si>
    <t>floppyX.present</t>
  </si>
  <si>
    <t>ideX:Y.present</t>
  </si>
  <si>
    <t>parallelX.present</t>
  </si>
  <si>
    <t>serialX.present</t>
  </si>
  <si>
    <t>usb.present</t>
  </si>
  <si>
    <t>isolation.device.connectable.disable</t>
  </si>
  <si>
    <t>isolation.device.edit.disable</t>
  </si>
  <si>
    <t>isolation.tools.copy.disable</t>
  </si>
  <si>
    <t>isolation.tools.dnd.disable</t>
  </si>
  <si>
    <t>isolation.tools.paste.disable</t>
  </si>
  <si>
    <t>isolation.monitor.control.disable</t>
  </si>
  <si>
    <t>isolation.tools.ghi.autologon.disable</t>
  </si>
  <si>
    <t>isolation.bios.bbs.disable</t>
  </si>
  <si>
    <t>isolation.tools.ghi.protocolhandler.info.disable</t>
  </si>
  <si>
    <t>isolation.ghi.host.shellAction.disable</t>
  </si>
  <si>
    <t>isolation.tools.dispTopoRequest.disable</t>
  </si>
  <si>
    <t>isolation.tools.trashFolderState.disable</t>
  </si>
  <si>
    <t>isolation.tools.ghi.trayicon.disable</t>
  </si>
  <si>
    <t>isolation.tools.unity.disable</t>
  </si>
  <si>
    <t>isolation.tools.unityInterlockOperation.disable</t>
  </si>
  <si>
    <t>isolation.tools.unity.taskbar.disable</t>
  </si>
  <si>
    <t>isolation.tools.unityActive.disable</t>
  </si>
  <si>
    <t>isolation.tools.unity.windowContents.disable</t>
  </si>
  <si>
    <t>isolation.tools.unity.push.update.disable</t>
  </si>
  <si>
    <t>isolation.tools.vmxDnDVersionGet.disable</t>
  </si>
  <si>
    <t>isolation.tools.guestDnDVersionSet.disable</t>
  </si>
  <si>
    <t xml:space="preserve">isolation.tools.diskWiper.disable </t>
  </si>
  <si>
    <t>scsiX:Y.mode</t>
  </si>
  <si>
    <t>isolation.tools.autoInstall.disable</t>
  </si>
  <si>
    <t>logging</t>
  </si>
  <si>
    <t>isolation.tools.vixMessage.disable</t>
  </si>
  <si>
    <t>log.keepOld</t>
  </si>
  <si>
    <t xml:space="preserve">log.rotateSize </t>
  </si>
  <si>
    <t>tools.guestlib.enableHostInfo</t>
  </si>
  <si>
    <t>AU-5</t>
  </si>
  <si>
    <t>Interview
Examine</t>
  </si>
  <si>
    <t>Checks to see if the information system alerts appropriate organizational officials in the event of an audit processing failure and takes the following additional actions: shut down information system, overwrite oldest audit records, stop generating audit records.</t>
  </si>
  <si>
    <t>AU-6</t>
  </si>
  <si>
    <t>IA-3</t>
  </si>
  <si>
    <t>IA-5</t>
  </si>
  <si>
    <t>SC-5</t>
  </si>
  <si>
    <t>SC-8</t>
  </si>
  <si>
    <t>AC-11</t>
  </si>
  <si>
    <t>AC-14</t>
  </si>
  <si>
    <t>AC-17</t>
  </si>
  <si>
    <t>AC-2</t>
  </si>
  <si>
    <t>AC-3</t>
  </si>
  <si>
    <t>AC-5</t>
  </si>
  <si>
    <t>AC-6</t>
  </si>
  <si>
    <t>AC-7</t>
  </si>
  <si>
    <t>AC-8</t>
  </si>
  <si>
    <t>AU-11</t>
  </si>
  <si>
    <t>AU-2</t>
  </si>
  <si>
    <t>AU-3</t>
  </si>
  <si>
    <t>AU-4</t>
  </si>
  <si>
    <t>AU-8</t>
  </si>
  <si>
    <t>AU-9</t>
  </si>
  <si>
    <t>CP-9</t>
  </si>
  <si>
    <t>IA-2</t>
  </si>
  <si>
    <t>IA-6</t>
  </si>
  <si>
    <t>IA-7</t>
  </si>
  <si>
    <t>SI-2</t>
  </si>
  <si>
    <t>SI-7</t>
  </si>
  <si>
    <t>Checks to see if the information system identifies and authenticates specific devices before establishing a connection.</t>
  </si>
  <si>
    <t>Passwords shall be changed every 90 days, at a minimum, for standard user accounts to reduce the risk of compromise through guessing, password cracking or other attack &amp; penetration methods.</t>
  </si>
  <si>
    <t>Checks to see if the information system protects against or limits the effects of denial of service attacks</t>
  </si>
  <si>
    <t>Checks to see if the information system protects the integrity of transmitted information.</t>
  </si>
  <si>
    <t>Check to ensure that the firewall is configured at the high security level.</t>
  </si>
  <si>
    <t xml:space="preserve">Check to ensure that the firewall is configured at the high security level. The service console firewall should be configured to block all incoming and outgoing traffic except for ports 902, 80 (HTTP- redirects to 443), 443 (HTTPS), and 22 (SSH for Management). </t>
  </si>
  <si>
    <t>Checks to see if the information system prevents further access to the system by initiating a session lock after a period of inactivity, and the session lock remains in effect until the user reestablishes access using appropriate identification and authentication procedures.</t>
  </si>
  <si>
    <t>Checks to see if the information system automatically terminates a remote session after a defined amount inactivity.</t>
  </si>
  <si>
    <t>Checks to see if the organization identifies and documents specific user actions that can be performed on the information system without identification or authentication</t>
  </si>
  <si>
    <t>Checks to see if the organization authorizes, monitors, and controls all methods of remote access to the information system.</t>
  </si>
  <si>
    <t>Checks to see if the organization manages information system accounts, including establishing, activating, modifying, reviewing, disabling, and removing accounts. The organization reviews information system accounts to ensure that existing accounts are being controlled properly.</t>
  </si>
  <si>
    <t>Check to ensure that the /etc files are properly permissioned.</t>
  </si>
  <si>
    <t>Checks to see if the information system enforces assigned authorizations for controlling access to the system in accordance with applicable policy.</t>
  </si>
  <si>
    <t>Checks to see if the information system enforces separation of duties through assigned access authorizations.</t>
  </si>
  <si>
    <t>Ensure that users assigned to Virtual Center groups require the privileges assigned.</t>
  </si>
  <si>
    <t>Checks to see if the information system enforces the most restrictive set of rights/privileges or accesses needed by users (or processes acting on behalf of users) for the performance of specified tasks.</t>
  </si>
  <si>
    <t>Interview the administrator and ask about what steps are involved in creating a user, group, or role. Specifically ask if the principle of least privilege is used when account, groups, or roles are created. Are users granted permissions that would allow access to areas that are not required?</t>
  </si>
  <si>
    <t>User account lockout feature shall disable the user account after 3 unsuccessful login attempts.</t>
  </si>
  <si>
    <t>Checks to see if the information system displays an approved, system use notification message before granting system access informing potential users.</t>
  </si>
  <si>
    <t>Check to ensure that log files are retained in the event of a virtual machine rollback.</t>
  </si>
  <si>
    <t>Interview the system administrator and verify that all virtual machine OS log files are saved for auditing purposes before any virtual machine rollback (the server is snapshotted and reverted) occurs.</t>
  </si>
  <si>
    <t xml:space="preserve">Checks to see if the information system generates audit records for the following events: (NOTE: This is a very long list. It may be easier to paste into a text editor for ease of use) Also, make note of any requirements that cannot be met due to operating system limitations.
</t>
  </si>
  <si>
    <t>The following log files should be captured in accordance with Publication 1075 required log information: Vmkernel, Vmkernel warnings, Vmkernel summary, ESX server host agent, virtual machine, VI client agent, web access, service console messages, and authentication. Verify this with the system administrator by reviewing the log file locations (typically under /var/log)</t>
  </si>
  <si>
    <t>Checks to see if The information system produces audit records that contain sufficient information to establish what events occurred, the sources of the events, and the outcomes of the events.</t>
  </si>
  <si>
    <t>Ask the administrator if the following items are being recorded with the audit log output. Make note of any exceptions:
--
(i) date and time of the event; (ii) the component of the information system (e.g., software component, hardware component) where the event occurred; (iii) type of event; (iv) user/subject identity; and (v) the outcome (success or failure) of the event.</t>
  </si>
  <si>
    <t>Checks to see if the organization allocates sufficient audit record storage capacity and configures auditing to reduce the likelihood of such capacity being exceeded.</t>
  </si>
  <si>
    <t>Considering the auditing requirements in control objective AU-2, ask the administrator if there has been enough storage allocated for capturing and retaining audit logs. Note: if the server stores logs onto a dedicated syslog server, ask the administrator if that server has been allocated enough space to handle the requirements in control objective AU-2. The global settings for logging of host events is located in the /etc/logrotate.conf and individual settings for each log type (kernel, summary, warning) are located in separate files in the /etc/logrotate.d/ directory</t>
  </si>
  <si>
    <t>Checks to see if the information system provides time stamps for use in audit record generation.</t>
  </si>
  <si>
    <t>Checks to see if the information system protects audit information and audit tools from unauthorized access, modification, and deletion.</t>
  </si>
  <si>
    <t>Ask the administrator if the measures are taken to restrict the use of auditing tools and protect their output so that they can only be read by users with appropriate privileges, and cannot be deleted or modified.</t>
  </si>
  <si>
    <t>Ensure that SNMP (where applicable) is configured in read-only mode.</t>
  </si>
  <si>
    <t>Check to ensure virtual machine backups are stored on a separate logical partition and accessible to administrators only.</t>
  </si>
  <si>
    <t>Review the system settings and ensure that the virtual machine backups (image level/ VMDK backups) and file-level backups are stored on a separate logical partition from all production data and are only accessible to administrators.</t>
  </si>
  <si>
    <t xml:space="preserve">Null passwords shall be prohibited to reduce the risk of compromise through rogue enticement techniques or other attack and penetration methods. </t>
  </si>
  <si>
    <t xml:space="preserve">Privileged users shall be able to override the minimum password age limit for users when necessary to perform required job functions. </t>
  </si>
  <si>
    <t xml:space="preserve">Passwords shall be a minimum length of 8 characters in a combination of alpha and numeric or special characters. </t>
  </si>
  <si>
    <t xml:space="preserve">Passwords shall be changed every 60 days, at a minimum, for privileged user accounts to reduce the risk of compromise through guessing, password cracking or other attack and penetration methods. </t>
  </si>
  <si>
    <t xml:space="preserve">Passwords shall not be automated through function keys, scripts or other methods where passwords may be stored on the system. </t>
  </si>
  <si>
    <t>Checks to see if the information system obscures feedback of authentication information during the authentication process to protect the information from possible exploitation/use by unauthorized individuals.</t>
  </si>
  <si>
    <t>Checks to see if the information system employs authentication methods that meet the requirements of applicable laws, Executive Orders, directives, policies, regulations, standards, and guidance for authentication to a cryptographic module.</t>
  </si>
  <si>
    <t>Checks to see if the information system protects the confidentiality of transmitted information.</t>
  </si>
  <si>
    <t>Checks to ensure the  system is current with vendor released security patches.</t>
  </si>
  <si>
    <t>Check to ensure that ISO images are protected from unauthorized access.</t>
  </si>
  <si>
    <t>Check to ensure that hash checksums are created for all ISO images.</t>
  </si>
  <si>
    <t>Check to ensure that the integrity of moved ISOs is validated</t>
  </si>
  <si>
    <t>Interview the system administrator and ask whether the integrity of all moved ISO is verified by validating the FIPS 140-2 checksum.</t>
  </si>
  <si>
    <t>Check to ensure that administrative tools which could expose FTI to unauthorized parties are not employed.</t>
  </si>
  <si>
    <t>Check that the agency is logging all virtual machine moves from one physical server to another.</t>
  </si>
  <si>
    <t>1- Interview the system administrator and verify that the agency is logging all virtual machine moves from one physical server to another (vMotion migrations).
Note: if this a non-vCenter environment, then vMotion migrations will not exist and this control should be marked N/A.</t>
  </si>
  <si>
    <t>Ensure that virtual machine moves to removable media are being tracked.</t>
  </si>
  <si>
    <t>Interview the system administrator and verify that the agency documents and logs all virtual machine moves to removable media (CD-ROM, DVD, USB, etc.). Review the existing connected media to determine whether it matches to the logs.</t>
  </si>
  <si>
    <t>Check to ensure that all unused hardware is removed or disabled from virtual machines.</t>
  </si>
  <si>
    <t>Interview the system administrator and verify that all unused hardware is removed or disabled from virtual machines.</t>
  </si>
  <si>
    <t>Check that FTI cannot be moved between virtual machines, unless the virtual machine contains FTI as well.</t>
  </si>
  <si>
    <t xml:space="preserve">Review the virtual machine and hypervisor configuration to determine how VMs are separated. Ensure that FTI cannot be moved between virtual machines, unless the other virtual machine contains FTI as well. </t>
  </si>
  <si>
    <t>Check to ensure that virtual machine rollbacks are not conducted while virtual machines are connected to the network.</t>
  </si>
  <si>
    <t xml:space="preserve">Verify that virtual machine rollbacks are not conducted while virtual machine is connected to the network. A process should be in place to the virtual machine from the network before performing a revert to snapshot or rollback. </t>
  </si>
  <si>
    <t>The firewall is configured at the high security level.</t>
  </si>
  <si>
    <t>All interactive sessions employ a method of locking a session after 15 minutes of inactivity.</t>
  </si>
  <si>
    <t>All remote access to the VM environment is monitored and checked for unauthorized access attempts. Direct Root SSH is disabled or not allowed. Remote login should be over SSH or other secure means such as VPN. If employing SSH, firewall permits inbound SSH connections and denies outbound SSH connections. If the RCLI is utilized, direct SSH to the console should be disabled.</t>
  </si>
  <si>
    <t>The /etc (configuration files) are properly permissioned.</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</si>
  <si>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</si>
  <si>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All log files are retained in the event of a virtual machine rollback.</t>
  </si>
  <si>
    <t>The operating system is configured to meet all requirements possible within the capabilities of the operating system's audit configuration options. Note any exception that are limitations of the operating system.</t>
  </si>
  <si>
    <t>Auditing is configured to meet all requirements within the operating systems capabilities.</t>
  </si>
  <si>
    <t>Protection mechanisms have been implemented to protect the auditing system and its output.</t>
  </si>
  <si>
    <t>If applicable, SNMP Is not configured in write mode.</t>
  </si>
  <si>
    <t>Virtual machine backups are stored on a separate logical partition and accessible to administrators only.</t>
  </si>
  <si>
    <t>Null passwords are prohibited.</t>
  </si>
  <si>
    <t>Under reasonable and documented circumstances, privileged users can override the minimum password age limit for users.</t>
  </si>
  <si>
    <t>Passwords are not automated.</t>
  </si>
  <si>
    <t>Passwords or other types of authenticator feedback are obscured/hidden from being seen by unauthorized individuals when entered at login prompts.</t>
  </si>
  <si>
    <t>Strong cryptography is used for all forms of authentication.</t>
  </si>
  <si>
    <t>A process and procedures are in place to identify patches and patch vulnerable systems.
The system patch level is compliant with the current vendor patch level.</t>
  </si>
  <si>
    <t>ISO images are protected from unauthorized access.</t>
  </si>
  <si>
    <t>Hash checksums are created for all ISO images.</t>
  </si>
  <si>
    <t>The integrity of moved ISOs is validated</t>
  </si>
  <si>
    <t>The agency is logging all virtual machine moves from one physical server to another.</t>
  </si>
  <si>
    <t>All virtual machine moves to removable media is being tracked.</t>
  </si>
  <si>
    <t>All unused hardware is removed or disabled from virtual machines.</t>
  </si>
  <si>
    <t>FTI cannot be moved between virtual machines unless the other virtual machine also contains FTI.</t>
  </si>
  <si>
    <t>Virtual machine rollbacks are not conducted while virtual machines are connected to the network.</t>
  </si>
  <si>
    <t>Virtual Machine VMX Configuration File Check</t>
  </si>
  <si>
    <t>isolation.tools.diskShrink.disable</t>
  </si>
  <si>
    <t>Notes</t>
  </si>
  <si>
    <t>isolation.tools.setinfo.disable</t>
  </si>
  <si>
    <t xml:space="preserve">Complete the Configuration tab of this SCSEM.  To do so, obtain a copy of the VMX file for all applicable virtual machines within scope.
1. In the vSphere Client inventory, right-click the virtual machine and select Edit Settings.
2. Click the Options tab and select General Options.
3. Record the datastore location of the configuration and working files and click OK to close the dialog box.
Browse to the datastore location and download a local copy of the VMX file.  Open the VMX file in a text editor and complete the Configuration tab.
</t>
  </si>
  <si>
    <t>isolation.tools.set.setGUIOptions.enable</t>
  </si>
  <si>
    <t>Configuration Perameter</t>
  </si>
  <si>
    <t>ID</t>
  </si>
  <si>
    <t>Setting</t>
  </si>
  <si>
    <t xml:space="preserve">vmci0.unrestricted </t>
  </si>
  <si>
    <t>PASS if parameter is not present.</t>
  </si>
  <si>
    <t>Not set to independent nonpersistent</t>
  </si>
  <si>
    <t>isolation.tools.getCreds.disable</t>
  </si>
  <si>
    <t>isolation.tools.ghi.launchmenu.change</t>
  </si>
  <si>
    <t>isolation.tools.memSchedFakeSampleStats.disable</t>
  </si>
  <si>
    <t>isolation.tools.hgfsServerSet.disable</t>
  </si>
  <si>
    <t>PASS if parameter is not present. Provide justification if TRUE.</t>
  </si>
  <si>
    <t>Accessing ESXi Host Via Secure Shell (SSH)</t>
  </si>
  <si>
    <t xml:space="preserve">Temporarily disable Lockdown Mode and enable the ESXi Shell via the vSphere Client. Open the vSphere/VMware Infrastructure (VI) Client and log in </t>
  </si>
  <si>
    <t xml:space="preserve">with appropriate credentials. If connecting to vCenter Server, click on the desired host. Click the Configuration tab. Click Software, Security Profile, </t>
  </si>
  <si>
    <t>Services, Properties, ESXi Shell and Options, respectively. Start the ESXi Shell service, where/as required. Use an SSH client (e.g. PuTTY) to access</t>
  </si>
  <si>
    <t>the server to execute test commands.  Many commands require root access.</t>
  </si>
  <si>
    <t>May need to check additional locations if software has been installed on the VMware ESX Server.</t>
  </si>
  <si>
    <t>Interview the administrator.  Determine if the agency regularly reviews ESXi host audit records for indications of inappropriate or unusual activity, investigates suspicious activity or suspected violations, reports findings to appropriate officials, and takes necessary actions.</t>
  </si>
  <si>
    <t>1- Ask the administrator if specific hosts or devices have been determined to need to authenticate or identify themselves before a connection can be established? If so, are these hosts required to identify/authenticate by IP address, MAC Address, or via a Radius server? iSCSI devices should be required to authenticate via the CHAP protocol. 
2- In the vSphere Client, select the host, and then choose: Configuration &gt;&gt; Storage Adaptors &gt;&gt; iSCSI Initiator Properties &gt;&gt;  CHAP &gt;&gt; CHAP (Target Authenticates Host). The option "Use Chap" should be enabled, and  the "Name" and "Secret" options configured.</t>
  </si>
  <si>
    <t>1- Information systems that are required to authenticate or otherwise identify themselves are using IP, MAC, RADIUS, or other well know authentication  identification methods.
2- iSCSI devices are required to authenticate via the CHAP protocol.</t>
  </si>
  <si>
    <t>1- Ask the administrator if the currently implemented password controls meets the test objective. If accounts are established through AD, review the Active Directory (AD) policy or LDAP settings to determine whether the password settings are in compliance with requirements.
2a- Only if the agency is using vCenter, browse to Administration &gt; Sign-On and Discovery &gt; Configuration.  Click the Policies tab and select Password Policies.  The Maximum lifetime should be set to 90 days for end users.
3- vSphere 5.1 does not provide the ability for local account password aging requirements. Determine if local user accounts exist on the ESXi host.  If local users exist, this is a finding as the requirement cannot be enforced.</t>
  </si>
  <si>
    <t>1- Passwords are changed every 90 days (or sooner) for standard user accounts. The AD policy or LDAP settings were reviewed to confirm this requirement.
2- Only applicable to vCenter, password maximum lifespan is set to 90 days.
3. If end users are present on a standalone ESXi host, this requirement cannot be enforced.  Therefore, this is a finding.</t>
  </si>
  <si>
    <t xml:space="preserve">Ask the administrator if session locks are enabled for the vSphere client. (This setting is enforced on the client installation).  You can specify the idle timeout as a parameter in the vpxClient.exe.config file (typically, C:\Program
Files\VMware\Infrastructure\Virtual Infrastructure Client\Launcher\VpxClient.exe.config).
Look for the "inactivityTimeout" parameter (set in minutes).
Note: This may be enforced through a Group Policy Object (GPO) or local policy that ensures that users are logged off after the required time period. </t>
  </si>
  <si>
    <t>Review the location (VMFS datastore) where ISO operating system images are stored and ensure that only authorized users and necessary host servers (those with FTI-applicable access) have access.
1. Identify the Roles associated with users or administrators with access to Virtual Machines containing FTI.
2. In vSphere, go to Administration &gt; Roles &gt; Select a role that should not have access to FTI.  Click on "Edit Role".  Check the Datastore privileges for "Browser Datastore".  This setting should not be selected.</t>
  </si>
  <si>
    <t>Review and validate that FIPS 140-2 hash checksums are created for all ISO images. 
This only applies if the agency is using an vendor-provided ISO image.
See some typical command line example(s) for both the md5 and sha1 hash check(s) directly below.
# md5sum &lt;filename&gt;.iso
# sha1sum &lt;filename&gt;.iso</t>
  </si>
  <si>
    <t>1- Determine whether SNMP is used in the environment. Note: vCenter includes the ability to monitor via SNMP by default. Also ask the system administrator whether SNMP is used by any of the server management integration tools, such as HP OpenManage.
2- If SNMP is not in use, this control should be marked as N/A. If SNMP is in use, ensure that SNMP is not configured in write mode, and GETs cannot be performed.
Note: Ensure that the server management integration tools are also reviewed in context of these controls (such as HP OpenManage).
SNMP Usage in Virtual Environments: The SNMP agent included with vCenter Server can be used to send traps when the vCenter Server system is started and when an alarm is triggered on vCenter Server. The vCenter Server SNMP agent functions only as a trap emitter, and does not support other SNMP operations, such as GET. (vSphere Basic System Administration Guide-http://www.vmware.com/pdf/vsphere4/r40/vsp_40_admin_guide.pdf)</t>
  </si>
  <si>
    <t>Ask the administrator under what conditions privileged users can override the minimum password age limit.</t>
  </si>
  <si>
    <t>Account Management</t>
  </si>
  <si>
    <t>Access Enforcement</t>
  </si>
  <si>
    <t>Separation of Duties</t>
  </si>
  <si>
    <t>Least Privilege</t>
  </si>
  <si>
    <t>System Use Notification</t>
  </si>
  <si>
    <t>Session Lock</t>
  </si>
  <si>
    <t>Permitted Actions without Identification or Authentication</t>
  </si>
  <si>
    <t>Remote Access</t>
  </si>
  <si>
    <t>Content of Audit Records</t>
  </si>
  <si>
    <t>Audit Storage Capacity</t>
  </si>
  <si>
    <t>Response to Audit Processing Failures</t>
  </si>
  <si>
    <t>Audit Review, Analysis, and Reporting</t>
  </si>
  <si>
    <t>Time Stamps</t>
  </si>
  <si>
    <t>Protection of Audit Information</t>
  </si>
  <si>
    <t>Audit Record Retention</t>
  </si>
  <si>
    <t>Information System Backup</t>
  </si>
  <si>
    <t>Identification and Authentication (Organizational Users)</t>
  </si>
  <si>
    <t>Device Identification and Authentication</t>
  </si>
  <si>
    <t>Authenticator Management</t>
  </si>
  <si>
    <t>Authenticator Feedback</t>
  </si>
  <si>
    <t>Cryptographic Module Authentication</t>
  </si>
  <si>
    <t>Denial of Service Protection</t>
  </si>
  <si>
    <t>Flaw Remediation</t>
  </si>
  <si>
    <t>Test Procedures</t>
  </si>
  <si>
    <t>This SCSEM is used by the IRS Office of Safeguards to evaluate compliance with IRS Publication 1075 for agencies that have implemented virtual</t>
  </si>
  <si>
    <t xml:space="preserve">systems that receive, store, process and transmit FTI in a virtual machine environment. This SCSEM focuses on evaluating the physical platform </t>
  </si>
  <si>
    <t xml:space="preserve">SCSEMs for the operating systems and applications that the virtual machine systems utilize.   </t>
  </si>
  <si>
    <t xml:space="preserve">Agencies should use this SCSEM to prepare for an upcoming Safeguard review, but it is also an effective tool for agencies to use as part of </t>
  </si>
  <si>
    <t xml:space="preserve">internal periodic security assessments or internal inspections to ensure continued compliance in the years when a Safeguard review is not </t>
  </si>
  <si>
    <t xml:space="preserve">scheduled.  Also the agency can use the SCSEM to identify the types of policies to have in place to ensure continued compliance with IRS </t>
  </si>
  <si>
    <t>Publication 1075.</t>
  </si>
  <si>
    <t xml:space="preserve">Executing a review of a VMware virtualized environment is comprised of steps in addition to completing the test cases in this SCSEM.  </t>
  </si>
  <si>
    <t xml:space="preserve">Reviewers conducting the review should follow the steps listed below to ensure a comprehensive review of the virtual environment:  </t>
  </si>
  <si>
    <t xml:space="preserve">a.  Confer with the VMware administrator. Identify all physical platforms which make up the architecture of the virtual enviroment </t>
  </si>
  <si>
    <t xml:space="preserve">b.  Identify all virtual machines that receive, store, process, or transmit FTI, and the operating systems and applications that are </t>
  </si>
  <si>
    <t xml:space="preserve">     used on those virtual machines.</t>
  </si>
  <si>
    <t>c.  Draw a simplified schematic which describes the architecture of the VMware virtual environment (see Architecture tab for an example).</t>
  </si>
  <si>
    <t>d.  Complete the Virtual Environments Test Cases, documenting the results using this SCSEM.</t>
  </si>
  <si>
    <t xml:space="preserve">e.  If the VMware version is v.3 (or earlier), complete a Unix SCSEM review of the ESX server OS using the UNIX-Linux SCSEM.  If the </t>
  </si>
  <si>
    <t xml:space="preserve">     VMware version is v.3i or later, the ESX installed is the Hypervisor. If so, skip this step.</t>
  </si>
  <si>
    <t xml:space="preserve">f.   If the VMware instance (with the exception of the hosted systems) resides on multiple platforms (for example, if VirtualCenter is </t>
  </si>
  <si>
    <t xml:space="preserve">    installed), run the appropriate operating system technology SCSEM (Windows, Unix, etc.) for each component platform.</t>
  </si>
  <si>
    <t xml:space="preserve">g.  Complete the appropriate operating system technology SCSEM (Windows, Unix, etc.) for each identified hosted virtual system that </t>
  </si>
  <si>
    <t xml:space="preserve">     receives, processes, stores or transmits FTI.  If the agency is hosting multiple virtual systems that are similar in configuration, they </t>
  </si>
  <si>
    <t xml:space="preserve">     can be "type reviewed" by completing the technology SCSEM on the template system if available, or on a selected virtual system.</t>
  </si>
  <si>
    <t xml:space="preserve">     When reviewing the Guest OS look for VMware specific plugin such as VMchat, VMftp and any other communication functionality which may leave </t>
  </si>
  <si>
    <t xml:space="preserve">     the Guest OS open to attack. Be sure to ask if the administrator can drag-and-drop or transfer files between Guest OSs</t>
  </si>
  <si>
    <t>h. Depending on the deployment model, where applicable, check each test case based on where it is applicable, either at the vCenter,</t>
  </si>
  <si>
    <t xml:space="preserve">     ESX/ ESXi, vSphere, Virtual Infrastructure Client or SSH level. </t>
  </si>
  <si>
    <t>Typical Virtual Architecture:</t>
  </si>
  <si>
    <t>▪ Center for Internet Security (CIS) Security Configuration Benchmark for Vmware ESX 3.5 Version 1.2.0 December 31, 2009</t>
  </si>
  <si>
    <t>▪ ESX Server Security Technical Implementation Guide (STIG) Version 1 Release 1 28 April 2008</t>
  </si>
  <si>
    <t>▪ DISA ESX Policy V1R1.4 Section 1 October 2009</t>
  </si>
  <si>
    <t>▪ ESX 5 Server Security Technical Implementation Guide (STIG) Version 1 Release 03, 15 Jan 2013</t>
  </si>
  <si>
    <t>▪ VMWare ESXi 5.1 Security Hardening Guide, v1.1</t>
  </si>
  <si>
    <t>Booz Allen Hamilton</t>
  </si>
  <si>
    <t>Isolation tool settings are configured as required.
In the Actual Results, list which parameters are not configured to the recommended setting.</t>
  </si>
  <si>
    <t>Ensure the agency segregates management traffic to a dedicated network interface card (NIC).  The management network should be protected at the security level of the most secure virtual machine running on a host/cluster.</t>
  </si>
  <si>
    <t>Ensure the ESXi environment segregates virtual machine traffic for systems which receive, process, store or transmit FTI.</t>
  </si>
  <si>
    <t>For VM traffic, Interview the Administrator and Examine the vSphere Networking configuration to verify that Virtual Machine traffic is segregated for virtual machines that receive, process, store or transmit FTI.
- Use of virtual firewalls and vSwitches
- Use of private vLANs</t>
  </si>
  <si>
    <t>SC-7</t>
  </si>
  <si>
    <t>Boundary Protection</t>
  </si>
  <si>
    <t>Virtual machine traffic is segregated for systems which receive, process, store or transmit FTI.</t>
  </si>
  <si>
    <t>1- Ask the administrator if separate roles have been defined for specific tasks. This can be performed using additional groups in VMware ESXi server where each role has assigned members that are responsible for a specific task.  
2- Review the Users and Groups tab or Permissions Tabs in the Virtual Infrastructure Client (VI). Note: Depending on the size of the environment, separation of duties may not be as clear cut. Another way to satisfy this control is to have virtual server hardware, and network and storage administration among individuals. vSphere has network and storage inventories and permissions.</t>
  </si>
  <si>
    <t>Users assigned to Virtual Center groups require the privileges assigned.</t>
  </si>
  <si>
    <t>ESXi-01</t>
  </si>
  <si>
    <t>ESXi-02</t>
  </si>
  <si>
    <t>ESXi-03</t>
  </si>
  <si>
    <t>ESXi-04</t>
  </si>
  <si>
    <t>ESXi-05</t>
  </si>
  <si>
    <t>ESXi-06</t>
  </si>
  <si>
    <t>ESXi-07</t>
  </si>
  <si>
    <t>ESXi-08</t>
  </si>
  <si>
    <t>ESXi-10</t>
  </si>
  <si>
    <t>ESXi-11</t>
  </si>
  <si>
    <t>ESXi-12</t>
  </si>
  <si>
    <t>ESXi-13</t>
  </si>
  <si>
    <t>ESXi-14</t>
  </si>
  <si>
    <t>ESXi-15</t>
  </si>
  <si>
    <t>ESXi-16</t>
  </si>
  <si>
    <t>ESXi-17</t>
  </si>
  <si>
    <t>ESXi-18</t>
  </si>
  <si>
    <t>ESXi-19</t>
  </si>
  <si>
    <t>ESXi-20</t>
  </si>
  <si>
    <t>ESXi-21</t>
  </si>
  <si>
    <t>ESXi-22</t>
  </si>
  <si>
    <t>ESXi-23</t>
  </si>
  <si>
    <t>ESXi-24</t>
  </si>
  <si>
    <t>ESXi-25</t>
  </si>
  <si>
    <t>ESXi-26</t>
  </si>
  <si>
    <t>ESXi-27</t>
  </si>
  <si>
    <t>ESXi-28</t>
  </si>
  <si>
    <t>ESXi-29</t>
  </si>
  <si>
    <t>ESXi-30</t>
  </si>
  <si>
    <t>ESXi-31</t>
  </si>
  <si>
    <t>ESXi-32</t>
  </si>
  <si>
    <t>ESXi-33</t>
  </si>
  <si>
    <t>ESXi-34</t>
  </si>
  <si>
    <t>ESXi-35</t>
  </si>
  <si>
    <t>ESXi-36</t>
  </si>
  <si>
    <t>ESXi-37</t>
  </si>
  <si>
    <t>ESXi-38</t>
  </si>
  <si>
    <t>ESXi-39</t>
  </si>
  <si>
    <t>ESXi-40</t>
  </si>
  <si>
    <t>ESXi-41</t>
  </si>
  <si>
    <t>ESXi-42</t>
  </si>
  <si>
    <t>ESXi-43</t>
  </si>
  <si>
    <t>ESXi-44</t>
  </si>
  <si>
    <t>ESXi-45</t>
  </si>
  <si>
    <t>ESXi-46</t>
  </si>
  <si>
    <t>ESXi-47</t>
  </si>
  <si>
    <t>ESXi-48</t>
  </si>
  <si>
    <t>ESXi-49</t>
  </si>
  <si>
    <t>ESXi-50</t>
  </si>
  <si>
    <t>ESXi-51</t>
  </si>
  <si>
    <t>ESXi-52</t>
  </si>
  <si>
    <t>ESXi-53</t>
  </si>
  <si>
    <t>ESXi-54</t>
  </si>
  <si>
    <t>ESXi-55</t>
  </si>
  <si>
    <t>ESXi-56</t>
  </si>
  <si>
    <t>ESXi-57</t>
  </si>
  <si>
    <t>ESXi-58</t>
  </si>
  <si>
    <t>ESXi-59</t>
  </si>
  <si>
    <t>The VMware deployment makes use of roles and user assignments to those roles to perform specific tasks. Where complete separation of duties cannot be obtained (due to environment or administration staff size) virtual server hardware, network, and storage administration is distributed across teams.
Only administrators  authorized to management virtual machines containing FTI are permissioned as such in the Roles/Permissions settings.  Access to administer these VMs is restricted.</t>
  </si>
  <si>
    <t>Interview the Administrator and Examine vSphere networking configuration to confirm the following -
- management network resides on a separate vSwitch
- management network is accessible only via a separate physical NIC.
- the agency restricts accessibility to the management network (e.g. using a dedicated vLAN or VPN).
- vMotion (if utilized) traffic should be segregated.</t>
  </si>
  <si>
    <t>First Release.  This is a separate release from earlier versions of ESX covered in the ESX SCSEM.  Enhanced the SCSEM to account for the following updates:
- Added guidance for enabling SSH to use with Test IDs 1, 8, 11, 12, 14, 15, 17, 25, 27, 31, 33, 50, 52, 55
- Added new test case ID 72 for the reviewer to evaluate additional configuration file parameters.
- Added new Configuration tab with 44 parameters to be evaluated.  Any parameters that were previously included in the Test Cases tab were relocated to the Configuration tab.
- More significant changes were made to instructions in Test ID's 3, 5, 48, 49, 50, 51, 69 to be compatible with ESXi.
- Minor enhancements were made to Test IDs 1, 10, 11, 12, 15, 16, 17, 19, 39, 47, 57, 66, 67, 70 to clarify instructions for easier execution.
- Removed Test IDs which were formerly (in the ESX SCSEM) known as 9, 18, 20, 43, 60, 61, 64, 73.  These settings have been depreciated or are not available to ESXi.
- Test cases 71 and 72 were added to validate additional FTI virtual machine network traffic isolation.</t>
  </si>
  <si>
    <t>▪ NIST SP 800-53 Rev. 4, Recommended Security Controls for Federal Information Systems and Organizations (April 2013)</t>
  </si>
  <si>
    <t>Update test cases based on NIST 800-53 R4</t>
  </si>
  <si>
    <t>Transmission Confidentiality and Integrity</t>
  </si>
  <si>
    <t>Unsuccessful Logon Attempts</t>
  </si>
  <si>
    <t>Audit Events</t>
  </si>
  <si>
    <t>Software, Firmware, and Information Integrity</t>
  </si>
  <si>
    <t>Please submit SCSEM feedback and suggestions to SafeguardReports@IRS.gov</t>
  </si>
  <si>
    <t>Obtain SCSEM updates online at http://www.irs.gov/uac/Safeguards-Program</t>
  </si>
  <si>
    <t>Updates based on Publication 1075.  See SCSEM notes column for specific updates.</t>
  </si>
  <si>
    <t>Users are prohibited from using their last 24 passwords.</t>
  </si>
  <si>
    <t>SA-22</t>
  </si>
  <si>
    <t>Unsupported System Components</t>
  </si>
  <si>
    <t>Agency Code:</t>
  </si>
  <si>
    <t>Closing Date:</t>
  </si>
  <si>
    <t>Shared Agencies:</t>
  </si>
  <si>
    <t>Device Name:</t>
  </si>
  <si>
    <t>Check to ensure that the ESXi server is configured in lockdown mode and all remote root access is disabled.</t>
  </si>
  <si>
    <t>Check to ensure that the ESXi server captures the required log information.</t>
  </si>
  <si>
    <t>Check that ESXi server logs are reviewed.</t>
  </si>
  <si>
    <t>Check to ensure that the ESXi server log files are properly permissioned.</t>
  </si>
  <si>
    <t>Check to ensure that the ESXi server and virtual machines are synchronized to an authoritative time server.</t>
  </si>
  <si>
    <t xml:space="preserve">1- Interview the administrator.  Determine if appropriate organizational officials are notified if any of the following occur with the ESXi host: Software/hardware errors, failures in the audit capturing mechanisms, or audit storage capacity being reached or exceeded. 
2- Check to ensure that in the event of an error no data is thrown from the Guest OS into the following locations on the VMware ESXi Server: /var/core, /home. </t>
  </si>
  <si>
    <t>1- Interview the administrator to get a good understanding of the services that are provided by the VMware ESXi Server. Ask if any additional configuration was performed to protect against DoS attacks.
2- Firewalls between the VMware ESXi server and the Guest OS could alter this posture.  Review port blocking mechanisms and failover configuration.</t>
  </si>
  <si>
    <t>Interview the administrator about the use encryption when information is transferred to and from the VMware ESXi server. Verify that the server-certificate verification is enabled.</t>
  </si>
  <si>
    <t xml:space="preserve">Ask the administrator if session termination is enabled for any remote access onto the VMware ESXi Server via SSH or other access (VPN, etc.). All interactive sessions should employ a method of session termination after a period of inactivity. 
In the vSphere Client, go to Configuration tab &gt; Software panel &gt; Advanced Settings.  In the left panel, click UserVars.  Locate UserVars.ESXiShellTimeOut and validate the timeout value in minutes.
Note: This may be enforced through a Group Policy Object (GPO) or local policy that ensures that users are logged off after the required time period. </t>
  </si>
  <si>
    <t>1- Ask the administrator if there are actions that can be performed without user authentication a) on the VMware ESXi server, or b) from the VMware ESXi server to the Guest OS deployments. 
2- Review the ESXi root account, vCenter backdoor account (usually a local Windows account in the event AD services are inoperable/ offline) and determine who has access to these accounts. Additionally, review the accounts and identify anything that is a non-descript user account (for example a service account). Determine who can access these accounts and whether these privileges are appropriate for the given roles.</t>
  </si>
  <si>
    <t>Check to ensure that the ESXi server is configured in lockdown mode and all direct remote root access is disabled.
Establish an SSH connection to the host.  To check if Lockdown mode is enabled: vim-cmd -U dcui vimsvc/auth/lockdown_is_enabled
Warning: Before implementing/ correcting this control deficiency, ensure that the administrators understand that lockdown mode will not allow users other than vpxuser to authenticate. The organization must have a fully privileged account that can act with the permissions of root before instituting lockdown mode, because it will disable use of the root account on the ESXi server.</t>
  </si>
  <si>
    <t xml:space="preserve">1- Ask the administrator to demonstrate how user and group access is assigned. 
2- Find out if roles are assigned for a particular set of users and then that role/group are given only the rights that are required to perform that duty. 
 To review the users and groups:
 vSphere- Review the Users and Groups tab or Permissions Tabs in the Virtual Infrastructure Client (VI).
 vCenter- select the virtual machine/ virtual machine group, then information should be available under Home-Administration-Roles. Under the Roles column, review each role and ensure that the users and groups assigned are appropriate for the access they have been given.
3- Check to see if there are any root users. 
4- Check to see if there are user accounts which allow a VMware ESXi administrator to access the Guest OS. 
5- Check the permissions of all accounts. 
</t>
  </si>
  <si>
    <t>Review the following listings to validate that all users assigned to the following VirtualCenter groups need these privileges: Datacenter Administrators, Virtual Machine Administrators, Resource Pool Administrators, ESXi Administrators, Virtual Machine Power Users, Windows Server Administrators, and also any custom roles. If Virtual Center is not used, this control should be marked as N/A.
 vCenter- select the virtual machine/ virtual machine group, then information should be available under Home-Administration-Roles</t>
  </si>
  <si>
    <t>Ask the administrator if the user account lockout feature disables the user account after three unsuccessful login attempts.
-On the VMware ESXi Server verify that this permission is set appropriately via the following command: 
grep –E 'account.*required.*pam_tally.so.*deny=3' /etc/pam.d/system-auth (output should be deny=3) OR grep -i „^password[[:space:]]\+required[[:space:]]\+/lib/security/\$ISA/[[:space:]]\+retry‟ /etc/pam.d/system-auth (Retry=3 should be output)
Note: if the deployment includes vCenter, these settings may be provided through AD.</t>
  </si>
  <si>
    <t xml:space="preserve">1- Ask the administrator about the current logging implementation. 
2- Spend time looking for audit capabilities and compliance with the following requirements at the following locations for VMware ESXi server (vmkwarning, messages, secure, and any log files in the /var/log/vmware/ directory, and guest logs stored in /vmfs/volumes/&lt;yourstoragedevice&gt; /&lt;yourguest&gt;, and the Events tab on the VI)
--
The audit trail shall ...
*capture all successful login and logoff attempts. 
*capture all unsuccessful login and authorization attempts.
*capture all identification and authentication attempts.
*capture all actions, connections and requests performed by privileged users (a user who, by virtue of function, and/or seniority, has been allocated powers within the computer system, which are significantly greater than those available to the majority of users.  Such persons will include, for example, the system administrator(s) and network administrator(s) who are responsible for keeping the system available and may need powers to create new user profiles as well as add to or amend the powers and access rights of existing users).
*capture all actions, connections and requests performed by privileged functions.
*capture all changes to logical access control authorities (e.g., rights, permissions).
*capture all system changes with the potential to compromise the integrity of audit policy configurations, security policy configurations and audit record generation services. 
*capture the creation, modification and deletion of user accounts and group accounts.
*capture the creation, modification and deletion of user account and group account privileges.
*capture:  i) the date of the system event; ii) the time of the system event; iii) the type of system event initiated; and iv) the user account, system account, service or process responsible for initiating the system event. 
*capture system startup and shutdown functions. 
*capture modifications to administrator account(s) and administrator group account(s) including: i) escalation of user account privileges commensurate with administrator-equivalent account(s); and  ii) adding or deleting users from the administrator group account(s).
*capture the enabling or disabling of audit report generation services. 
*capture command line changes, batch file changes and queries made to the system (e.g., operating system, application, database).
</t>
  </si>
  <si>
    <t>1- Ask the IAO/SA how often they review the ESXi Server log files listed below:
VMkernel
/var/log/vmkernel,
VMkernel warnings:
/var/log/vmkwarning,
VMkernel summary:
/var/log/vmksummary.txt,
ESX Server host agent log:
/var/log/vmware/hostd.log,
Individual virtual machine logs:
&lt;path to virtual machine on ESX, Server&gt;/vmware.log
VI Client agent log:
/var/log/vmware/vpx/vpxa.log,
Web access:
/var/log/vmware/webAccess,
Service console:
/var/log/messages,
Authentication log:
/var/log/secure.
Note: If the log files are being written to a syslog server, work with the system administrator to
verify they are being reviewed there.</t>
  </si>
  <si>
    <t>Ensure that the ESXi servers synchronize all virtual machines and the underlying server to an authoritative time server and use a hashing algorithm to authenticate the time source to verify the NTP information each time the update is attempted. NTP is used to ensure accurate log file timestamps.
From the vSphere Client:  Select the host and click "Configuration &gt;&gt; Time Configuration".  The NTP server obtaining the system time will be listed.  Validate with the System Administrator that this is an authoritative time source.</t>
  </si>
  <si>
    <t>Ask the administrator if users are prohibited from using their last 24 passwords. Check to ensure that this is enforced by the VMware ESXi server for accounts on the server.
If users are local to the ESXi host, this is a finding.  ESXi does not provide this capability.  ESXi has limited PAM module support. 
Note: if the environment includes a vCenter implementation, these settings are typically included in the Active Directory Group Policy Objects (GPO) settings on the domain.</t>
  </si>
  <si>
    <t>Ask the administrator if the VMware ESXi server prevents the automating of passwords and check to see that there is a policy in place prohibiting this.
Note: if the environment includes a vCenter implementation, these settings are typically included in the Active Directory Group Policy Objects (GPO) settings on the domain.</t>
  </si>
  <si>
    <t>Ask the administrator if passwords are obscured/hidden when they are entered at any of the VMware ESXi server login prompts. This includes, but is not limited to Remote Console logins, SSH logins, RCLI, and VI logins.</t>
  </si>
  <si>
    <t>1- Appropriate organizational officials are notified in the event of an audit processing failure.
2- No data is thrown from the Guest OS onto the VMware ESXi server and stored after the Guest OS is rebooted.</t>
  </si>
  <si>
    <t>Native or third party applications or devices have been configured to protect the VMware ESXi server and the Guest OS from DoS attacks.</t>
  </si>
  <si>
    <t>A recognized method of ensuring the integrity of transmitted data has been configured on the VM ware ESXi server. Server-certificate verification has been enabled.</t>
  </si>
  <si>
    <t>All actions (if any) that can be performed without identification and authorization are documented. Management and administrative/ maintenance actions performed from the VMware ESXi server are not performed on the guest OS (or multiple) without authentication.</t>
  </si>
  <si>
    <t>ESXi server is configured in lockdown mode and all direct remote root access is disabled.</t>
  </si>
  <si>
    <t>Access to the VMware ESXi server and Guest OS should be protected by access controls. This could be by user, group or role or a more granular approach depending on the organizations requirements.
Users listed, if any, with security equal to the root user must be required for production and documented. No user functions should be able to be performed from the VMware ESXi server into the Guest OS. Access to the Guest OS is restricted to administrative and maintenance functions.</t>
  </si>
  <si>
    <t>The principle of least privilege is used when creating users and groups on the VMware ESXi server.</t>
  </si>
  <si>
    <t>The VMware ESXi server locks out users after three unsuccessful login attempts.</t>
  </si>
  <si>
    <t>The ESXi server captures the required log information.</t>
  </si>
  <si>
    <t>ESXi server logs are being reviewed as required</t>
  </si>
  <si>
    <t>The ESXi server log files are properly permissioned.</t>
  </si>
  <si>
    <t>The ESXi server and virtual machines are synchronized to an authoritative time server to ensure accurate log file timestamps.</t>
  </si>
  <si>
    <t>Check to ensure that all user accounts are unique and follow an approved username standard.</t>
  </si>
  <si>
    <t>All user accounts are unique, and the accounts follow an approved username standards.</t>
  </si>
  <si>
    <t>Ask the administrator if all user accounts are unique. Check for shared accounts (accounts where two or more people log int with the same user identification). 
Check that the user accounts are consistent with the entity’s naming-conventions policy
Click on the Virtual Machine host in vSphere, select the "Local Users &amp; Groups" tab.  Validate that usernames are unique.</t>
  </si>
  <si>
    <t>Ask the administrator if null passwords are prohibited. Check the /etc/shadow file to ensure that no passwords are null.</t>
  </si>
  <si>
    <t xml:space="preserve">1- Interview the administrator verify the process and procedures for receiving security patches and updating vulnerable systems. Determine whether the organization is using VMware's Update Manager  (only applicable with vCenter implementations) and are actively applying patches. If the Update Manager is not in place, ensure that the agency has a documented internal process to identify patches and patch vulnerable systems.
2- Examine the system patch level and verify it is compliant with the currently released patch level by the vendor. Check to ensure that known vulnerabilities (i.e., Heartbleed) vulnerabilities have been remediated.  
Note: Check patch release information on: https://www.vmware.com/patchmgr/findPatch.portal
</t>
  </si>
  <si>
    <t>Ensure that the ESXi host and all guest operating systems are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</si>
  <si>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The ESXi host and all Guest OS's are a supported release.</t>
  </si>
  <si>
    <t>Check to see that unsupported OS is not running on the host or guests.</t>
  </si>
  <si>
    <t xml:space="preserve">sytsem (VMware ESXi server) that hosts the virtual systems. It is used in complement with other existing platform operating system and application </t>
  </si>
  <si>
    <t xml:space="preserve">     (ESXi Server, VirtualCenter platform, hosting platforms).  </t>
  </si>
  <si>
    <t>Audit logs are reviewed weekly for inappropriate or unusual activity.  Appropriate actions are taken.</t>
  </si>
  <si>
    <t>Audit logs are reviewed weekly for suspicious activity, access control changes, or other inappropriate activities and ensure suspicious events are reported to the appropriate officials.</t>
  </si>
  <si>
    <t xml:space="preserve">Local or syslog server has enough space to capture and retain the logs generated by the system.  Audit logs must be retained for 7 years. </t>
  </si>
  <si>
    <t>Updated all references to ESX to ESXi
Udated test case IA-2, AU-6
Updated Status column
Moved Flaw Remediation check to the top of the SCSEM and iSCSE Equipment check
Updated Network Disconnect</t>
  </si>
  <si>
    <t xml:space="preserve">Users shall be prohibited from using their last 24 passwords to deter reuse of the same password. </t>
  </si>
  <si>
    <t>Open an SSH session using Putty (or equivalent).  SSH is disabled by default and must be enabled by going to Configuration, Security Profile, Services.  It is recommended to print the output to file for later analysis.
cd /etc
stat -c '%A %a %n' *
Check the following files and ensure that they are not more permissive than the following:
 Permission
 /etc/group 644
 /etc/host.conf 640
 /etc/hosts 640
 /etc/motd 640
 /etc/ntp.conf 644
 /etc/pam.d/system-auth 644
 /etc/profile 644
 /etc/shadow 400
 /etc/security 600
 /etc/vmware 755</t>
  </si>
  <si>
    <t xml:space="preserve">Open an SSH session using Putty (or equivalent).  SSH is disabled by default and must be enabled by going to Configuration, Security Profile, Services.  It is recommended to print the output to file for later analysis.
cd /etc
stat -c '%A %a %n' *
Check the following log files and ensure that they are not more permissive than the following:
 Permission
/var/log/vmkernel 600
/var/log/vmksummary 600
/var/log/vmkwarning 600
/var/log/vmware/ 700
</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</si>
  <si>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</si>
  <si>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</si>
  <si>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</si>
  <si>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</si>
  <si>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</si>
  <si>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</si>
  <si>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</si>
  <si>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</si>
  <si>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</si>
  <si>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</si>
  <si>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Weighted Pass Rate</t>
  </si>
  <si>
    <t>Totals</t>
  </si>
  <si>
    <t>Weighted Score</t>
  </si>
  <si>
    <t>Risk Rating</t>
  </si>
  <si>
    <t>Weight</t>
  </si>
  <si>
    <t>Device Weighted Score:</t>
  </si>
  <si>
    <t>Sections below are automatically calculated.</t>
  </si>
  <si>
    <t>Criticality</t>
  </si>
  <si>
    <t>Moderate</t>
  </si>
  <si>
    <t>Significant</t>
  </si>
  <si>
    <t>Limited</t>
  </si>
  <si>
    <t>Criticality Ratings</t>
  </si>
  <si>
    <t>Critical</t>
  </si>
  <si>
    <t>HSC17</t>
  </si>
  <si>
    <t>Possible</t>
  </si>
  <si>
    <t>Actual</t>
  </si>
  <si>
    <t>Total Number of Tests Performed</t>
  </si>
  <si>
    <t>Added baseline Criticality Score and Issue Codes, weighted test cases based on criticality, and updated Results Tab</t>
  </si>
  <si>
    <t>Info</t>
  </si>
  <si>
    <t>Issue Code</t>
  </si>
  <si>
    <t xml:space="preserve">HSI2: System patch level is insufficient
HSI27: Critical security patches have not been applied </t>
  </si>
  <si>
    <t>HSI2
HSI27</t>
  </si>
  <si>
    <t>HAU25</t>
  </si>
  <si>
    <t>HAU3
HAU18
HAU19</t>
  </si>
  <si>
    <t>HAU3: Audit logs are not being reviewed
HAU18: Audit logs are reviewed, but not per Pub 1075 requirements
HAU19: Audit log anomalies or findings are not reported and tracked</t>
  </si>
  <si>
    <t>HPW2</t>
  </si>
  <si>
    <t>HPW2: Password does not expire timely</t>
  </si>
  <si>
    <t>HSC17: Denial of Service protection settings are not configured</t>
  </si>
  <si>
    <t>HIA1</t>
  </si>
  <si>
    <t>HIA1:Adequate device identification and authentication is not employed</t>
  </si>
  <si>
    <t>HSC15</t>
  </si>
  <si>
    <t>HSC15: Encryption capabilities do not meet FIPS 140-2 requirements</t>
  </si>
  <si>
    <t>HAC2</t>
  </si>
  <si>
    <t>HAC29</t>
  </si>
  <si>
    <t>HAC29: Access to system functionality without identification and authentication</t>
  </si>
  <si>
    <t>HAC11</t>
  </si>
  <si>
    <t>HAC11: User access was not established with concept of least privilege</t>
  </si>
  <si>
    <t>HAC9
HAC11</t>
  </si>
  <si>
    <t>HAC9: Accounts have not been created using user roles
HAC11: User access was not established with concept of least privilege</t>
  </si>
  <si>
    <t>HAC15</t>
  </si>
  <si>
    <t>HAC15: User accounts not locked out after 3 unsuccessful login attempts</t>
  </si>
  <si>
    <t>HAC17</t>
  </si>
  <si>
    <t>HAC17: Account lockouts do not require administrator action</t>
  </si>
  <si>
    <t>HAC14
HAC38</t>
  </si>
  <si>
    <t>HAC14: Warning banner is insufficient
HAC38: Warning banner does not exist</t>
  </si>
  <si>
    <t>HAU13</t>
  </si>
  <si>
    <t>HAU13: Audit records are not archived during VM rollback</t>
  </si>
  <si>
    <t>HAU7</t>
  </si>
  <si>
    <t>HAU7: Audit records are not retained per Pub 1075</t>
  </si>
  <si>
    <t>HAU12</t>
  </si>
  <si>
    <t>HAU12: Audit records are not time stamped</t>
  </si>
  <si>
    <t>HAU10</t>
  </si>
  <si>
    <t>HAU10: Audit logs are not properly protected</t>
  </si>
  <si>
    <t>HAU11: NTP is not properly implemented</t>
  </si>
  <si>
    <t>HCM11</t>
  </si>
  <si>
    <t>HCM11: SNMP is not implemented correctly</t>
  </si>
  <si>
    <t>HPW3
HPW12</t>
  </si>
  <si>
    <t>HPW3: Minimum password length is too short
HPW12: Passwords do not meet complexity requirements</t>
  </si>
  <si>
    <t>HPW4</t>
  </si>
  <si>
    <t>HPW4: Minimum password age does not exist</t>
  </si>
  <si>
    <t>HPW6</t>
  </si>
  <si>
    <t>HPW6: Password history is insufficient</t>
  </si>
  <si>
    <t>HPW5</t>
  </si>
  <si>
    <t>HPW5: Passwords are generated and distributed automatically</t>
  </si>
  <si>
    <t>HPW11</t>
  </si>
  <si>
    <t>HPW11: Password transmission does not use strong cryptography</t>
  </si>
  <si>
    <t>HSI10</t>
  </si>
  <si>
    <t>HSI10: Hash sums of ISO images are not maintained in the virtual environment</t>
  </si>
  <si>
    <t>HSI7</t>
  </si>
  <si>
    <t>HSI7: FTI can move via covert channels (e.g., VM isolation tools)</t>
  </si>
  <si>
    <t>HSI8</t>
  </si>
  <si>
    <t>HSI8: All VM moves are being tracked in the virtual environment</t>
  </si>
  <si>
    <t>HSI18</t>
  </si>
  <si>
    <t>HSI18: VM rollbacks are conducted while connected to the network</t>
  </si>
  <si>
    <t>HSC28</t>
  </si>
  <si>
    <t>HSC28: The network is not properly segmented</t>
  </si>
  <si>
    <t>HPW22</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</si>
  <si>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</si>
  <si>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</si>
  <si>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HAU25: Audit processing failures are not properly reported and responded to</t>
  </si>
  <si>
    <t>HAC2: User sessions do not lock after the Publication 1075 required timeframe</t>
  </si>
  <si>
    <t>HRM8</t>
  </si>
  <si>
    <t>HRM8: Direct root access is enabled on the system</t>
  </si>
  <si>
    <t xml:space="preserve">HRM17: SSH is not implemented correctly for device management
</t>
  </si>
  <si>
    <t>HAC8
HAC41</t>
  </si>
  <si>
    <t>HAC8: Accounts are not reviewed periodically for proper privileges
HAC41: Accounts are not removed or suspended when no longer necessary</t>
  </si>
  <si>
    <t xml:space="preserve">HAC13: Operating system configuration files have incorrect permission
HAC47: Files containing authentication information are not adequately protected </t>
  </si>
  <si>
    <t>HAC13
HAC47</t>
  </si>
  <si>
    <t>HAC12: Separation of duties is not in place</t>
  </si>
  <si>
    <t xml:space="preserve">HAU2
HAU6
HAU17
HAU21
</t>
  </si>
  <si>
    <t xml:space="preserve">HAU2: No auditing is being performed on the system
HAU6: System does not audit changes to access control settings
HAU17: Audit logs do not capture sufficient auditable events
HAU21: System does not audit all attempts to gain access 
</t>
  </si>
  <si>
    <t>HAU22</t>
  </si>
  <si>
    <t>HAU22: Content of audit records is not sufficient</t>
  </si>
  <si>
    <t>HAU3: Audit logs are not being reviewed
HAU18: Audit logs are reviewed, but not per Pub 1075 requirements</t>
  </si>
  <si>
    <t xml:space="preserve">HAU3
HAU18
</t>
  </si>
  <si>
    <t xml:space="preserve">HAU10: Audit logs are not properly protected
</t>
  </si>
  <si>
    <t xml:space="preserve">HAC20
HAC21
HIA2
</t>
  </si>
  <si>
    <t xml:space="preserve">HAC20: Agency duplicates usernames
HAC21: Agency shares administrative account inappropriately
HIA2: Standardized naming convention is not enforced
</t>
  </si>
  <si>
    <t>HPW22: Administrators cannot override minimum password age for users, when required</t>
  </si>
  <si>
    <t xml:space="preserve">HPW8: Passwords are displayed on screen when entered
</t>
  </si>
  <si>
    <t>HAC13: Operating system configuration files have incorrect permissions</t>
  </si>
  <si>
    <t>HAC13</t>
  </si>
  <si>
    <t>HSI21</t>
  </si>
  <si>
    <t xml:space="preserve">HAC43: Management sessions are not properly restricted by ACL
</t>
  </si>
  <si>
    <t>HCP5</t>
  </si>
  <si>
    <t>Checks that the iSCSI CHAP implementation follows Pub 1075 requirements.</t>
  </si>
  <si>
    <t>All iSCSI storage device passwords meet the Publication 1075 password requirements of 8 characters and complexity of upper/lower case, number, and special character.</t>
  </si>
  <si>
    <t>HPW3: Minimum password length is too short
HPW12: Passwords do not meet complexity requirements
HPW19: More than one Publication 1075 password requirement is not met</t>
  </si>
  <si>
    <t>HPW3
HPW12
HPW19</t>
  </si>
  <si>
    <t>HSC24</t>
  </si>
  <si>
    <t>CM-7</t>
  </si>
  <si>
    <t>AC-12</t>
  </si>
  <si>
    <t>Session Termination</t>
  </si>
  <si>
    <t>HRM5</t>
  </si>
  <si>
    <t>HRM5: User sessions do not terminate after the Publication 1075 period of inactivity.</t>
  </si>
  <si>
    <t xml:space="preserve">1- Ask the administrator if all remote access to the VM environment is monitored and checks for proper authentication occur regularly. 
2- Ensure that if remote shell login is allowed, it is only through Secure Shell (SSH) Access. 
3-  If Remote Command Line Interface (RCLI) is enabled, direct SSH to the console should be disabled.
4- Verify that SSHD is running:
In vSphere, go to Inventory &gt; Configuration &gt; Security Profile.  Click on Properties in the Services Security Profile.  SSH will be either Running or Stopped.
5- Verify that the VMware ESXi firewall prevents outbound SSH connections.
In vSphere, go to Inventory &gt; Configuration &gt; Security Profile.  Click on Properties in the Services Security Profile.  Under Firewall, check to see if outbound SSH connections are listed.
</t>
  </si>
  <si>
    <r>
      <t xml:space="preserve">1-Ask the administrator how often accounts are reviewed for consistency with the test objective. The administrator should be able to demonstrate that all users on the VMware ESXi server are necessary and are reviewed periodically.
2- Check to see that the only accounts that exist on the VMware ESXi server are used for maintenance on the Guest OS.
</t>
    </r>
    <r>
      <rPr>
        <b/>
        <u val="single"/>
        <sz val="10"/>
        <rFont val="Arial"/>
        <family val="2"/>
      </rPr>
      <t>Note</t>
    </r>
    <r>
      <rPr>
        <b/>
        <sz val="10"/>
        <rFont val="Arial"/>
        <family val="2"/>
      </rPr>
      <t xml:space="preserve">: </t>
    </r>
    <r>
      <rPr>
        <sz val="10"/>
        <rFont val="Arial"/>
        <family val="2"/>
      </rPr>
      <t>To review the users and groups:
vSphere- Review the Users and Groups tab or Permissions Tabs in the Virtual Infrastructure Client (VI).
 vCenter- select the virtual machine/ virtual machine group, then information should be available under Home-Administration-Roles.</t>
    </r>
  </si>
  <si>
    <t>Ask the administrator to show the warning banner. Locations for the warning banner could include: /etc/issue (login warning banner), /etc/issue.net (network login warning banner), /usr/lib/vmware/hostd/docroot/index.htm (GUI-based warning banner), additional warning banners could also be located at : /etc/ssh/sshd_config
Note: In a vCenter configuration, check the "Message of the Day" feature/ setting to determine whether the banner meets the requirements.</t>
  </si>
  <si>
    <t>1. Ask the administrator if the audit reporting system is configured to provide timestamps for use in audit record generation.</t>
  </si>
  <si>
    <t>1. Timestamps are included with audit output.</t>
  </si>
  <si>
    <t>CM-6</t>
  </si>
  <si>
    <t>Configuration Settings</t>
  </si>
  <si>
    <t>1-2. Passwords are a minimum length of eight characters and a combination of alpha and numeric or special characters.
The N4 field should be set to 8 and the remaining fields should be disabled.</t>
  </si>
  <si>
    <r>
      <t xml:space="preserve">1. Ask the administrator if passwords for privileged user accounts are changed every 60 days. Check to ensure that this is enforced by the VMware ESXi Server for accounts on the server. 
</t>
    </r>
    <r>
      <rPr>
        <b/>
        <u val="single"/>
        <sz val="10"/>
        <rFont val="Arial"/>
        <family val="2"/>
      </rPr>
      <t>Note:</t>
    </r>
    <r>
      <rPr>
        <b/>
        <sz val="10"/>
        <rFont val="Arial"/>
        <family val="2"/>
      </rPr>
      <t xml:space="preserve"> </t>
    </r>
    <r>
      <rPr>
        <sz val="10"/>
        <rFont val="Arial"/>
        <family val="2"/>
      </rPr>
      <t>If users are local to the ESXi host, this is a finding.  ESXi does not provide this capability.  ESXi has limited PAM module support. 
Note: if the environment includes a vCenter implementation, these settings are typically included in the Active Directory Group Policy Objects (GPO) settings on the domain.</t>
    </r>
  </si>
  <si>
    <t>1. Passwords are changed every 60 days (or sooner) for privileged user accounts.</t>
  </si>
  <si>
    <t xml:space="preserve">Users shall be prohibited from changing their passwords for at least 1 day after a recent change. </t>
  </si>
  <si>
    <r>
      <t xml:space="preserve">1- Ask the administrator if users are prohibited from changing their passwords for at least 1 day and that the minimum password age limit is 1 days after a recent password change. 
</t>
    </r>
    <r>
      <rPr>
        <b/>
        <u val="single"/>
        <sz val="10"/>
        <rFont val="Arial"/>
        <family val="2"/>
      </rPr>
      <t>Note:</t>
    </r>
    <r>
      <rPr>
        <b/>
        <sz val="10"/>
        <rFont val="Arial"/>
        <family val="2"/>
      </rPr>
      <t xml:space="preserve"> </t>
    </r>
    <r>
      <rPr>
        <sz val="10"/>
        <rFont val="Arial"/>
        <family val="2"/>
      </rPr>
      <t xml:space="preserve">If users are local to the ESXi host, this is a finding.  ESXi does not provide this capability. ESXi has limited PAM module support. 
</t>
    </r>
    <r>
      <rPr>
        <b/>
        <u val="single"/>
        <sz val="10"/>
        <rFont val="Arial"/>
        <family val="2"/>
      </rPr>
      <t>Note:</t>
    </r>
    <r>
      <rPr>
        <sz val="10"/>
        <rFont val="Arial"/>
        <family val="2"/>
      </rPr>
      <t xml:space="preserve"> if the environment includes a vCenter implementation, these settings are typically included in the Active Directory Group Policy Objects (GPO) settings on the domain.</t>
    </r>
  </si>
  <si>
    <t xml:space="preserve">1. The minimum password age is 1 day. </t>
  </si>
  <si>
    <t>1. Examine the vSwitch policies, check to ensure that Promiscuous Mode, MAC Address Change, and Forged Transmits are set to "Reject".
2. Review the firewall settings between the service console and the network, check them against the table on the "Firewall Settings" tab.</t>
  </si>
  <si>
    <t xml:space="preserve">1-2.  The vSwitch policies are set as necessary and the firewall is configured properly.
</t>
  </si>
  <si>
    <t>HCM10</t>
  </si>
  <si>
    <t>System has unneeded functionality installed</t>
  </si>
  <si>
    <t>The ESXi management network is dedicated to a separate vSwitch and NIC.  Traffic is restricted using control mechanisms such as a vLAN and/or VPN.</t>
  </si>
  <si>
    <t>ESXi-9</t>
  </si>
  <si>
    <t>Check to see that the iSCSI CHAP initiator passwords meets IRS Publication 1075 password  requirements for length and complexity.</t>
  </si>
  <si>
    <t>Least Functionality</t>
  </si>
  <si>
    <t>1- Ask the administrator if the currently implemented password controls meets the test objective.
2- If accounts are issued locally- Run the following command on the VMware ESXi Server to verify that password complexity and character length requirements are implemented:  
# grep "^password" /etc/pam.d/passwd | grep requisite | grep "min="
Look for the  entry format as follows :
"password requisite /lib/security/pam_passwdqc.so similar=deny retry=N min=N0,N1,N2,N3,N4"
The N4 field should be set to 8 and the remaining fields should be disabled.
Note: if the environment includes a vCenter implementation, these settings are typically included in the Active Directory Group Policy Objects (GPO) settings on the domain.</t>
  </si>
  <si>
    <t>HSI21: FTI is inappropriately moved and shared with non-FTI virtual machines</t>
  </si>
  <si>
    <t>Network Location:</t>
  </si>
  <si>
    <t xml:space="preserve">Device Function: </t>
  </si>
  <si>
    <t>Internal</t>
  </si>
  <si>
    <t>External</t>
  </si>
  <si>
    <t>Stand-alone</t>
  </si>
  <si>
    <t>The 'Info' status is provided for use by the tester during test execution to indicate more information is needed to complete the test.</t>
  </si>
  <si>
    <t>It is not an acceptable final test status, all test cases should be Pass, Fail or N/A at the conclusion of testing.</t>
  </si>
  <si>
    <t>▪ Issue Codes</t>
  </si>
  <si>
    <t>A single issue code must be selected for each test case to calculate the weighted risk score.  The tester must perform this activity when executing each test.</t>
  </si>
  <si>
    <t>Risk Rating (Do Not Edit)</t>
  </si>
  <si>
    <t>HAC1</t>
  </si>
  <si>
    <t>Contractors with unauthorized access to FTI</t>
  </si>
  <si>
    <t>HAC3</t>
  </si>
  <si>
    <t>Agency processes FTI at a contractor-run consolidated data center</t>
  </si>
  <si>
    <t>HAC4</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</si>
  <si>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</si>
  <si>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</si>
  <si>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</si>
  <si>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</si>
  <si>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</si>
  <si>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</si>
  <si>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</si>
  <si>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</si>
  <si>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</si>
  <si>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</si>
  <si>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</si>
  <si>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</si>
  <si>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</si>
  <si>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</si>
  <si>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</si>
  <si>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</si>
  <si>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</si>
  <si>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</si>
  <si>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</si>
  <si>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</si>
  <si>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</si>
  <si>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</si>
  <si>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Network device allows telnet connections</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</si>
  <si>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</si>
  <si>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</si>
  <si>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</si>
  <si>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</si>
  <si>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</si>
  <si>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</si>
  <si>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</si>
  <si>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</si>
  <si>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</si>
  <si>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</si>
  <si>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</si>
  <si>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</si>
  <si>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</si>
  <si>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</si>
  <si>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</si>
  <si>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</si>
  <si>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</si>
  <si>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</si>
  <si>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</si>
  <si>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</si>
  <si>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</si>
  <si>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</si>
  <si>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</si>
  <si>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</si>
  <si>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</si>
  <si>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</si>
  <si>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</si>
  <si>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</si>
  <si>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</si>
  <si>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</si>
  <si>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</si>
  <si>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</si>
  <si>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</si>
  <si>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</si>
  <si>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</si>
  <si>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</si>
  <si>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</si>
  <si>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</si>
  <si>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</si>
  <si>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</si>
  <si>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</si>
  <si>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</si>
  <si>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</si>
  <si>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</si>
  <si>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</si>
  <si>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</si>
  <si>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</si>
  <si>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</si>
  <si>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</si>
  <si>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</si>
  <si>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</si>
  <si>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</si>
  <si>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</si>
  <si>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</si>
  <si>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HAC47</t>
  </si>
  <si>
    <t xml:space="preserve">Files containing authentication information are not adequately protected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</si>
  <si>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</si>
  <si>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</si>
  <si>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</si>
  <si>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</si>
  <si>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</si>
  <si>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</si>
  <si>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</si>
  <si>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</si>
  <si>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</si>
  <si>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</si>
  <si>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</si>
  <si>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</si>
  <si>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</si>
  <si>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</si>
  <si>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</si>
  <si>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</si>
  <si>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</si>
  <si>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</si>
  <si>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</si>
  <si>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</si>
  <si>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</si>
  <si>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</si>
  <si>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</si>
  <si>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</si>
  <si>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</si>
  <si>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</si>
  <si>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</si>
  <si>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</si>
  <si>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HAU8</t>
  </si>
  <si>
    <t>Logs are not maintained on a centralized log server</t>
  </si>
  <si>
    <t>HAU9</t>
  </si>
  <si>
    <t>Audit logs are not properly protected</t>
  </si>
  <si>
    <t>HAU100</t>
  </si>
  <si>
    <t>HAU11</t>
  </si>
  <si>
    <t>NTP is not properly implemented</t>
  </si>
  <si>
    <t>Audit records are not time stamped</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</si>
  <si>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</si>
  <si>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</si>
  <si>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</si>
  <si>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</si>
  <si>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</si>
  <si>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</si>
  <si>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</si>
  <si>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</si>
  <si>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</si>
  <si>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</si>
  <si>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</si>
  <si>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</si>
  <si>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</si>
  <si>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</si>
  <si>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</si>
  <si>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</si>
  <si>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</si>
  <si>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</si>
  <si>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</si>
  <si>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</si>
  <si>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</si>
  <si>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</si>
  <si>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</si>
  <si>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</si>
  <si>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</si>
  <si>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</si>
  <si>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</si>
  <si>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</si>
  <si>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</si>
  <si>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</si>
  <si>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</si>
  <si>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</si>
  <si>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</si>
  <si>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</si>
  <si>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HCM1</t>
  </si>
  <si>
    <t>HCM2</t>
  </si>
  <si>
    <t>FTI is not properly labeled on-screen</t>
  </si>
  <si>
    <t>HCM3</t>
  </si>
  <si>
    <t>Operating system does not have vendor support</t>
  </si>
  <si>
    <t>HCM4</t>
  </si>
  <si>
    <t>HCM5</t>
  </si>
  <si>
    <t>Web portal with FTI does not have three-tier architecture</t>
  </si>
  <si>
    <t>HCM6</t>
  </si>
  <si>
    <t>HCM7</t>
  </si>
  <si>
    <t>Configuration management procedures do not exist</t>
  </si>
  <si>
    <t>HCM8</t>
  </si>
  <si>
    <t>The ability to make changes is not properly limited</t>
  </si>
  <si>
    <t>HCM9</t>
  </si>
  <si>
    <t>Systems are not deployed using the concept of least privilege</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</si>
  <si>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</si>
  <si>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</si>
  <si>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</si>
  <si>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</si>
  <si>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</si>
  <si>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</si>
  <si>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</si>
  <si>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</si>
  <si>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</si>
  <si>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</si>
  <si>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</si>
  <si>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</si>
  <si>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</si>
  <si>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</si>
  <si>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</si>
  <si>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</si>
  <si>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</si>
  <si>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HCM20</t>
  </si>
  <si>
    <t>HCM21</t>
  </si>
  <si>
    <t>Permitted services have not been documented and approved</t>
  </si>
  <si>
    <t>HCM22</t>
  </si>
  <si>
    <t>HCM23</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</si>
  <si>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</si>
  <si>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</si>
  <si>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</si>
  <si>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</si>
  <si>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</si>
  <si>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</si>
  <si>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</si>
  <si>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</si>
  <si>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</si>
  <si>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</si>
  <si>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</si>
  <si>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</si>
  <si>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</si>
  <si>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</si>
  <si>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</si>
  <si>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</si>
  <si>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</si>
  <si>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</si>
  <si>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</si>
  <si>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</si>
  <si>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</si>
  <si>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</si>
  <si>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</si>
  <si>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</si>
  <si>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</si>
  <si>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</si>
  <si>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</si>
  <si>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</si>
  <si>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</si>
  <si>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</si>
  <si>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</si>
  <si>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HIR1</t>
  </si>
  <si>
    <t>Incident response program does not exist</t>
  </si>
  <si>
    <t>HIR100</t>
  </si>
  <si>
    <t>HIR2</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</si>
  <si>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</si>
  <si>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</si>
  <si>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</si>
  <si>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</si>
  <si>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</si>
  <si>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</si>
  <si>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</si>
  <si>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</si>
  <si>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</si>
  <si>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</si>
  <si>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</si>
  <si>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</si>
  <si>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</si>
  <si>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</si>
  <si>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</si>
  <si>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</si>
  <si>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</si>
  <si>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</si>
  <si>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</si>
  <si>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</si>
  <si>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</si>
  <si>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</si>
  <si>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</si>
  <si>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</si>
  <si>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</si>
  <si>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</si>
  <si>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</si>
  <si>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</si>
  <si>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</si>
  <si>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</si>
  <si>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</si>
  <si>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</si>
  <si>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</si>
  <si>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</si>
  <si>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</si>
  <si>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</si>
  <si>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</si>
  <si>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</si>
  <si>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</si>
  <si>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</si>
  <si>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</si>
  <si>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</si>
  <si>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</si>
  <si>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</si>
  <si>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</si>
  <si>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</si>
  <si>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</si>
  <si>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</si>
  <si>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HPW3</t>
  </si>
  <si>
    <t>Minimum password length is too short</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</si>
  <si>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</si>
  <si>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</si>
  <si>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</si>
  <si>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</si>
  <si>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</si>
  <si>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</si>
  <si>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</si>
  <si>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</si>
  <si>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</si>
  <si>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</si>
  <si>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</si>
  <si>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</si>
  <si>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</si>
  <si>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</si>
  <si>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</si>
  <si>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</si>
  <si>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</si>
  <si>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</si>
  <si>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</si>
  <si>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</si>
  <si>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</si>
  <si>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</si>
  <si>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</si>
  <si>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</si>
  <si>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</si>
  <si>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</si>
  <si>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</si>
  <si>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</si>
  <si>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</si>
  <si>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</si>
  <si>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</si>
  <si>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</si>
  <si>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Administrators cannot override minimum password age for users, when required</t>
  </si>
  <si>
    <t>HRA1</t>
  </si>
  <si>
    <t>Risk assessments are not performed</t>
  </si>
  <si>
    <t>HRA100</t>
  </si>
  <si>
    <t>HRA2</t>
  </si>
  <si>
    <t>Vulnerability assessments are not performed</t>
  </si>
  <si>
    <t>HRA3</t>
  </si>
  <si>
    <t>Vulnerability assessments do not generate corrective action plans</t>
  </si>
  <si>
    <t>HRA4</t>
  </si>
  <si>
    <t>HRA5</t>
  </si>
  <si>
    <t>Vulnerabilities are not remediated in a timely manner</t>
  </si>
  <si>
    <t>HRA6</t>
  </si>
  <si>
    <t>Scope of vulnerability scanning is not sufficient</t>
  </si>
  <si>
    <t>HRM1</t>
  </si>
  <si>
    <t>HRM100</t>
  </si>
  <si>
    <t>HRM2</t>
  </si>
  <si>
    <t>HRM3</t>
  </si>
  <si>
    <t>FTI access from personal devices</t>
  </si>
  <si>
    <t>HRM4</t>
  </si>
  <si>
    <t>FTI access from offshore</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</si>
  <si>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</si>
  <si>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</si>
  <si>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</si>
  <si>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</si>
  <si>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</si>
  <si>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</si>
  <si>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</si>
  <si>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</si>
  <si>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</si>
  <si>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</si>
  <si>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</si>
  <si>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</si>
  <si>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</si>
  <si>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</si>
  <si>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</si>
  <si>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</si>
  <si>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</si>
  <si>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</si>
  <si>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</si>
  <si>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</si>
  <si>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</si>
  <si>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</si>
  <si>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</si>
  <si>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</si>
  <si>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</si>
  <si>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</si>
  <si>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</si>
  <si>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</si>
  <si>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</si>
  <si>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</si>
  <si>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</si>
  <si>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</si>
  <si>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</si>
  <si>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</si>
  <si>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</si>
  <si>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</si>
  <si>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</si>
  <si>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</si>
  <si>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</si>
  <si>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</si>
  <si>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</si>
  <si>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</si>
  <si>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</si>
  <si>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</si>
  <si>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</si>
  <si>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</si>
  <si>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</si>
  <si>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</si>
  <si>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</si>
  <si>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</si>
  <si>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</si>
  <si>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</si>
  <si>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</si>
  <si>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</si>
  <si>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</si>
  <si>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</si>
  <si>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</si>
  <si>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</si>
  <si>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</si>
  <si>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</si>
  <si>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</si>
  <si>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</si>
  <si>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</si>
  <si>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</si>
  <si>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</si>
  <si>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</si>
  <si>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</si>
  <si>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</si>
  <si>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</si>
  <si>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</si>
  <si>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</si>
  <si>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</si>
  <si>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</si>
  <si>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</si>
  <si>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</si>
  <si>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</si>
  <si>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</si>
  <si>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</si>
  <si>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</si>
  <si>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</si>
  <si>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</si>
  <si>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</si>
  <si>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HSC20</t>
  </si>
  <si>
    <t>Publically available systems contain FTI</t>
  </si>
  <si>
    <t>HSC21</t>
  </si>
  <si>
    <t>Number of logon sessions are not managed appropriately</t>
  </si>
  <si>
    <t>HSC22</t>
  </si>
  <si>
    <t>VPN termination point is not sufficient</t>
  </si>
  <si>
    <t>HSC23</t>
  </si>
  <si>
    <t>Site survey has not been performed</t>
  </si>
  <si>
    <t>HSC25</t>
  </si>
  <si>
    <t>Network sessions do not timeout per Publication 1075 requirements</t>
  </si>
  <si>
    <t>HSC26</t>
  </si>
  <si>
    <t>HSC27</t>
  </si>
  <si>
    <t>Traffic inspection is not sufficient</t>
  </si>
  <si>
    <t>The network is not properly segmented</t>
  </si>
  <si>
    <t>HSC29</t>
  </si>
  <si>
    <t xml:space="preserve">Cryptographic key pairs are not properly managed </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</si>
  <si>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</si>
  <si>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</si>
  <si>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</si>
  <si>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</si>
  <si>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</si>
  <si>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</si>
  <si>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</si>
  <si>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</si>
  <si>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</si>
  <si>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</si>
  <si>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</si>
  <si>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</si>
  <si>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</si>
  <si>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All VM moves are being tracked in the virtual environment</t>
  </si>
  <si>
    <t>HSI9</t>
  </si>
  <si>
    <t>Network device configuration files are not kept offline</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</si>
  <si>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</si>
  <si>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</si>
  <si>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</si>
  <si>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</si>
  <si>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</si>
  <si>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</si>
  <si>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</si>
  <si>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</si>
  <si>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</si>
  <si>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</si>
  <si>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</si>
  <si>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</si>
  <si>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</si>
  <si>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VM rollbacks are conducted while connected to the network</t>
  </si>
  <si>
    <t>HSI19</t>
  </si>
  <si>
    <t>Data inputs are not being validated</t>
  </si>
  <si>
    <t>HSI20</t>
  </si>
  <si>
    <t>HSI22</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</si>
  <si>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</si>
  <si>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</si>
  <si>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</si>
  <si>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</si>
  <si>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</si>
  <si>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</si>
  <si>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</si>
  <si>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</si>
  <si>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</si>
  <si>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</si>
  <si>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</si>
  <si>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</si>
  <si>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</si>
  <si>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</si>
  <si>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</si>
  <si>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</si>
  <si>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</si>
  <si>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</si>
  <si>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</si>
  <si>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</si>
  <si>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</si>
  <si>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The data transfer agreement is not in place</t>
  </si>
  <si>
    <t>HMP1</t>
  </si>
  <si>
    <t>Media sanitization is not sufficient</t>
  </si>
  <si>
    <t xml:space="preserve">▪ IRS Publication 1075, Tax Information Security Guidelines for Federal, State and Local Agencies (October 2014) </t>
  </si>
  <si>
    <t xml:space="preserve">Removed duplicative test cases, re-assigned issue codes and revised weighted risk formulas </t>
  </si>
  <si>
    <t>HAC46</t>
  </si>
  <si>
    <t>HAC48</t>
  </si>
  <si>
    <t>HAC49</t>
  </si>
  <si>
    <t>HAC50</t>
  </si>
  <si>
    <t>HIA5</t>
  </si>
  <si>
    <t>HCA6</t>
  </si>
  <si>
    <t>HCA7</t>
  </si>
  <si>
    <t>HCA8</t>
  </si>
  <si>
    <t>HCA9</t>
  </si>
  <si>
    <t>HCA10</t>
  </si>
  <si>
    <t>HCA11</t>
  </si>
  <si>
    <t>HCA12</t>
  </si>
  <si>
    <t>HCA13</t>
  </si>
  <si>
    <t>HCA14</t>
  </si>
  <si>
    <t>HCA15</t>
  </si>
  <si>
    <t>HCM35</t>
  </si>
  <si>
    <t>HCM36</t>
  </si>
  <si>
    <t>HCM37</t>
  </si>
  <si>
    <t>HCP6</t>
  </si>
  <si>
    <t>HCP7</t>
  </si>
  <si>
    <t>HCP8</t>
  </si>
  <si>
    <t>HCP9</t>
  </si>
  <si>
    <t>HCP10</t>
  </si>
  <si>
    <t>HPW23</t>
  </si>
  <si>
    <t>HRA7</t>
  </si>
  <si>
    <t>HRA8</t>
  </si>
  <si>
    <t>HSA13</t>
  </si>
  <si>
    <t>HSA15</t>
  </si>
  <si>
    <t>HSA16</t>
  </si>
  <si>
    <t>HSA17</t>
  </si>
  <si>
    <t>HPE1</t>
  </si>
  <si>
    <t>HPM1</t>
  </si>
  <si>
    <t>Access to mainframe product libraries is not adequately controlled</t>
  </si>
  <si>
    <t>Usernames are not archived and may be re-issued to different users</t>
  </si>
  <si>
    <t>Use of emergency userIDs is not properly controlled</t>
  </si>
  <si>
    <t xml:space="preserve">Print spoolers do not adequately restrict jobs </t>
  </si>
  <si>
    <t>System does not properly control authentication process</t>
  </si>
  <si>
    <t>No log reduction system exists</t>
  </si>
  <si>
    <t>SSR is not current with Pub 1075 reporting requirements</t>
  </si>
  <si>
    <t>Rules of behavior does not exist</t>
  </si>
  <si>
    <t>Rules of behavior is not sufficient</t>
  </si>
  <si>
    <t>Assessment results are not shared with designated agency officials</t>
  </si>
  <si>
    <t>Interconnection Security Agreements are not sufficient</t>
  </si>
  <si>
    <t>POA&amp;Ms are not reviewed in accordance with Pub 1075</t>
  </si>
  <si>
    <t xml:space="preserve">System authorizations are not updated in accordance with Pub 1075 </t>
  </si>
  <si>
    <t>A continuous monitoring program has not been established</t>
  </si>
  <si>
    <t xml:space="preserve">The continuous monitoring program is not sufficient </t>
  </si>
  <si>
    <t>Application interfaces are not separated from management functionality</t>
  </si>
  <si>
    <t>Application code is not adequately separated from data sets</t>
  </si>
  <si>
    <t>System is not monitored for changes from baseline</t>
  </si>
  <si>
    <t>Services are not configured to use the default/standard ports</t>
  </si>
  <si>
    <t xml:space="preserve">The required benchmark has not been applied </t>
  </si>
  <si>
    <t xml:space="preserve">Configuration settings and benchmarks have not been defined </t>
  </si>
  <si>
    <t>Contingency plan is not updated annually</t>
  </si>
  <si>
    <t>Contingency plan is not sufficient</t>
  </si>
  <si>
    <t>Contingency training is not conducted</t>
  </si>
  <si>
    <t xml:space="preserve">Contingency training is not sufficient </t>
  </si>
  <si>
    <t>Backup data is not adequately protected</t>
  </si>
  <si>
    <t>Passwords cannot be changed by users</t>
  </si>
  <si>
    <t>Risk assessments are performed but not in accordance with Pub 1075 parameters</t>
  </si>
  <si>
    <t>Penetration test results are not included in agency POA&amp;Ms</t>
  </si>
  <si>
    <t>IT security is not part of capital planning and the investment control process</t>
  </si>
  <si>
    <t xml:space="preserve">FTI systems are not included in a SDLC </t>
  </si>
  <si>
    <t>FTI contracts do not contain all security requirements</t>
  </si>
  <si>
    <t>Documentation is not properly protected</t>
  </si>
  <si>
    <t>Security is not a consideration in system design or upgrade</t>
  </si>
  <si>
    <t>Data remanence is not properly handled</t>
  </si>
  <si>
    <t>Printer does not lock and prevent access to the hard drive</t>
  </si>
  <si>
    <t xml:space="preserve">A senior information officer does not exist </t>
  </si>
  <si>
    <t>User sessions do not lock after the Publication 1075 required timeframe</t>
  </si>
  <si>
    <t>FTI is not labeled and is commingled with non-FTI</t>
  </si>
  <si>
    <t>Inappropriate access to FTI from mobile devices</t>
  </si>
  <si>
    <t>Audit records are not retained per Pub 1075</t>
  </si>
  <si>
    <t>Information system baseline is insufficient</t>
  </si>
  <si>
    <t>Routine operational changes are not reviewed for security impacts before being implemented</t>
  </si>
  <si>
    <t>Agency does not control routine operational changes to systems via an approval process</t>
  </si>
  <si>
    <t>Incident response plan is not sufficient</t>
  </si>
  <si>
    <t>Minimum password age does not exist</t>
  </si>
  <si>
    <t>Vulnerability assessments are not performed as frequently as required per Publication 1075</t>
  </si>
  <si>
    <t>Multi-Factor authentication is not required</t>
  </si>
  <si>
    <t>User sessions do not terminate after the Publication 1075 period of inactivity</t>
  </si>
  <si>
    <t>Network perimeter devices do not properly restrict traffic</t>
  </si>
  <si>
    <r>
      <t xml:space="preserve">Issue Code Mapping (Select </t>
    </r>
    <r>
      <rPr>
        <b/>
        <u val="single"/>
        <sz val="10"/>
        <rFont val="Arial"/>
        <family val="2"/>
      </rPr>
      <t>one</t>
    </r>
    <r>
      <rPr>
        <b/>
        <sz val="10"/>
        <rFont val="Arial"/>
        <family val="2"/>
      </rPr>
      <t xml:space="preserve"> to enter in column L)</t>
    </r>
  </si>
  <si>
    <t>FTI is inappropriately moved and shared with non-FTI virtual machines</t>
  </si>
  <si>
    <t>1. Privileged device accounts are reviewed at least semi-annually for compliance with account management requirements. User accounts are reviewed at least annually to ensure accounts found on the VMware ESXi host are necessary and that account privileges are assigned correctly. 
2. No accounts exist for individuals that are no longer associated with the organization.
Accounts on the server are only used for maintenance on the Guest OS.</t>
  </si>
  <si>
    <t xml:space="preserve">Check to ensure that all ESXi management communications (if applicable) to the ESXi server are encrypted with a FIPS 140-2 encryption algorithm. </t>
  </si>
  <si>
    <t>Check to ensure that all ESXi management communications (if applicable) to the ESXi server are encrypted with a FIPS 140-2 encryption algorithm. 
The VCM Stunnel configuration file on the VCM application server is [C:]\Program Files
(x86)\VMware\VCM\Tools\stunnel.conf.  In Stunnel.conf, look for 
;; FIPS mode can be enabled as desired
fips = yes</t>
  </si>
  <si>
    <t>All communications between the ESXi server and system management servers are encrypted in accordance with IRS requirements.</t>
  </si>
  <si>
    <t>HSC30</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</si>
  <si>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</si>
  <si>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</si>
  <si>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</si>
  <si>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</si>
  <si>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</si>
  <si>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</si>
  <si>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</si>
  <si>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</si>
  <si>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</si>
  <si>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</si>
  <si>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</si>
  <si>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</si>
  <si>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</si>
  <si>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</si>
  <si>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</si>
  <si>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</si>
  <si>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</si>
  <si>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</si>
  <si>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</si>
  <si>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</si>
  <si>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HAU26</t>
  </si>
  <si>
    <t xml:space="preserve">System/service provider is not held accountable to protect and share audit records with the agency </t>
  </si>
  <si>
    <t>HAU27</t>
  </si>
  <si>
    <t>Audit trail does not include access to FTI in pre-production</t>
  </si>
  <si>
    <t>Application architecture does not properly separate user interface from data repository</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</si>
  <si>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</si>
  <si>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</si>
  <si>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</si>
  <si>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</si>
  <si>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</si>
  <si>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</si>
  <si>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</si>
  <si>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</si>
  <si>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</si>
  <si>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</si>
  <si>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</si>
  <si>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</si>
  <si>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</si>
  <si>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</si>
  <si>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</si>
  <si>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</si>
  <si>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</si>
  <si>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</si>
  <si>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</si>
  <si>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</si>
  <si>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Backup data is located on production systems</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</si>
  <si>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</si>
  <si>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</si>
  <si>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</si>
  <si>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</si>
  <si>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</si>
  <si>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</si>
  <si>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</si>
  <si>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</si>
  <si>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Nonlocal maintenance is not implemented securely</t>
  </si>
  <si>
    <t>HRA9</t>
  </si>
  <si>
    <t>Application source code is not assessed for static vulnerabilities</t>
  </si>
  <si>
    <t>Multi-Factor authentication is not required to access FTI via personal devices</t>
  </si>
  <si>
    <t>HRM10</t>
  </si>
  <si>
    <t>An FTI system is directly routable to the internet via unencrypted protocols</t>
  </si>
  <si>
    <t>HRM18</t>
  </si>
  <si>
    <t>Remote access policies are not sufficient</t>
  </si>
  <si>
    <t>HRM19</t>
  </si>
  <si>
    <t>Agency cannot remotely wipe lost mobile device</t>
  </si>
  <si>
    <t>HSA18</t>
  </si>
  <si>
    <t>Cloud vendor is not FedRAMP certified</t>
  </si>
  <si>
    <t>Digital Signatures or PKI certificates are expired or revoked</t>
  </si>
  <si>
    <t>Email policy is not sufficient</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</si>
  <si>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</si>
  <si>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</si>
  <si>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</si>
  <si>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</si>
  <si>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</si>
  <si>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</si>
  <si>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</si>
  <si>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</si>
  <si>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</si>
  <si>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</si>
  <si>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</si>
  <si>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</si>
  <si>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</si>
  <si>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</si>
  <si>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</si>
  <si>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 xml:space="preserve">Agency does not receive security alerts, advisories, or directives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</si>
  <si>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</si>
  <si>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</si>
  <si>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</si>
  <si>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</si>
  <si>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</si>
  <si>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</si>
  <si>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</si>
  <si>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</si>
  <si>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</si>
  <si>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</si>
  <si>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 xml:space="preserve">Axway does not run on a dedicated platform </t>
  </si>
  <si>
    <t xml:space="preserve"> ▪ VMWare ESXi 5.0 - 5.4</t>
  </si>
  <si>
    <t>HCM45: System configuration provides additional attack surface</t>
  </si>
  <si>
    <t>HCP5: Backup data is not adequately protected</t>
  </si>
  <si>
    <t xml:space="preserve"> ▪ SCSEM Version: 2.1</t>
  </si>
  <si>
    <t>Remote user sessions terminate after 30 minutes of inactivity.</t>
  </si>
  <si>
    <t>Account lockout duration shall be 15 minutes or greater to be automatically unlocked.</t>
  </si>
  <si>
    <t>Ask the administrator if the account lockout duration is set to 15 minutes or greater before unlock.</t>
  </si>
  <si>
    <t>The account lockout on the VMware ESXi server is set to 15 minutes or greater.</t>
  </si>
  <si>
    <t>Ask the administrator to show how strong cryptography is used for authentication. This includes, sshv2, tls 1.2 or above, and 128-bit or higher key lengths. Old/weak ciphers or authentication such as sshv1, or ssl &lt;=3, or account password hashes that are not hashed using a current standard hashing algorithm, blf, md5, sha, etc.
Using SSH, list available security associations:  esxcli network ip ipsec sa list.
Look for the setting listed
--encryption-algorithm=
Required. Specify the encryption algorithm using one of the following parameters -3des-cbc or  aes128-c</t>
  </si>
  <si>
    <t>Description</t>
  </si>
  <si>
    <t>12-1-16 v3</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</si>
  <si>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</si>
  <si>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</si>
  <si>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</si>
  <si>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</si>
  <si>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</si>
  <si>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</si>
  <si>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</si>
  <si>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</si>
  <si>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</si>
  <si>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</si>
  <si>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</si>
  <si>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</si>
  <si>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</si>
  <si>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</si>
  <si>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</si>
  <si>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</si>
  <si>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</si>
  <si>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</si>
  <si>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</si>
  <si>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</si>
  <si>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</si>
  <si>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</si>
  <si>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</si>
  <si>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</si>
  <si>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</si>
  <si>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</si>
  <si>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</si>
  <si>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</si>
  <si>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</si>
  <si>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</si>
  <si>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</si>
  <si>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</si>
  <si>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</si>
  <si>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</si>
  <si>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</si>
  <si>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</si>
  <si>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</si>
  <si>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</si>
  <si>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</si>
  <si>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</si>
  <si>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</si>
  <si>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</si>
  <si>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</si>
  <si>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</si>
  <si>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</si>
  <si>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</si>
  <si>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</si>
  <si>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</si>
  <si>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</si>
  <si>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</si>
  <si>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</si>
  <si>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</si>
  <si>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</si>
  <si>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</si>
  <si>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</si>
  <si>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</si>
  <si>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</si>
  <si>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</si>
  <si>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</si>
  <si>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</si>
  <si>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</si>
  <si>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</si>
  <si>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</si>
  <si>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</si>
  <si>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</si>
  <si>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</si>
  <si>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</si>
  <si>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</si>
  <si>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</si>
  <si>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</si>
  <si>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</si>
  <si>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</si>
  <si>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</si>
  <si>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</si>
  <si>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</si>
  <si>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</si>
  <si>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</si>
  <si>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</si>
  <si>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</si>
  <si>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</si>
  <si>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</si>
  <si>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</si>
  <si>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</si>
  <si>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</si>
  <si>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</si>
  <si>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</si>
  <si>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</si>
  <si>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</si>
  <si>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</si>
  <si>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</si>
  <si>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</si>
  <si>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</si>
  <si>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</si>
  <si>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</si>
  <si>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</si>
  <si>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</si>
  <si>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</si>
  <si>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</si>
  <si>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</si>
  <si>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</si>
  <si>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</si>
  <si>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</si>
  <si>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</si>
  <si>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</si>
  <si>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</si>
  <si>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</si>
  <si>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</si>
  <si>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</si>
  <si>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</si>
  <si>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</si>
  <si>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</si>
  <si>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</si>
  <si>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</si>
  <si>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</si>
  <si>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</si>
  <si>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</si>
  <si>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</si>
  <si>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</si>
  <si>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</si>
  <si>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</si>
  <si>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</si>
  <si>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</si>
  <si>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</si>
  <si>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</si>
  <si>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</si>
  <si>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</si>
  <si>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</si>
  <si>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</si>
  <si>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</si>
  <si>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</si>
  <si>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</si>
  <si>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Session terminations set to 30 minutes, account automated unlock set to 15 minutes, TLS requirements raised to TLS 1.2, Issue code changes</t>
  </si>
  <si>
    <t xml:space="preserve"> ▪ SCSEM Release Date: January 31, 2017</t>
  </si>
  <si>
    <t>HSA14</t>
  </si>
  <si>
    <t>HAC40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</si>
</sst>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65">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b/>
      <sz val="10"/>
      <color indexed="8"/>
      <name val="Arial"/>
      <family val="2"/>
    </font>
    <font>
      <sz val="10"/>
      <color indexed="9"/>
      <name val="Arial"/>
      <family val="2"/>
    </font>
    <font>
      <b/>
      <sz val="10"/>
      <color indexed="10"/>
      <name val="Arial"/>
      <family val="2"/>
    </font>
    <font>
      <sz val="12"/>
      <color indexed="8"/>
      <name val="Calibri"/>
      <family val="2"/>
    </font>
    <font>
      <sz val="12"/>
      <name val="Calibri"/>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rgb="FFFF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font>
    <font>
      <b/>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border>
    <border>
      <left/>
      <right style="thin">
        <color indexed="63"/>
      </right>
      <top style="thin">
        <color indexed="63"/>
      </top>
      <bottom/>
    </border>
    <border>
      <left/>
      <right style="thin">
        <color indexed="63"/>
      </right>
      <top/>
      <bottom/>
    </border>
    <border>
      <left/>
      <right/>
      <top/>
      <bottom style="thin">
        <color indexed="63"/>
      </bottom>
    </border>
    <border>
      <left/>
      <right style="thin">
        <color indexed="63"/>
      </right>
      <top/>
      <bottom style="thin">
        <color indexed="63"/>
      </bottom>
    </border>
    <border>
      <left/>
      <right style="thin"/>
      <top style="thin">
        <color indexed="63"/>
      </top>
      <bottom style="thin">
        <color indexed="63"/>
      </bottom>
    </border>
    <border>
      <left style="thin">
        <color indexed="63"/>
      </left>
      <right/>
      <top/>
      <bottom/>
    </border>
    <border>
      <left style="thin">
        <color indexed="63"/>
      </left>
      <right/>
      <top/>
      <bottom style="thin">
        <color indexed="63"/>
      </bottom>
    </border>
    <border>
      <left style="thin">
        <color indexed="63"/>
      </left>
      <right/>
      <top style="thin">
        <color indexed="63"/>
      </top>
      <bottom/>
    </border>
    <border>
      <left style="thin"/>
      <right style="thin"/>
      <top style="thin"/>
      <bottom style="thin"/>
    </border>
    <border>
      <left style="thin">
        <color indexed="63"/>
      </left>
      <right/>
      <top/>
      <bottom style="thin">
        <color theme="0"/>
      </bottom>
    </border>
    <border>
      <left/>
      <right/>
      <top/>
      <bottom style="thin">
        <color theme="0"/>
      </bottom>
    </border>
    <border>
      <left/>
      <right style="thin">
        <color indexed="63"/>
      </right>
      <top/>
      <bottom style="thin">
        <color theme="0"/>
      </bottom>
    </border>
    <border>
      <left style="thin">
        <color indexed="63"/>
      </left>
      <right/>
      <top style="thin">
        <color theme="0"/>
      </top>
      <bottom/>
    </border>
    <border>
      <left>
        <color indexed="63"/>
      </left>
      <right style="thin"/>
      <top>
        <color indexed="63"/>
      </top>
      <bottom>
        <color indexed="63"/>
      </bottom>
    </border>
    <border>
      <left/>
      <right style="thin"/>
      <top style="thin">
        <color indexed="63"/>
      </top>
      <bottom/>
    </border>
    <border>
      <left>
        <color indexed="63"/>
      </left>
      <right style="thin"/>
      <top>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color indexed="63"/>
      </left>
      <right>
        <color indexed="63"/>
      </right>
      <top style="thin">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38"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3">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0" xfId="0" applyNumberFormat="1" applyBorder="1" applyAlignment="1">
      <alignment horizontal="left" vertical="top"/>
    </xf>
    <xf numFmtId="14" fontId="0" fillId="0" borderId="11" xfId="0" applyNumberFormat="1" applyBorder="1" applyAlignment="1">
      <alignment horizontal="left" vertical="top"/>
    </xf>
    <xf numFmtId="0" fontId="0" fillId="0" borderId="10" xfId="0" applyBorder="1" applyAlignment="1">
      <alignment horizontal="left" vertical="top"/>
    </xf>
    <xf numFmtId="0" fontId="0" fillId="0" borderId="10" xfId="0" applyFont="1" applyBorder="1" applyAlignment="1" applyProtection="1">
      <alignment horizontal="left" vertical="top" wrapText="1"/>
      <protection locked="0"/>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0" fillId="0" borderId="18" xfId="0" applyFont="1" applyFill="1" applyBorder="1" applyAlignment="1">
      <alignment vertical="top"/>
    </xf>
    <xf numFmtId="0" fontId="5" fillId="0" borderId="0" xfId="0" applyFont="1" applyFill="1" applyBorder="1" applyAlignment="1">
      <alignment vertical="top"/>
    </xf>
    <xf numFmtId="0" fontId="3" fillId="34" borderId="10" xfId="0" applyFont="1" applyFill="1" applyBorder="1" applyAlignment="1">
      <alignment horizontal="left" vertical="center" wrapText="1"/>
    </xf>
    <xf numFmtId="0" fontId="0" fillId="34" borderId="13" xfId="0" applyFill="1" applyBorder="1" applyAlignment="1">
      <alignment vertical="center"/>
    </xf>
    <xf numFmtId="0" fontId="0" fillId="0" borderId="10" xfId="0" applyFont="1" applyBorder="1" applyAlignment="1" applyProtection="1">
      <alignment vertical="top" wrapText="1"/>
      <protection locked="0"/>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3" fillId="36" borderId="14"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0" fillId="34" borderId="19" xfId="0" applyFill="1" applyBorder="1" applyAlignment="1" applyProtection="1">
      <alignment vertical="center"/>
      <protection/>
    </xf>
    <xf numFmtId="0" fontId="49" fillId="0" borderId="0" xfId="53"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2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0" fillId="0" borderId="17"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57" fillId="0" borderId="0" xfId="0" applyFont="1" applyFill="1" applyAlignment="1" applyProtection="1">
      <alignment/>
      <protection/>
    </xf>
    <xf numFmtId="0" fontId="57" fillId="0" borderId="0" xfId="0" applyFont="1" applyFill="1" applyBorder="1" applyAlignment="1" applyProtection="1">
      <alignment vertical="top"/>
      <protection/>
    </xf>
    <xf numFmtId="0" fontId="57" fillId="0" borderId="16" xfId="0" applyFont="1" applyFill="1" applyBorder="1" applyAlignment="1" applyProtection="1">
      <alignment vertical="top"/>
      <protection/>
    </xf>
    <xf numFmtId="0" fontId="58" fillId="0" borderId="21" xfId="0" applyFont="1" applyFill="1" applyBorder="1" applyAlignment="1" applyProtection="1">
      <alignment vertical="top"/>
      <protection/>
    </xf>
    <xf numFmtId="0" fontId="58" fillId="0" borderId="17" xfId="0" applyFont="1" applyFill="1" applyBorder="1" applyAlignment="1" applyProtection="1">
      <alignment vertical="top"/>
      <protection/>
    </xf>
    <xf numFmtId="0" fontId="58" fillId="0" borderId="18" xfId="0" applyFont="1" applyFill="1" applyBorder="1" applyAlignment="1" applyProtection="1">
      <alignment vertical="top"/>
      <protection/>
    </xf>
    <xf numFmtId="0" fontId="3" fillId="37" borderId="22" xfId="0" applyFont="1" applyFill="1" applyBorder="1" applyAlignment="1" applyProtection="1">
      <alignment vertical="top"/>
      <protection/>
    </xf>
    <xf numFmtId="0" fontId="3" fillId="37" borderId="14"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3" fillId="34" borderId="10" xfId="0" applyFont="1" applyFill="1" applyBorder="1" applyAlignment="1" applyProtection="1">
      <alignment vertical="top" wrapText="1"/>
      <protection/>
    </xf>
    <xf numFmtId="0" fontId="6" fillId="36" borderId="0" xfId="0" applyFont="1" applyFill="1" applyAlignment="1" applyProtection="1">
      <alignment/>
      <protection/>
    </xf>
    <xf numFmtId="0" fontId="6" fillId="36" borderId="15" xfId="0" applyFont="1" applyFill="1" applyBorder="1" applyAlignment="1" applyProtection="1">
      <alignment vertical="center"/>
      <protection/>
    </xf>
    <xf numFmtId="0" fontId="0" fillId="0" borderId="0" xfId="0" applyFont="1" applyAlignment="1" applyProtection="1">
      <alignment/>
      <protection/>
    </xf>
    <xf numFmtId="0" fontId="6" fillId="36" borderId="0" xfId="0" applyFont="1" applyFill="1" applyBorder="1" applyAlignment="1" applyProtection="1">
      <alignment vertical="center"/>
      <protection/>
    </xf>
    <xf numFmtId="0" fontId="0" fillId="36" borderId="20" xfId="0" applyFont="1" applyFill="1" applyBorder="1" applyAlignment="1" applyProtection="1">
      <alignment horizontal="left" vertical="top" indent="1"/>
      <protection/>
    </xf>
    <xf numFmtId="0" fontId="3" fillId="33" borderId="11" xfId="0" applyFont="1" applyFill="1" applyBorder="1" applyAlignment="1" applyProtection="1">
      <alignment horizontal="left" vertical="center" indent="1"/>
      <protection/>
    </xf>
    <xf numFmtId="0" fontId="4" fillId="35" borderId="20" xfId="0" applyFont="1" applyFill="1" applyBorder="1" applyAlignment="1" applyProtection="1">
      <alignment horizontal="left" indent="1"/>
      <protection/>
    </xf>
    <xf numFmtId="0" fontId="3" fillId="36" borderId="22" xfId="0" applyFont="1" applyFill="1" applyBorder="1" applyAlignment="1" applyProtection="1">
      <alignment horizontal="left" indent="1"/>
      <protection/>
    </xf>
    <xf numFmtId="0" fontId="0" fillId="36" borderId="21" xfId="0" applyFont="1" applyFill="1" applyBorder="1" applyAlignment="1" applyProtection="1">
      <alignment horizontal="left" vertical="top" indent="1"/>
      <protection/>
    </xf>
    <xf numFmtId="0" fontId="59" fillId="0" borderId="13" xfId="0" applyFont="1" applyBorder="1" applyAlignment="1" applyProtection="1">
      <alignment vertical="top" wrapText="1"/>
      <protection/>
    </xf>
    <xf numFmtId="0" fontId="3" fillId="0" borderId="11" xfId="0" applyFont="1" applyBorder="1" applyAlignment="1" applyProtection="1">
      <alignment horizontal="left" vertical="top" indent="1"/>
      <protection/>
    </xf>
    <xf numFmtId="165" fontId="59" fillId="0" borderId="13" xfId="0" applyNumberFormat="1" applyFont="1" applyBorder="1" applyAlignment="1" applyProtection="1">
      <alignment vertical="top" wrapText="1"/>
      <protection/>
    </xf>
    <xf numFmtId="0" fontId="59" fillId="0" borderId="13" xfId="0" applyFont="1" applyBorder="1" applyAlignment="1" applyProtection="1">
      <alignment horizontal="left" vertical="top" wrapText="1"/>
      <protection/>
    </xf>
    <xf numFmtId="165" fontId="59" fillId="0" borderId="13" xfId="0" applyNumberFormat="1" applyFont="1" applyBorder="1" applyAlignment="1" applyProtection="1">
      <alignment horizontal="left" vertical="top" wrapText="1"/>
      <protection/>
    </xf>
    <xf numFmtId="0" fontId="0" fillId="0" borderId="21" xfId="0" applyFont="1" applyFill="1" applyBorder="1" applyAlignment="1">
      <alignment horizontal="left" vertical="top" indent="1"/>
    </xf>
    <xf numFmtId="0" fontId="8" fillId="35" borderId="0" xfId="0" applyFont="1" applyFill="1" applyBorder="1" applyAlignment="1" applyProtection="1">
      <alignment vertical="top"/>
      <protection/>
    </xf>
    <xf numFmtId="0" fontId="4" fillId="35" borderId="20" xfId="0" applyFont="1" applyFill="1" applyBorder="1" applyAlignment="1" applyProtection="1">
      <alignment horizontal="left" vertical="top" indent="1"/>
      <protection/>
    </xf>
    <xf numFmtId="0" fontId="57" fillId="0" borderId="20" xfId="0" applyFont="1" applyFill="1" applyBorder="1" applyAlignment="1" applyProtection="1">
      <alignment horizontal="left" vertical="top" indent="1"/>
      <protection/>
    </xf>
    <xf numFmtId="0" fontId="0" fillId="0" borderId="0" xfId="0" applyFont="1" applyAlignment="1" applyProtection="1">
      <alignment/>
      <protection/>
    </xf>
    <xf numFmtId="0" fontId="0" fillId="0" borderId="23" xfId="0" applyNumberFormat="1" applyBorder="1" applyAlignment="1">
      <alignment horizontal="left" vertical="top" wrapText="1"/>
    </xf>
    <xf numFmtId="0" fontId="0" fillId="0" borderId="23" xfId="0" applyFont="1" applyBorder="1" applyAlignment="1" applyProtection="1">
      <alignment horizontal="left" vertical="top" wrapText="1"/>
      <protection locked="0"/>
    </xf>
    <xf numFmtId="0" fontId="0" fillId="0" borderId="23" xfId="0" applyFont="1" applyBorder="1" applyAlignment="1">
      <alignment wrapText="1"/>
    </xf>
    <xf numFmtId="0" fontId="0" fillId="0" borderId="23" xfId="0" applyNumberFormat="1" applyFont="1" applyBorder="1" applyAlignment="1">
      <alignment horizontal="left" vertical="top" wrapText="1"/>
    </xf>
    <xf numFmtId="0" fontId="0" fillId="0" borderId="23" xfId="0" applyFont="1" applyFill="1" applyBorder="1" applyAlignment="1" applyProtection="1">
      <alignment horizontal="left" vertical="top" wrapText="1"/>
      <protection locked="0"/>
    </xf>
    <xf numFmtId="0" fontId="3" fillId="33" borderId="22" xfId="0" applyFont="1" applyFill="1" applyBorder="1" applyAlignment="1">
      <alignment/>
    </xf>
    <xf numFmtId="0" fontId="3" fillId="33" borderId="14" xfId="0" applyFont="1" applyFill="1" applyBorder="1" applyAlignment="1">
      <alignment/>
    </xf>
    <xf numFmtId="0" fontId="3" fillId="34" borderId="23" xfId="0" applyFont="1" applyFill="1" applyBorder="1" applyAlignment="1">
      <alignment horizontal="left" vertical="center" wrapText="1"/>
    </xf>
    <xf numFmtId="0" fontId="0" fillId="0" borderId="20" xfId="0" applyFont="1" applyFill="1" applyBorder="1" applyAlignment="1" applyProtection="1">
      <alignment horizontal="left" vertical="top" indent="1"/>
      <protection/>
    </xf>
    <xf numFmtId="0" fontId="3" fillId="0" borderId="20" xfId="0" applyFont="1" applyFill="1" applyBorder="1" applyAlignment="1" applyProtection="1">
      <alignment horizontal="left" vertical="top" indent="1"/>
      <protection/>
    </xf>
    <xf numFmtId="0" fontId="0" fillId="35" borderId="20" xfId="0" applyFont="1" applyFill="1" applyBorder="1" applyAlignment="1" applyProtection="1">
      <alignment horizontal="left" indent="1"/>
      <protection/>
    </xf>
    <xf numFmtId="0" fontId="0" fillId="35" borderId="20" xfId="0" applyFont="1" applyFill="1" applyBorder="1" applyAlignment="1" applyProtection="1">
      <alignment horizontal="left" vertical="top" indent="1"/>
      <protection/>
    </xf>
    <xf numFmtId="0" fontId="0" fillId="36" borderId="0" xfId="0" applyFont="1" applyFill="1" applyBorder="1" applyAlignment="1" applyProtection="1">
      <alignment vertical="top"/>
      <protection/>
    </xf>
    <xf numFmtId="0" fontId="0" fillId="36" borderId="17" xfId="0" applyFont="1" applyFill="1" applyBorder="1" applyAlignment="1" applyProtection="1">
      <alignment vertical="top"/>
      <protection/>
    </xf>
    <xf numFmtId="0" fontId="0" fillId="0" borderId="10" xfId="0" applyFont="1" applyBorder="1" applyAlignment="1">
      <alignment horizontal="left" vertical="top"/>
    </xf>
    <xf numFmtId="0" fontId="0" fillId="0" borderId="24" xfId="0" applyFont="1" applyFill="1" applyBorder="1" applyAlignment="1" applyProtection="1">
      <alignment horizontal="left" vertical="top" indent="1"/>
      <protection/>
    </xf>
    <xf numFmtId="0" fontId="57" fillId="0" borderId="25" xfId="0" applyFont="1" applyFill="1" applyBorder="1" applyAlignment="1" applyProtection="1">
      <alignment vertical="top"/>
      <protection/>
    </xf>
    <xf numFmtId="0" fontId="57" fillId="0" borderId="26" xfId="0" applyFont="1" applyFill="1" applyBorder="1" applyAlignment="1" applyProtection="1">
      <alignment vertical="top"/>
      <protection/>
    </xf>
    <xf numFmtId="0" fontId="0" fillId="0" borderId="27" xfId="0" applyFont="1" applyFill="1" applyBorder="1" applyAlignment="1" applyProtection="1">
      <alignment horizontal="left" vertical="top" indent="1"/>
      <protection/>
    </xf>
    <xf numFmtId="0" fontId="0" fillId="0" borderId="10" xfId="0" applyFont="1" applyBorder="1" applyAlignment="1">
      <alignment horizontal="left" vertical="top" wrapText="1"/>
    </xf>
    <xf numFmtId="0" fontId="0" fillId="0" borderId="0" xfId="0" applyFont="1" applyAlignment="1">
      <alignment vertical="center"/>
    </xf>
    <xf numFmtId="0" fontId="0" fillId="35" borderId="28" xfId="0" applyFont="1" applyFill="1" applyBorder="1" applyAlignment="1" applyProtection="1">
      <alignment/>
      <protection/>
    </xf>
    <xf numFmtId="0" fontId="8" fillId="35" borderId="28" xfId="0" applyFont="1" applyFill="1" applyBorder="1" applyAlignment="1" applyProtection="1">
      <alignment/>
      <protection/>
    </xf>
    <xf numFmtId="0" fontId="8" fillId="35" borderId="28" xfId="0" applyFont="1" applyFill="1" applyBorder="1" applyAlignment="1" applyProtection="1">
      <alignment vertical="top"/>
      <protection/>
    </xf>
    <xf numFmtId="0" fontId="3" fillId="36" borderId="29" xfId="0" applyFont="1" applyFill="1" applyBorder="1" applyAlignment="1" applyProtection="1">
      <alignment vertical="center"/>
      <protection/>
    </xf>
    <xf numFmtId="0" fontId="0" fillId="36" borderId="28" xfId="0" applyFont="1" applyFill="1" applyBorder="1" applyAlignment="1" applyProtection="1">
      <alignment vertical="top"/>
      <protection/>
    </xf>
    <xf numFmtId="0" fontId="0" fillId="36" borderId="30" xfId="0" applyFont="1" applyFill="1" applyBorder="1" applyAlignment="1" applyProtection="1">
      <alignment vertical="top"/>
      <protection/>
    </xf>
    <xf numFmtId="0" fontId="0" fillId="0" borderId="28" xfId="0" applyFont="1" applyBorder="1" applyAlignment="1" applyProtection="1">
      <alignment/>
      <protection/>
    </xf>
    <xf numFmtId="0" fontId="3" fillId="33" borderId="19" xfId="0" applyFont="1" applyFill="1" applyBorder="1" applyAlignment="1" applyProtection="1">
      <alignment vertical="center"/>
      <protection/>
    </xf>
    <xf numFmtId="0" fontId="0" fillId="0" borderId="19" xfId="0" applyFont="1" applyBorder="1" applyAlignment="1" applyProtection="1">
      <alignment horizontal="left" vertical="top"/>
      <protection locked="0"/>
    </xf>
    <xf numFmtId="0" fontId="0" fillId="0" borderId="28" xfId="0" applyBorder="1" applyAlignment="1" applyProtection="1">
      <alignment/>
      <protection/>
    </xf>
    <xf numFmtId="165" fontId="0" fillId="0" borderId="19" xfId="0" applyNumberFormat="1" applyFont="1" applyBorder="1" applyAlignment="1" applyProtection="1">
      <alignment horizontal="left" vertical="top"/>
      <protection locked="0"/>
    </xf>
    <xf numFmtId="0" fontId="0" fillId="0" borderId="19" xfId="0" applyFont="1" applyBorder="1" applyAlignment="1" applyProtection="1">
      <alignment vertical="top"/>
      <protection locked="0"/>
    </xf>
    <xf numFmtId="165" fontId="0" fillId="0" borderId="19" xfId="0" applyNumberFormat="1" applyFont="1" applyBorder="1" applyAlignment="1" applyProtection="1">
      <alignment vertical="top"/>
      <protection locked="0"/>
    </xf>
    <xf numFmtId="0" fontId="0" fillId="0" borderId="23" xfId="0" applyFont="1" applyFill="1" applyBorder="1" applyAlignment="1">
      <alignment horizontal="left" vertical="top" wrapText="1"/>
    </xf>
    <xf numFmtId="0" fontId="60" fillId="37" borderId="31" xfId="0" applyFont="1" applyFill="1" applyBorder="1" applyAlignment="1" applyProtection="1">
      <alignment vertical="top"/>
      <protection/>
    </xf>
    <xf numFmtId="0" fontId="3" fillId="37" borderId="32" xfId="0" applyFont="1" applyFill="1" applyBorder="1" applyAlignment="1" applyProtection="1">
      <alignment vertical="top"/>
      <protection/>
    </xf>
    <xf numFmtId="0" fontId="3" fillId="37" borderId="33" xfId="0" applyFont="1" applyFill="1" applyBorder="1" applyAlignment="1" applyProtection="1">
      <alignment vertical="top"/>
      <protection/>
    </xf>
    <xf numFmtId="0" fontId="3" fillId="37" borderId="34"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35" xfId="0" applyFont="1" applyFill="1" applyBorder="1" applyAlignment="1" applyProtection="1">
      <alignment vertical="top"/>
      <protection/>
    </xf>
    <xf numFmtId="0" fontId="3" fillId="37" borderId="36" xfId="0" applyFont="1" applyFill="1" applyBorder="1" applyAlignment="1" applyProtection="1">
      <alignment vertical="top"/>
      <protection/>
    </xf>
    <xf numFmtId="0" fontId="3" fillId="37" borderId="37" xfId="0" applyFont="1" applyFill="1" applyBorder="1" applyAlignment="1" applyProtection="1">
      <alignment vertical="top"/>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3" fillId="38" borderId="34" xfId="0" applyFont="1" applyFill="1" applyBorder="1" applyAlignment="1">
      <alignment/>
    </xf>
    <xf numFmtId="0" fontId="3" fillId="34" borderId="31" xfId="0" applyFont="1" applyFill="1" applyBorder="1" applyAlignment="1">
      <alignment/>
    </xf>
    <xf numFmtId="0" fontId="3" fillId="34" borderId="32" xfId="0" applyFont="1" applyFill="1" applyBorder="1" applyAlignment="1">
      <alignment/>
    </xf>
    <xf numFmtId="0" fontId="3" fillId="34" borderId="33" xfId="0" applyFont="1" applyFill="1" applyBorder="1" applyAlignment="1">
      <alignment/>
    </xf>
    <xf numFmtId="0" fontId="0" fillId="0" borderId="28" xfId="0" applyFill="1" applyBorder="1" applyAlignment="1">
      <alignment/>
    </xf>
    <xf numFmtId="0" fontId="5" fillId="38" borderId="34" xfId="0" applyFont="1" applyFill="1" applyBorder="1" applyAlignment="1">
      <alignment/>
    </xf>
    <xf numFmtId="0" fontId="3" fillId="36" borderId="38" xfId="0" applyFont="1" applyFill="1" applyBorder="1" applyAlignment="1">
      <alignment/>
    </xf>
    <xf numFmtId="0" fontId="0" fillId="39" borderId="39" xfId="0" applyFill="1" applyBorder="1" applyAlignment="1">
      <alignment/>
    </xf>
    <xf numFmtId="0" fontId="3" fillId="36" borderId="39" xfId="0" applyFont="1" applyFill="1" applyBorder="1" applyAlignment="1">
      <alignment/>
    </xf>
    <xf numFmtId="0" fontId="0" fillId="39" borderId="40" xfId="0" applyFill="1" applyBorder="1" applyAlignment="1">
      <alignment/>
    </xf>
    <xf numFmtId="0" fontId="3" fillId="36" borderId="41" xfId="0" applyFont="1" applyFill="1" applyBorder="1" applyAlignment="1">
      <alignment/>
    </xf>
    <xf numFmtId="0" fontId="3" fillId="36" borderId="42" xfId="0" applyFont="1" applyFill="1" applyBorder="1" applyAlignment="1">
      <alignment/>
    </xf>
    <xf numFmtId="0" fontId="3" fillId="36" borderId="43" xfId="0" applyFont="1" applyFill="1" applyBorder="1" applyAlignment="1">
      <alignment/>
    </xf>
    <xf numFmtId="0" fontId="0" fillId="38" borderId="34" xfId="0" applyFill="1" applyBorder="1" applyAlignment="1">
      <alignment/>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0" fillId="34" borderId="47" xfId="0" applyFont="1" applyFill="1" applyBorder="1" applyAlignment="1">
      <alignment vertical="center"/>
    </xf>
    <xf numFmtId="0" fontId="7" fillId="34" borderId="10"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28" xfId="0" applyBorder="1" applyAlignment="1">
      <alignment/>
    </xf>
    <xf numFmtId="0" fontId="5" fillId="38" borderId="34" xfId="0" applyFont="1" applyFill="1" applyBorder="1" applyAlignment="1">
      <alignment vertical="top"/>
    </xf>
    <xf numFmtId="0" fontId="5" fillId="0" borderId="23" xfId="0" applyFont="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28" xfId="0" applyBorder="1" applyAlignment="1">
      <alignment/>
    </xf>
    <xf numFmtId="0" fontId="3" fillId="0" borderId="0" xfId="0" applyFont="1" applyBorder="1" applyAlignment="1">
      <alignment/>
    </xf>
    <xf numFmtId="0" fontId="3" fillId="36" borderId="40" xfId="0" applyFont="1" applyFill="1" applyBorder="1" applyAlignment="1">
      <alignment/>
    </xf>
    <xf numFmtId="0" fontId="0" fillId="0" borderId="34" xfId="0" applyBorder="1" applyAlignment="1">
      <alignment/>
    </xf>
    <xf numFmtId="0" fontId="7" fillId="34" borderId="53" xfId="0" applyFont="1" applyFill="1" applyBorder="1" applyAlignment="1">
      <alignment horizontal="center" vertical="center"/>
    </xf>
    <xf numFmtId="0" fontId="7" fillId="38" borderId="0" xfId="0" applyFont="1" applyFill="1" applyBorder="1" applyAlignment="1">
      <alignment horizontal="center" vertical="center"/>
    </xf>
    <xf numFmtId="0" fontId="0" fillId="0" borderId="23" xfId="0" applyFont="1" applyBorder="1" applyAlignment="1">
      <alignment horizontal="center" vertical="center"/>
    </xf>
    <xf numFmtId="0" fontId="5" fillId="0" borderId="23" xfId="0" applyFont="1" applyFill="1" applyBorder="1" applyAlignment="1">
      <alignment horizontal="center" vertical="top" wrapText="1"/>
    </xf>
    <xf numFmtId="0" fontId="0" fillId="0" borderId="35" xfId="0" applyBorder="1" applyAlignment="1">
      <alignment/>
    </xf>
    <xf numFmtId="0" fontId="0" fillId="0" borderId="36" xfId="0" applyBorder="1" applyAlignment="1">
      <alignment/>
    </xf>
    <xf numFmtId="0" fontId="5" fillId="0" borderId="36" xfId="0" applyFont="1" applyFill="1" applyBorder="1" applyAlignment="1">
      <alignment vertical="top" wrapText="1"/>
    </xf>
    <xf numFmtId="0" fontId="0" fillId="0" borderId="37" xfId="0" applyBorder="1" applyAlignment="1">
      <alignment/>
    </xf>
    <xf numFmtId="0" fontId="3" fillId="0" borderId="22" xfId="0" applyFont="1" applyFill="1" applyBorder="1" applyAlignment="1">
      <alignment horizontal="left" vertical="center"/>
    </xf>
    <xf numFmtId="0" fontId="0" fillId="0" borderId="20" xfId="0" applyFont="1" applyFill="1" applyBorder="1" applyAlignment="1">
      <alignment horizontal="left" vertical="top"/>
    </xf>
    <xf numFmtId="0" fontId="3" fillId="33" borderId="40" xfId="0" applyFont="1" applyFill="1" applyBorder="1" applyAlignment="1" applyProtection="1">
      <alignment/>
      <protection locked="0"/>
    </xf>
    <xf numFmtId="0" fontId="3" fillId="33" borderId="12" xfId="0" applyFont="1" applyFill="1" applyBorder="1" applyAlignment="1" applyProtection="1">
      <alignment/>
      <protection locked="0"/>
    </xf>
    <xf numFmtId="0" fontId="3" fillId="34" borderId="40" xfId="0" applyFont="1" applyFill="1" applyBorder="1" applyAlignment="1" applyProtection="1">
      <alignment vertical="top" wrapText="1"/>
      <protection locked="0"/>
    </xf>
    <xf numFmtId="0" fontId="3" fillId="34" borderId="23" xfId="0"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38" borderId="38" xfId="0" applyFont="1" applyFill="1" applyBorder="1" applyAlignment="1">
      <alignment/>
    </xf>
    <xf numFmtId="0" fontId="0" fillId="0" borderId="39" xfId="0" applyFont="1" applyBorder="1" applyAlignment="1">
      <alignment/>
    </xf>
    <xf numFmtId="0" fontId="0" fillId="0" borderId="23" xfId="0" applyNumberFormat="1" applyFont="1" applyFill="1" applyBorder="1" applyAlignment="1">
      <alignment horizontal="center" vertical="top" wrapText="1"/>
    </xf>
    <xf numFmtId="0" fontId="0" fillId="0" borderId="23" xfId="57" applyNumberFormat="1" applyBorder="1" applyAlignment="1" applyProtection="1">
      <alignment horizontal="center" vertical="top"/>
      <protection/>
    </xf>
    <xf numFmtId="2" fontId="3" fillId="0" borderId="40" xfId="0" applyNumberFormat="1" applyFont="1" applyBorder="1" applyAlignment="1">
      <alignment horizontal="center"/>
    </xf>
    <xf numFmtId="0" fontId="0" fillId="0" borderId="23" xfId="57" applyFont="1" applyBorder="1" applyAlignment="1">
      <alignment wrapText="1"/>
      <protection/>
    </xf>
    <xf numFmtId="0" fontId="0" fillId="0" borderId="23" xfId="57" applyFont="1" applyBorder="1" applyAlignment="1">
      <alignment horizontal="left"/>
      <protection/>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9" fontId="9" fillId="0" borderId="23" xfId="0" applyNumberFormat="1" applyFont="1" applyFill="1" applyBorder="1" applyAlignment="1">
      <alignment horizontal="center" vertical="center"/>
    </xf>
    <xf numFmtId="0" fontId="3" fillId="33" borderId="0" xfId="0" applyFont="1" applyFill="1" applyBorder="1" applyAlignment="1" applyProtection="1">
      <alignment/>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23" xfId="0" applyFont="1" applyBorder="1" applyAlignment="1" applyProtection="1">
      <alignment vertical="top" wrapText="1"/>
      <protection locked="0"/>
    </xf>
    <xf numFmtId="0" fontId="0" fillId="0" borderId="23" xfId="0" applyFont="1" applyBorder="1" applyAlignment="1" applyProtection="1">
      <alignment horizontal="left" vertical="top"/>
      <protection locked="0"/>
    </xf>
    <xf numFmtId="0" fontId="0" fillId="38" borderId="11" xfId="0" applyFont="1" applyFill="1" applyBorder="1" applyAlignment="1" applyProtection="1">
      <alignment horizontal="left" vertical="top" wrapText="1"/>
      <protection locked="0"/>
    </xf>
    <xf numFmtId="0" fontId="0" fillId="38" borderId="10" xfId="0" applyFont="1" applyFill="1" applyBorder="1" applyAlignment="1" applyProtection="1">
      <alignment horizontal="left" vertical="top" wrapText="1"/>
      <protection locked="0"/>
    </xf>
    <xf numFmtId="0" fontId="3" fillId="38" borderId="11" xfId="0" applyFont="1" applyFill="1" applyBorder="1" applyAlignment="1" applyProtection="1">
      <alignment horizontal="left" vertical="center" indent="1"/>
      <protection/>
    </xf>
    <xf numFmtId="0" fontId="3" fillId="38" borderId="13" xfId="0" applyFont="1" applyFill="1" applyBorder="1" applyAlignment="1" applyProtection="1">
      <alignment vertical="center"/>
      <protection/>
    </xf>
    <xf numFmtId="0" fontId="0" fillId="0" borderId="48" xfId="0" applyFont="1" applyBorder="1" applyAlignment="1" applyProtection="1">
      <alignment horizontal="left" vertical="center"/>
      <protection locked="0"/>
    </xf>
    <xf numFmtId="14" fontId="0" fillId="0" borderId="48" xfId="0" applyNumberFormat="1" applyFont="1" applyBorder="1" applyAlignment="1" applyProtection="1" quotePrefix="1">
      <alignment horizontal="left" vertical="center"/>
      <protection locked="0"/>
    </xf>
    <xf numFmtId="164" fontId="0" fillId="0" borderId="48" xfId="0" applyNumberFormat="1" applyFont="1" applyBorder="1" applyAlignment="1" applyProtection="1">
      <alignment horizontal="left" vertical="center"/>
      <protection locked="0"/>
    </xf>
    <xf numFmtId="0" fontId="3" fillId="0" borderId="11" xfId="0" applyFont="1" applyBorder="1" applyAlignment="1" applyProtection="1">
      <alignment horizontal="left" vertical="center" indent="1"/>
      <protection/>
    </xf>
    <xf numFmtId="0" fontId="1" fillId="38" borderId="0" xfId="0" applyFont="1" applyFill="1" applyAlignment="1" applyProtection="1">
      <alignment/>
      <protection/>
    </xf>
    <xf numFmtId="0" fontId="61" fillId="38" borderId="0" xfId="0" applyFont="1" applyFill="1" applyAlignment="1">
      <alignment/>
    </xf>
    <xf numFmtId="0" fontId="62" fillId="38" borderId="0" xfId="0" applyFont="1" applyFill="1" applyAlignment="1">
      <alignment/>
    </xf>
    <xf numFmtId="0" fontId="0" fillId="38" borderId="0" xfId="0" applyFill="1" applyAlignment="1">
      <alignment/>
    </xf>
    <xf numFmtId="0" fontId="9" fillId="0" borderId="23" xfId="0" applyFont="1" applyBorder="1" applyAlignment="1">
      <alignment horizontal="center"/>
    </xf>
    <xf numFmtId="0" fontId="3" fillId="34" borderId="22" xfId="0" applyFont="1" applyFill="1" applyBorder="1" applyAlignment="1" applyProtection="1">
      <alignment horizontal="left" vertical="center" indent="1"/>
      <protection/>
    </xf>
    <xf numFmtId="0" fontId="3" fillId="34" borderId="14"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0" fillId="0" borderId="31" xfId="0" applyFont="1" applyFill="1" applyBorder="1" applyAlignment="1" applyProtection="1">
      <alignment horizontal="left" vertical="top" indent="1"/>
      <protection/>
    </xf>
    <xf numFmtId="0" fontId="57" fillId="0" borderId="32" xfId="0" applyFont="1" applyFill="1" applyBorder="1" applyAlignment="1" applyProtection="1">
      <alignment vertical="top"/>
      <protection/>
    </xf>
    <xf numFmtId="0" fontId="57" fillId="0" borderId="33" xfId="0" applyFont="1" applyFill="1" applyBorder="1" applyAlignment="1" applyProtection="1">
      <alignment vertical="top"/>
      <protection/>
    </xf>
    <xf numFmtId="0" fontId="0" fillId="0" borderId="34" xfId="0" applyFont="1" applyFill="1" applyBorder="1" applyAlignment="1" applyProtection="1">
      <alignment horizontal="left" vertical="top" indent="1"/>
      <protection/>
    </xf>
    <xf numFmtId="0" fontId="57" fillId="0" borderId="28" xfId="0" applyFont="1" applyFill="1" applyBorder="1" applyAlignment="1" applyProtection="1">
      <alignment vertical="top"/>
      <protection/>
    </xf>
    <xf numFmtId="0" fontId="0" fillId="0" borderId="34" xfId="0" applyFont="1" applyFill="1" applyBorder="1" applyAlignment="1">
      <alignment horizontal="left" vertical="top" indent="2"/>
    </xf>
    <xf numFmtId="0" fontId="57" fillId="0" borderId="35" xfId="0" applyFont="1" applyFill="1" applyBorder="1" applyAlignment="1" applyProtection="1">
      <alignment horizontal="left" vertical="top" indent="1"/>
      <protection/>
    </xf>
    <xf numFmtId="0" fontId="57" fillId="0" borderId="36" xfId="0" applyFont="1" applyFill="1" applyBorder="1" applyAlignment="1" applyProtection="1">
      <alignment vertical="top"/>
      <protection/>
    </xf>
    <xf numFmtId="0" fontId="57" fillId="0" borderId="37" xfId="0" applyFont="1" applyFill="1" applyBorder="1" applyAlignment="1" applyProtection="1">
      <alignment vertical="top"/>
      <protection/>
    </xf>
    <xf numFmtId="0" fontId="0" fillId="0" borderId="0" xfId="0" applyAlignment="1">
      <alignment wrapText="1"/>
    </xf>
    <xf numFmtId="0" fontId="63" fillId="0" borderId="0" xfId="0" applyFont="1" applyAlignment="1">
      <alignment horizontal="center" wrapText="1"/>
    </xf>
    <xf numFmtId="0" fontId="0" fillId="0" borderId="10" xfId="57" applyFont="1" applyBorder="1" applyAlignment="1" applyProtection="1">
      <alignment vertical="top" wrapText="1"/>
      <protection locked="0"/>
    </xf>
    <xf numFmtId="0" fontId="63" fillId="38" borderId="23" xfId="0" applyFont="1" applyFill="1" applyBorder="1" applyAlignment="1">
      <alignment horizontal="left" vertical="center" wrapText="1"/>
    </xf>
    <xf numFmtId="0" fontId="63" fillId="38" borderId="23" xfId="0" applyFont="1" applyFill="1" applyBorder="1" applyAlignment="1">
      <alignment horizontal="center" wrapText="1"/>
    </xf>
    <xf numFmtId="0" fontId="0" fillId="38" borderId="23" xfId="0" applyFill="1" applyBorder="1" applyAlignment="1">
      <alignment wrapText="1"/>
    </xf>
    <xf numFmtId="0" fontId="63" fillId="38" borderId="23" xfId="0" applyFont="1" applyFill="1" applyBorder="1" applyAlignment="1">
      <alignment horizontal="center" vertical="center" wrapText="1"/>
    </xf>
    <xf numFmtId="0" fontId="0" fillId="38" borderId="23" xfId="0" applyFill="1" applyBorder="1" applyAlignment="1">
      <alignment horizontal="center" wrapText="1"/>
    </xf>
    <xf numFmtId="0" fontId="35" fillId="38" borderId="23" xfId="0" applyFont="1" applyFill="1" applyBorder="1" applyAlignment="1">
      <alignment horizontal="left" vertical="center" wrapText="1"/>
    </xf>
    <xf numFmtId="0" fontId="35" fillId="38" borderId="23" xfId="0" applyFont="1" applyFill="1" applyBorder="1" applyAlignment="1">
      <alignment horizontal="center" wrapText="1"/>
    </xf>
    <xf numFmtId="0" fontId="0" fillId="38" borderId="23" xfId="0" applyFill="1" applyBorder="1" applyAlignment="1">
      <alignment horizontal="center" vertical="center" wrapText="1"/>
    </xf>
    <xf numFmtId="0" fontId="55" fillId="40" borderId="23" xfId="0" applyFont="1" applyFill="1" applyBorder="1" applyAlignment="1">
      <alignment wrapText="1"/>
    </xf>
    <xf numFmtId="0" fontId="64" fillId="40" borderId="23" xfId="0" applyFont="1" applyFill="1" applyBorder="1" applyAlignment="1">
      <alignment horizontal="center" wrapText="1"/>
    </xf>
    <xf numFmtId="0" fontId="0" fillId="0" borderId="23" xfId="0" applyBorder="1" applyAlignment="1">
      <alignment/>
    </xf>
    <xf numFmtId="0" fontId="63" fillId="21" borderId="23" xfId="0" applyFont="1" applyFill="1" applyBorder="1" applyAlignment="1">
      <alignment horizontal="left" vertical="center" wrapText="1"/>
    </xf>
    <xf numFmtId="0" fontId="63" fillId="21" borderId="23" xfId="0" applyFont="1" applyFill="1" applyBorder="1" applyAlignment="1">
      <alignment horizontal="center" vertical="center" wrapText="1"/>
    </xf>
    <xf numFmtId="0" fontId="63" fillId="0" borderId="23" xfId="0" applyFont="1" applyBorder="1" applyAlignment="1">
      <alignment horizontal="center" wrapText="1"/>
    </xf>
    <xf numFmtId="0" fontId="0" fillId="38" borderId="23" xfId="0" applyFill="1" applyBorder="1" applyAlignment="1">
      <alignment/>
    </xf>
    <xf numFmtId="166" fontId="0" fillId="0" borderId="23" xfId="0" applyNumberFormat="1" applyBorder="1" applyAlignment="1">
      <alignment horizontal="left" vertical="top" wrapText="1"/>
    </xf>
    <xf numFmtId="14" fontId="0" fillId="0" borderId="23" xfId="0" applyNumberFormat="1" applyBorder="1" applyAlignment="1">
      <alignment horizontal="left" vertical="top" wrapText="1"/>
    </xf>
    <xf numFmtId="0" fontId="0" fillId="0" borderId="23" xfId="0" applyFont="1" applyBorder="1" applyAlignment="1">
      <alignment horizontal="left" vertical="top" wrapText="1"/>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57" xfId="58"/>
    <cellStyle name="Normal 3" xfId="59"/>
    <cellStyle name="Note" xfId="60"/>
    <cellStyle name="Output" xfId="61"/>
    <cellStyle name="Percent" xfId="62"/>
    <cellStyle name="Title" xfId="63"/>
    <cellStyle name="Total" xfId="64"/>
    <cellStyle name="Warning Text" xfId="65"/>
  </cellStyles>
  <dxfs count="24">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ill>
        <patternFill>
          <bgColor rgb="FFFFFF00"/>
        </patternFill>
      </fill>
    </dxf>
    <dxf>
      <fill>
        <patternFill>
          <bgColor rgb="FFFFFF0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5915025</xdr:colOff>
      <xdr:row>0</xdr:row>
      <xdr:rowOff>76200</xdr:rowOff>
    </xdr:from>
    <xdr:to>
      <xdr:col>2</xdr:col>
      <xdr:colOff>6934200</xdr:colOff>
      <xdr:row>5</xdr:row>
      <xdr:rowOff>38100</xdr:rowOff>
    </xdr:to>
    <xdr:pic>
      <xdr:nvPicPr>
        <xdr:cNvPr id="1" name="Picture 1" descr="The official logo of the IRS"/>
        <xdr:cNvPicPr preferRelativeResize="1">
          <a:picLocks noChangeAspect="1"/>
        </xdr:cNvPicPr>
      </xdr:nvPicPr>
      <xdr:blipFill>
        <a:blip r:embed="rId1"/>
        <a:stretch>
          <a:fillRect/>
        </a:stretch>
      </xdr:blipFill>
      <xdr:spPr>
        <a:xfrm>
          <a:off x="7391400" y="76200"/>
          <a:ext cx="10287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43</xdr:row>
      <xdr:rowOff>28575</xdr:rowOff>
    </xdr:from>
    <xdr:to>
      <xdr:col>13</xdr:col>
      <xdr:colOff>419100</xdr:colOff>
      <xdr:row>60</xdr:row>
      <xdr:rowOff>19050</xdr:rowOff>
    </xdr:to>
    <xdr:pic>
      <xdr:nvPicPr>
        <xdr:cNvPr id="1" name="Picture 1"/>
        <xdr:cNvPicPr preferRelativeResize="1">
          <a:picLocks noChangeAspect="1"/>
        </xdr:cNvPicPr>
      </xdr:nvPicPr>
      <xdr:blipFill>
        <a:blip r:embed="rId1"/>
        <a:stretch>
          <a:fillRect/>
        </a:stretch>
      </xdr:blipFill>
      <xdr:spPr>
        <a:xfrm>
          <a:off x="133350" y="7010400"/>
          <a:ext cx="821055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showGridLines="0" tabSelected="1" zoomScale="80" zoomScaleNormal="80" zoomScaleSheetLayoutView="100" workbookViewId="0" topLeftCell="A1">
      <selection activeCell="G20" sqref="G20"/>
    </sheetView>
  </sheetViews>
  <sheetFormatPr defaultColWidth="9.140625" defaultRowHeight="12.75" customHeight="1"/>
  <cols>
    <col min="1" max="1" width="9.140625" style="21" customWidth="1"/>
    <col min="2" max="2" width="13.00390625" style="21" customWidth="1"/>
    <col min="3" max="3" width="105.7109375" style="21" customWidth="1"/>
    <col min="4" max="16384" width="9.140625" style="21" customWidth="1"/>
  </cols>
  <sheetData>
    <row r="1" spans="1:3" ht="21" customHeight="1">
      <c r="A1" s="75" t="s">
        <v>70</v>
      </c>
      <c r="B1" s="23"/>
      <c r="C1" s="109"/>
    </row>
    <row r="2" spans="1:3" ht="15.75">
      <c r="A2" s="75" t="s">
        <v>69</v>
      </c>
      <c r="B2" s="22"/>
      <c r="C2" s="110"/>
    </row>
    <row r="3" spans="1:3" ht="21" customHeight="1">
      <c r="A3" s="85" t="s">
        <v>76</v>
      </c>
      <c r="B3" s="84"/>
      <c r="C3" s="111"/>
    </row>
    <row r="4" spans="1:3" ht="12.75">
      <c r="A4" s="98" t="s">
        <v>1284</v>
      </c>
      <c r="B4" s="23"/>
      <c r="C4" s="109"/>
    </row>
    <row r="5" spans="1:3" ht="12.75">
      <c r="A5" s="98" t="s">
        <v>1287</v>
      </c>
      <c r="B5" s="23"/>
      <c r="C5" s="109"/>
    </row>
    <row r="6" spans="1:3" ht="19.5" customHeight="1">
      <c r="A6" s="99" t="s">
        <v>1427</v>
      </c>
      <c r="B6" s="23"/>
      <c r="C6" s="109"/>
    </row>
    <row r="7" spans="1:3" ht="19.5" customHeight="1">
      <c r="A7" s="76" t="s">
        <v>0</v>
      </c>
      <c r="B7" s="24"/>
      <c r="C7" s="112"/>
    </row>
    <row r="8" spans="1:3" ht="12.75" customHeight="1">
      <c r="A8" s="73" t="s">
        <v>77</v>
      </c>
      <c r="B8" s="100"/>
      <c r="C8" s="113"/>
    </row>
    <row r="9" spans="1:3" ht="12.75">
      <c r="A9" s="73" t="s">
        <v>78</v>
      </c>
      <c r="B9" s="100"/>
      <c r="C9" s="113"/>
    </row>
    <row r="10" spans="1:3" ht="12.75">
      <c r="A10" s="73" t="s">
        <v>79</v>
      </c>
      <c r="B10" s="100"/>
      <c r="C10" s="113"/>
    </row>
    <row r="11" spans="1:3" ht="12.75">
      <c r="A11" s="73" t="s">
        <v>80</v>
      </c>
      <c r="B11" s="100"/>
      <c r="C11" s="113"/>
    </row>
    <row r="12" spans="1:3" ht="19.5" customHeight="1">
      <c r="A12" s="77" t="s">
        <v>81</v>
      </c>
      <c r="B12" s="101"/>
      <c r="C12" s="114"/>
    </row>
    <row r="13" spans="1:3" ht="12.75">
      <c r="A13" s="87"/>
      <c r="B13" s="87"/>
      <c r="C13" s="115"/>
    </row>
    <row r="14" spans="1:3" ht="12.75">
      <c r="A14" s="74" t="s">
        <v>1</v>
      </c>
      <c r="B14" s="25"/>
      <c r="C14" s="116"/>
    </row>
    <row r="15" spans="1:3" ht="12.75">
      <c r="A15" s="200" t="s">
        <v>2</v>
      </c>
      <c r="B15" s="201"/>
      <c r="C15" s="202"/>
    </row>
    <row r="16" spans="1:3" ht="12.75">
      <c r="A16" s="200" t="s">
        <v>403</v>
      </c>
      <c r="B16" s="201"/>
      <c r="C16" s="202"/>
    </row>
    <row r="17" spans="1:3" ht="12.75">
      <c r="A17" s="200" t="s">
        <v>3</v>
      </c>
      <c r="B17" s="201"/>
      <c r="C17" s="202"/>
    </row>
    <row r="18" spans="1:3" ht="12.75">
      <c r="A18" s="200" t="s">
        <v>4</v>
      </c>
      <c r="B18" s="201"/>
      <c r="C18" s="203"/>
    </row>
    <row r="19" spans="1:3" ht="12.75">
      <c r="A19" s="200" t="s">
        <v>404</v>
      </c>
      <c r="B19" s="201"/>
      <c r="C19" s="204"/>
    </row>
    <row r="20" spans="1:3" ht="12.75">
      <c r="A20" s="200" t="s">
        <v>405</v>
      </c>
      <c r="B20" s="201"/>
      <c r="C20" s="202"/>
    </row>
    <row r="21" spans="1:3" ht="12.75">
      <c r="A21" s="200" t="s">
        <v>5</v>
      </c>
      <c r="B21" s="201"/>
      <c r="C21" s="202"/>
    </row>
    <row r="22" spans="1:3" ht="12.75">
      <c r="A22" s="200" t="s">
        <v>406</v>
      </c>
      <c r="B22" s="201"/>
      <c r="C22" s="202"/>
    </row>
    <row r="23" spans="1:3" ht="12.75">
      <c r="A23" s="200" t="s">
        <v>41</v>
      </c>
      <c r="B23" s="201"/>
      <c r="C23" s="202"/>
    </row>
    <row r="24" spans="1:3" ht="12.75">
      <c r="A24" s="205" t="s">
        <v>604</v>
      </c>
      <c r="B24" s="201"/>
      <c r="C24" s="202"/>
    </row>
    <row r="25" spans="1:3" ht="12.75">
      <c r="A25" s="205" t="s">
        <v>605</v>
      </c>
      <c r="B25" s="201"/>
      <c r="C25" s="202"/>
    </row>
    <row r="26" ht="12.75">
      <c r="C26" s="118"/>
    </row>
    <row r="27" spans="1:3" ht="12.75">
      <c r="A27" s="74" t="s">
        <v>44</v>
      </c>
      <c r="B27" s="25"/>
      <c r="C27" s="116"/>
    </row>
    <row r="28" spans="1:3" ht="12.75">
      <c r="A28" s="79" t="s">
        <v>9</v>
      </c>
      <c r="B28" s="81"/>
      <c r="C28" s="117"/>
    </row>
    <row r="29" spans="1:3" ht="12.75">
      <c r="A29" s="79" t="s">
        <v>82</v>
      </c>
      <c r="B29" s="81"/>
      <c r="C29" s="117"/>
    </row>
    <row r="30" spans="1:3" ht="12.75" customHeight="1">
      <c r="A30" s="79" t="s">
        <v>10</v>
      </c>
      <c r="B30" s="81"/>
      <c r="C30" s="117"/>
    </row>
    <row r="31" spans="1:3" ht="12.75" customHeight="1">
      <c r="A31" s="79" t="s">
        <v>83</v>
      </c>
      <c r="B31" s="82"/>
      <c r="C31" s="119"/>
    </row>
    <row r="32" spans="1:3" ht="12.75">
      <c r="A32" s="79" t="s">
        <v>84</v>
      </c>
      <c r="B32" s="81"/>
      <c r="C32" s="117"/>
    </row>
    <row r="33" spans="1:3" ht="12.75">
      <c r="A33" s="26"/>
      <c r="B33" s="27"/>
      <c r="C33" s="28"/>
    </row>
    <row r="34" spans="1:3" ht="12.75">
      <c r="A34" s="79" t="s">
        <v>9</v>
      </c>
      <c r="B34" s="78"/>
      <c r="C34" s="120"/>
    </row>
    <row r="35" spans="1:3" ht="12.75">
      <c r="A35" s="79" t="s">
        <v>82</v>
      </c>
      <c r="B35" s="78"/>
      <c r="C35" s="120"/>
    </row>
    <row r="36" spans="1:3" ht="12.75">
      <c r="A36" s="79" t="s">
        <v>10</v>
      </c>
      <c r="B36" s="78"/>
      <c r="C36" s="120"/>
    </row>
    <row r="37" spans="1:3" ht="12.75">
      <c r="A37" s="79" t="s">
        <v>83</v>
      </c>
      <c r="B37" s="80"/>
      <c r="C37" s="121"/>
    </row>
    <row r="38" spans="1:3" ht="12.75">
      <c r="A38" s="79" t="s">
        <v>84</v>
      </c>
      <c r="B38" s="78"/>
      <c r="C38" s="120"/>
    </row>
    <row r="40" ht="12.75">
      <c r="A40" s="108" t="s">
        <v>45</v>
      </c>
    </row>
    <row r="41" ht="12.75">
      <c r="A41" s="108" t="s">
        <v>397</v>
      </c>
    </row>
    <row r="42" spans="1:3" ht="12.75">
      <c r="A42" s="108" t="s">
        <v>398</v>
      </c>
      <c r="C42" s="29"/>
    </row>
    <row r="47" ht="15" hidden="1">
      <c r="A47" s="206" t="s">
        <v>606</v>
      </c>
    </row>
    <row r="48" ht="15" hidden="1">
      <c r="A48" s="206" t="s">
        <v>607</v>
      </c>
    </row>
    <row r="49" ht="15" hidden="1">
      <c r="A49" s="206" t="s">
        <v>608</v>
      </c>
    </row>
  </sheetData>
  <sheetProtection/>
  <dataValidations count="11">
    <dataValidation allowBlank="1" showInputMessage="1" showErrorMessage="1" prompt="Insert tester name and organization" sqref="C21"/>
    <dataValidation allowBlank="1" showInputMessage="1" showErrorMessage="1" prompt="Insert device function" sqref="C25"/>
    <dataValidation type="list" allowBlank="1" showInputMessage="1" showErrorMessage="1" prompt="Select logical network location of device" sqref="C24">
      <formula1>$A$47:$A$49</formula1>
    </dataValidation>
    <dataValidation allowBlank="1" showInputMessage="1" showErrorMessage="1" prompt="Insert operating system version (major and minor release/version)" sqref="C23"/>
    <dataValidation allowBlank="1" showInputMessage="1" showErrorMessage="1" prompt="Insert device/host name" sqref="C22"/>
    <dataValidation allowBlank="1" showInputMessage="1" showErrorMessage="1" prompt="Insert agency code(s) for all shared agencies" sqref="C20"/>
    <dataValidation allowBlank="1" showInputMessage="1" showErrorMessage="1" prompt="Insert date of closing conference" sqref="C19"/>
    <dataValidation allowBlank="1" showInputMessage="1" showErrorMessage="1" prompt="Insert date testing occurred" sqref="C18"/>
    <dataValidation allowBlank="1" showInputMessage="1" showErrorMessage="1" prompt="Insert city, state and address or building number" sqref="C17"/>
    <dataValidation allowBlank="1" showInputMessage="1" showErrorMessage="1" prompt="Insert complete agency code" sqref="C16"/>
    <dataValidation allowBlank="1" showInputMessage="1" showErrorMessage="1" prompt="Insert complete agency name" sqref="C15"/>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9"/>
  <sheetViews>
    <sheetView showGridLines="0" zoomScale="90" zoomScaleNormal="90" zoomScalePageLayoutView="0" workbookViewId="0" topLeftCell="A1">
      <selection activeCell="D36" sqref="D36"/>
    </sheetView>
  </sheetViews>
  <sheetFormatPr defaultColWidth="9.140625" defaultRowHeight="12.75"/>
  <cols>
    <col min="2" max="2" width="12.28125" style="0" customWidth="1"/>
    <col min="3" max="3" width="11.8515625" style="0" customWidth="1"/>
    <col min="4" max="4" width="13.28125" style="0" customWidth="1"/>
    <col min="5" max="5" width="12.140625" style="0" customWidth="1"/>
    <col min="6" max="6" width="12.7109375" style="0" customWidth="1"/>
    <col min="7" max="7" width="11.7109375" style="0" customWidth="1"/>
    <col min="8" max="8" width="8.7109375" style="0" hidden="1" customWidth="1"/>
    <col min="9" max="9" width="6.7109375" style="0" hidden="1" customWidth="1"/>
    <col min="14" max="14" width="9.140625" style="0" customWidth="1"/>
  </cols>
  <sheetData>
    <row r="1" spans="1:16" ht="12.75">
      <c r="A1" s="8" t="s">
        <v>46</v>
      </c>
      <c r="B1" s="9"/>
      <c r="C1" s="9"/>
      <c r="D1" s="9"/>
      <c r="E1" s="9"/>
      <c r="F1" s="9"/>
      <c r="G1" s="9"/>
      <c r="H1" s="9"/>
      <c r="I1" s="9"/>
      <c r="J1" s="9"/>
      <c r="K1" s="9"/>
      <c r="L1" s="9"/>
      <c r="M1" s="9"/>
      <c r="N1" s="9"/>
      <c r="O1" s="9"/>
      <c r="P1" s="10"/>
    </row>
    <row r="2" spans="1:16" s="1" customFormat="1" ht="18" customHeight="1">
      <c r="A2" s="173" t="s">
        <v>15</v>
      </c>
      <c r="B2" s="11"/>
      <c r="C2" s="11"/>
      <c r="D2" s="11"/>
      <c r="E2" s="11"/>
      <c r="F2" s="11"/>
      <c r="G2" s="11"/>
      <c r="H2" s="11"/>
      <c r="I2" s="11"/>
      <c r="J2" s="11"/>
      <c r="K2" s="11"/>
      <c r="L2" s="11"/>
      <c r="M2" s="11"/>
      <c r="N2" s="11"/>
      <c r="O2" s="11"/>
      <c r="P2" s="12"/>
    </row>
    <row r="3" spans="1:16" s="1" customFormat="1" ht="12.75" customHeight="1">
      <c r="A3" s="174" t="s">
        <v>472</v>
      </c>
      <c r="B3" s="13"/>
      <c r="C3" s="13"/>
      <c r="D3" s="13"/>
      <c r="E3" s="13"/>
      <c r="F3" s="13"/>
      <c r="G3" s="13"/>
      <c r="H3" s="13"/>
      <c r="I3" s="13"/>
      <c r="J3" s="13"/>
      <c r="K3" s="13"/>
      <c r="L3" s="13"/>
      <c r="M3" s="13"/>
      <c r="N3" s="13"/>
      <c r="O3" s="13"/>
      <c r="P3" s="14"/>
    </row>
    <row r="4" spans="1:16" s="1" customFormat="1" ht="12.75">
      <c r="A4" s="174"/>
      <c r="B4" s="13"/>
      <c r="C4" s="13"/>
      <c r="D4" s="13"/>
      <c r="E4" s="13"/>
      <c r="F4" s="13"/>
      <c r="G4" s="13"/>
      <c r="H4" s="13"/>
      <c r="I4" s="13"/>
      <c r="J4" s="13"/>
      <c r="K4" s="13"/>
      <c r="L4" s="13"/>
      <c r="M4" s="13"/>
      <c r="N4" s="13"/>
      <c r="O4" s="13"/>
      <c r="P4" s="14"/>
    </row>
    <row r="5" spans="1:16" s="1" customFormat="1" ht="12.75">
      <c r="A5" s="174" t="s">
        <v>609</v>
      </c>
      <c r="B5" s="13"/>
      <c r="C5" s="13"/>
      <c r="D5" s="13"/>
      <c r="E5" s="13"/>
      <c r="F5" s="13"/>
      <c r="G5" s="13"/>
      <c r="H5" s="13"/>
      <c r="I5" s="13"/>
      <c r="J5" s="13"/>
      <c r="K5" s="13"/>
      <c r="L5" s="13"/>
      <c r="M5" s="13"/>
      <c r="N5" s="13"/>
      <c r="O5" s="13"/>
      <c r="P5" s="14"/>
    </row>
    <row r="6" spans="1:16" s="1" customFormat="1" ht="12.75">
      <c r="A6" s="174" t="s">
        <v>610</v>
      </c>
      <c r="B6" s="13"/>
      <c r="C6" s="13"/>
      <c r="D6" s="13"/>
      <c r="E6" s="13"/>
      <c r="F6" s="13"/>
      <c r="G6" s="13"/>
      <c r="H6" s="13"/>
      <c r="I6" s="13"/>
      <c r="J6" s="13"/>
      <c r="K6" s="13"/>
      <c r="L6" s="13"/>
      <c r="M6" s="13"/>
      <c r="N6" s="13"/>
      <c r="O6" s="13"/>
      <c r="P6" s="14"/>
    </row>
    <row r="7" spans="1:16" s="1" customFormat="1" ht="12.75">
      <c r="A7" s="83"/>
      <c r="B7" s="15"/>
      <c r="C7" s="15"/>
      <c r="D7" s="15"/>
      <c r="E7" s="15"/>
      <c r="F7" s="15"/>
      <c r="G7" s="15"/>
      <c r="H7" s="15"/>
      <c r="I7" s="15"/>
      <c r="J7" s="15"/>
      <c r="K7" s="15"/>
      <c r="L7" s="15"/>
      <c r="M7" s="15"/>
      <c r="N7" s="15"/>
      <c r="O7" s="15"/>
      <c r="P7" s="16"/>
    </row>
    <row r="8" spans="1:16" ht="12.75" customHeight="1">
      <c r="A8" s="131"/>
      <c r="B8" s="132"/>
      <c r="C8" s="132"/>
      <c r="D8" s="132"/>
      <c r="E8" s="132"/>
      <c r="F8" s="132"/>
      <c r="G8" s="132"/>
      <c r="H8" s="132"/>
      <c r="I8" s="132"/>
      <c r="J8" s="132"/>
      <c r="K8" s="132"/>
      <c r="L8" s="132"/>
      <c r="M8" s="132"/>
      <c r="N8" s="132"/>
      <c r="O8" s="132"/>
      <c r="P8" s="133"/>
    </row>
    <row r="9" spans="1:16" ht="12.75" customHeight="1">
      <c r="A9" s="134"/>
      <c r="B9" s="135" t="s">
        <v>458</v>
      </c>
      <c r="C9" s="136"/>
      <c r="D9" s="136"/>
      <c r="E9" s="136"/>
      <c r="F9" s="136"/>
      <c r="G9" s="137"/>
      <c r="K9" s="1"/>
      <c r="L9" s="1"/>
      <c r="M9" s="1"/>
      <c r="N9" s="1"/>
      <c r="O9" s="1"/>
      <c r="P9" s="138"/>
    </row>
    <row r="10" spans="1:16" ht="12.75" customHeight="1">
      <c r="A10" s="139" t="s">
        <v>459</v>
      </c>
      <c r="B10" s="140" t="s">
        <v>460</v>
      </c>
      <c r="C10" s="141"/>
      <c r="D10" s="142"/>
      <c r="E10" s="142"/>
      <c r="F10" s="142"/>
      <c r="G10" s="143"/>
      <c r="K10" s="144" t="s">
        <v>461</v>
      </c>
      <c r="L10" s="145"/>
      <c r="M10" s="145"/>
      <c r="N10" s="145"/>
      <c r="O10" s="146"/>
      <c r="P10" s="138"/>
    </row>
    <row r="11" spans="1:16" ht="36">
      <c r="A11" s="147"/>
      <c r="B11" s="148" t="s">
        <v>462</v>
      </c>
      <c r="C11" s="149" t="s">
        <v>463</v>
      </c>
      <c r="D11" s="149" t="s">
        <v>464</v>
      </c>
      <c r="E11" s="149" t="s">
        <v>465</v>
      </c>
      <c r="F11" s="149" t="s">
        <v>482</v>
      </c>
      <c r="G11" s="150" t="s">
        <v>466</v>
      </c>
      <c r="K11" s="151" t="s">
        <v>19</v>
      </c>
      <c r="L11" s="19"/>
      <c r="M11" s="152" t="s">
        <v>18</v>
      </c>
      <c r="N11" s="152" t="s">
        <v>16</v>
      </c>
      <c r="O11" s="153" t="s">
        <v>17</v>
      </c>
      <c r="P11" s="154"/>
    </row>
    <row r="12" spans="1:16" ht="12.75" customHeight="1">
      <c r="A12" s="155"/>
      <c r="B12" s="188">
        <f>COUNTIF('Test Cases'!I3:I75,"Pass")</f>
        <v>0</v>
      </c>
      <c r="C12" s="189">
        <f>COUNTIF('Test Cases'!I3:I75,"Fail")</f>
        <v>0</v>
      </c>
      <c r="D12" s="210">
        <f>COUNTIF('Test Cases'!I3:I75,"Info")</f>
        <v>0</v>
      </c>
      <c r="E12" s="188">
        <f>COUNTIF('Test Cases'!I3:I75,"N/A")</f>
        <v>0</v>
      </c>
      <c r="F12" s="188">
        <f>B12+C12</f>
        <v>0</v>
      </c>
      <c r="G12" s="190">
        <f>D24/100</f>
        <v>0</v>
      </c>
      <c r="K12" s="157" t="s">
        <v>467</v>
      </c>
      <c r="L12" s="158"/>
      <c r="M12" s="159">
        <f>COUNTA('Test Cases'!I3:I75)</f>
        <v>0</v>
      </c>
      <c r="N12" s="159">
        <f>O12-M12</f>
        <v>59</v>
      </c>
      <c r="O12" s="160">
        <f>COUNTA('Test Cases'!A3:A75)</f>
        <v>59</v>
      </c>
      <c r="P12" s="161"/>
    </row>
    <row r="13" spans="1:16" ht="12.75" customHeight="1">
      <c r="A13" s="155"/>
      <c r="B13" s="162"/>
      <c r="C13" s="2"/>
      <c r="D13" s="2"/>
      <c r="E13" s="2"/>
      <c r="F13" s="2"/>
      <c r="G13" s="2"/>
      <c r="K13" s="17"/>
      <c r="L13" s="17"/>
      <c r="M13" s="17"/>
      <c r="N13" s="17"/>
      <c r="O13" s="17"/>
      <c r="P13" s="161"/>
    </row>
    <row r="14" spans="1:16" ht="12.75" customHeight="1">
      <c r="A14" s="155"/>
      <c r="B14" s="140" t="s">
        <v>468</v>
      </c>
      <c r="C14" s="142"/>
      <c r="D14" s="142"/>
      <c r="E14" s="142"/>
      <c r="F14" s="142"/>
      <c r="G14" s="163"/>
      <c r="K14" s="17"/>
      <c r="L14" s="17"/>
      <c r="M14" s="17"/>
      <c r="N14" s="17"/>
      <c r="O14" s="17"/>
      <c r="P14" s="161"/>
    </row>
    <row r="15" spans="1:16" ht="12.75" customHeight="1">
      <c r="A15" s="164"/>
      <c r="B15" s="165" t="s">
        <v>469</v>
      </c>
      <c r="C15" s="165" t="s">
        <v>29</v>
      </c>
      <c r="D15" s="165" t="s">
        <v>7</v>
      </c>
      <c r="E15" s="165" t="s">
        <v>8</v>
      </c>
      <c r="F15" s="165" t="s">
        <v>465</v>
      </c>
      <c r="G15" s="165" t="s">
        <v>470</v>
      </c>
      <c r="H15" s="166" t="s">
        <v>480</v>
      </c>
      <c r="I15" s="166" t="s">
        <v>481</v>
      </c>
      <c r="K15" s="3"/>
      <c r="L15" s="3"/>
      <c r="M15" s="3"/>
      <c r="N15" s="3"/>
      <c r="O15" s="3"/>
      <c r="P15" s="154"/>
    </row>
    <row r="16" spans="1:16" ht="12.75" customHeight="1">
      <c r="A16" s="164"/>
      <c r="B16" s="167">
        <v>8</v>
      </c>
      <c r="C16" s="168">
        <f>COUNTIF('Test Cases'!AA:AA,B16)</f>
        <v>0</v>
      </c>
      <c r="D16" s="156">
        <f>_xlfn.COUNTIFS('Test Cases'!AA:AA,B16,'Test Cases'!I:I,$D$15)</f>
        <v>0</v>
      </c>
      <c r="E16" s="156">
        <f>_xlfn.COUNTIFS('Test Cases'!AA:AA,B16,'Test Cases'!I:I,$E$15)</f>
        <v>0</v>
      </c>
      <c r="F16" s="156">
        <f>_xlfn.COUNTIFS('Test Cases'!AA:AA,B16,'Test Cases'!I:I,$F$15)</f>
        <v>0</v>
      </c>
      <c r="G16" s="183">
        <v>1500</v>
      </c>
      <c r="H16">
        <f aca="true" t="shared" si="0" ref="H16:H21">(C16-F16)*(G16)</f>
        <v>0</v>
      </c>
      <c r="I16">
        <f aca="true" t="shared" si="1" ref="I16:I21">D16*G16</f>
        <v>0</v>
      </c>
      <c r="K16" s="2"/>
      <c r="L16" s="2"/>
      <c r="M16" s="2"/>
      <c r="N16" s="2"/>
      <c r="O16" s="2"/>
      <c r="P16" s="154"/>
    </row>
    <row r="17" spans="1:16" ht="12.75">
      <c r="A17" s="164"/>
      <c r="B17" s="167">
        <v>7</v>
      </c>
      <c r="C17" s="168">
        <f>COUNTIF('Test Cases'!AA:AA,B17)</f>
        <v>3</v>
      </c>
      <c r="D17" s="156">
        <f>_xlfn.COUNTIFS('Test Cases'!AA:AA,B17,'Test Cases'!I:I,$D$15)</f>
        <v>0</v>
      </c>
      <c r="E17" s="156">
        <f>_xlfn.COUNTIFS('Test Cases'!AA:AA,B17,'Test Cases'!I:I,$E$15)</f>
        <v>0</v>
      </c>
      <c r="F17" s="156">
        <f>_xlfn.COUNTIFS('Test Cases'!AA:AA,B17,'Test Cases'!I:I,$F$15)</f>
        <v>0</v>
      </c>
      <c r="G17" s="183">
        <v>750</v>
      </c>
      <c r="H17">
        <f t="shared" si="0"/>
        <v>2250</v>
      </c>
      <c r="I17">
        <f t="shared" si="1"/>
        <v>0</v>
      </c>
      <c r="K17" s="2"/>
      <c r="L17" s="2"/>
      <c r="M17" s="2"/>
      <c r="N17" s="2"/>
      <c r="O17" s="2"/>
      <c r="P17" s="154"/>
    </row>
    <row r="18" spans="1:16" ht="12.75">
      <c r="A18" s="164"/>
      <c r="B18" s="167">
        <v>6</v>
      </c>
      <c r="C18" s="168">
        <f>COUNTIF('Test Cases'!AA:AA,B18)</f>
        <v>6</v>
      </c>
      <c r="D18" s="156">
        <f>_xlfn.COUNTIFS('Test Cases'!AA:AA,B18,'Test Cases'!I:I,$D$15)</f>
        <v>0</v>
      </c>
      <c r="E18" s="156">
        <f>_xlfn.COUNTIFS('Test Cases'!AA:AA,B18,'Test Cases'!I:I,$E$15)</f>
        <v>0</v>
      </c>
      <c r="F18" s="156">
        <f>_xlfn.COUNTIFS('Test Cases'!AA:AA,B18,'Test Cases'!I:I,$F$15)</f>
        <v>0</v>
      </c>
      <c r="G18" s="183">
        <v>100</v>
      </c>
      <c r="H18">
        <f t="shared" si="0"/>
        <v>600</v>
      </c>
      <c r="I18">
        <f t="shared" si="1"/>
        <v>0</v>
      </c>
      <c r="K18" s="2"/>
      <c r="L18" s="2"/>
      <c r="M18" s="2"/>
      <c r="N18" s="2"/>
      <c r="O18" s="2"/>
      <c r="P18" s="154"/>
    </row>
    <row r="19" spans="1:16" ht="12.75">
      <c r="A19" s="164"/>
      <c r="B19" s="167">
        <v>5</v>
      </c>
      <c r="C19" s="168">
        <f>COUNTIF('Test Cases'!AA:AA,B19)</f>
        <v>14</v>
      </c>
      <c r="D19" s="156">
        <f>_xlfn.COUNTIFS('Test Cases'!AA:AA,B19,'Test Cases'!I:I,$D$15)</f>
        <v>0</v>
      </c>
      <c r="E19" s="156">
        <f>_xlfn.COUNTIFS('Test Cases'!AA:AA,B19,'Test Cases'!I:I,$E$15)</f>
        <v>0</v>
      </c>
      <c r="F19" s="156">
        <f>_xlfn.COUNTIFS('Test Cases'!AA:AA,B19,'Test Cases'!I:I,$F$15)</f>
        <v>0</v>
      </c>
      <c r="G19" s="183">
        <v>50</v>
      </c>
      <c r="H19">
        <f t="shared" si="0"/>
        <v>700</v>
      </c>
      <c r="I19">
        <f t="shared" si="1"/>
        <v>0</v>
      </c>
      <c r="K19" s="2"/>
      <c r="L19" s="2"/>
      <c r="M19" s="2"/>
      <c r="N19" s="2"/>
      <c r="O19" s="2"/>
      <c r="P19" s="154"/>
    </row>
    <row r="20" spans="1:16" ht="12.75">
      <c r="A20" s="164"/>
      <c r="B20" s="167">
        <v>4</v>
      </c>
      <c r="C20" s="168">
        <f>COUNTIF('Test Cases'!AA:AA,B20)</f>
        <v>12</v>
      </c>
      <c r="D20" s="156">
        <f>_xlfn.COUNTIFS('Test Cases'!AA:AA,B20,'Test Cases'!I:I,$D$15)</f>
        <v>0</v>
      </c>
      <c r="E20" s="156">
        <f>_xlfn.COUNTIFS('Test Cases'!AA:AA,B20,'Test Cases'!I:I,$E$15)</f>
        <v>0</v>
      </c>
      <c r="F20" s="156">
        <f>_xlfn.COUNTIFS('Test Cases'!AA:AA,B20,'Test Cases'!I:I,$F$15)</f>
        <v>0</v>
      </c>
      <c r="G20" s="183">
        <v>10</v>
      </c>
      <c r="H20">
        <f t="shared" si="0"/>
        <v>120</v>
      </c>
      <c r="I20">
        <f t="shared" si="1"/>
        <v>0</v>
      </c>
      <c r="K20" s="2"/>
      <c r="L20" s="2"/>
      <c r="M20" s="2"/>
      <c r="N20" s="2"/>
      <c r="O20" s="2"/>
      <c r="P20" s="154"/>
    </row>
    <row r="21" spans="1:16" ht="12.75">
      <c r="A21" s="164"/>
      <c r="B21" s="167">
        <v>3</v>
      </c>
      <c r="C21" s="168">
        <f>COUNTIF('Test Cases'!AA:AA,B21)</f>
        <v>8</v>
      </c>
      <c r="D21" s="156">
        <f>_xlfn.COUNTIFS('Test Cases'!AA:AA,B21,'Test Cases'!I:I,$D$15)</f>
        <v>0</v>
      </c>
      <c r="E21" s="156">
        <f>_xlfn.COUNTIFS('Test Cases'!AA:AA,B21,'Test Cases'!I:I,$E$15)</f>
        <v>0</v>
      </c>
      <c r="F21" s="156">
        <f>_xlfn.COUNTIFS('Test Cases'!AA:AA,B21,'Test Cases'!I:I,$F$15)</f>
        <v>0</v>
      </c>
      <c r="G21" s="183">
        <v>5</v>
      </c>
      <c r="H21">
        <f t="shared" si="0"/>
        <v>40</v>
      </c>
      <c r="I21">
        <f t="shared" si="1"/>
        <v>0</v>
      </c>
      <c r="K21" s="2"/>
      <c r="L21" s="2"/>
      <c r="M21" s="2"/>
      <c r="N21" s="2"/>
      <c r="O21" s="2"/>
      <c r="P21" s="154"/>
    </row>
    <row r="22" spans="1:16" ht="12.75">
      <c r="A22" s="164"/>
      <c r="B22" s="167">
        <v>2</v>
      </c>
      <c r="C22" s="168">
        <f>COUNTIF('Test Cases'!AA:AA,B22)</f>
        <v>2</v>
      </c>
      <c r="D22" s="156">
        <f>_xlfn.COUNTIFS('Test Cases'!AA:AA,B22,'Test Cases'!I:I,$D$15)</f>
        <v>0</v>
      </c>
      <c r="E22" s="156">
        <f>_xlfn.COUNTIFS('Test Cases'!AA:AA,B22,'Test Cases'!I:I,$E$15)</f>
        <v>0</v>
      </c>
      <c r="F22" s="156">
        <f>_xlfn.COUNTIFS('Test Cases'!AA:AA,B22,'Test Cases'!I:I,$F$15)</f>
        <v>0</v>
      </c>
      <c r="G22" s="183">
        <v>2</v>
      </c>
      <c r="H22">
        <f>(C22-F22)*(G22)</f>
        <v>4</v>
      </c>
      <c r="I22">
        <f>D22*G22</f>
        <v>0</v>
      </c>
      <c r="K22" s="2"/>
      <c r="L22" s="2"/>
      <c r="M22" s="2"/>
      <c r="N22" s="2"/>
      <c r="O22" s="2"/>
      <c r="P22" s="154"/>
    </row>
    <row r="23" spans="1:16" ht="12.75">
      <c r="A23" s="164"/>
      <c r="B23" s="167">
        <v>1</v>
      </c>
      <c r="C23" s="168">
        <f>COUNTIF('Test Cases'!AA:AA,B23)</f>
        <v>2</v>
      </c>
      <c r="D23" s="156">
        <f>_xlfn.COUNTIFS('Test Cases'!AA:AA,B23,'Test Cases'!I:I,$D$15)</f>
        <v>0</v>
      </c>
      <c r="E23" s="156">
        <f>_xlfn.COUNTIFS('Test Cases'!AA:AA,B23,'Test Cases'!I:I,$E$15)</f>
        <v>0</v>
      </c>
      <c r="F23" s="156">
        <f>_xlfn.COUNTIFS('Test Cases'!AA:AA,B23,'Test Cases'!I:I,$F$15)</f>
        <v>0</v>
      </c>
      <c r="G23" s="183">
        <v>1</v>
      </c>
      <c r="H23">
        <f>(C23-F23)*(G23)</f>
        <v>2</v>
      </c>
      <c r="I23">
        <f>D23*G23</f>
        <v>0</v>
      </c>
      <c r="K23" s="2"/>
      <c r="L23" s="2"/>
      <c r="M23" s="2"/>
      <c r="N23" s="2"/>
      <c r="O23" s="2"/>
      <c r="P23" s="154"/>
    </row>
    <row r="24" spans="1:16" ht="12.75" hidden="1">
      <c r="A24" s="164"/>
      <c r="B24" s="181" t="s">
        <v>471</v>
      </c>
      <c r="C24" s="182"/>
      <c r="D24" s="185">
        <f>SUM(I16:I23)/SUM(H16:H23)*100</f>
        <v>0</v>
      </c>
      <c r="K24" s="2"/>
      <c r="L24" s="2"/>
      <c r="M24" s="2"/>
      <c r="N24" s="2"/>
      <c r="O24" s="2"/>
      <c r="P24" s="154"/>
    </row>
    <row r="25" spans="1:16" ht="12.75" customHeight="1">
      <c r="A25" s="169"/>
      <c r="B25" s="170"/>
      <c r="C25" s="170"/>
      <c r="D25" s="170"/>
      <c r="E25" s="170"/>
      <c r="F25" s="170"/>
      <c r="G25" s="170"/>
      <c r="H25" s="170"/>
      <c r="I25" s="170"/>
      <c r="J25" s="170"/>
      <c r="K25" s="171"/>
      <c r="L25" s="171"/>
      <c r="M25" s="171"/>
      <c r="N25" s="171"/>
      <c r="O25" s="171"/>
      <c r="P25" s="172"/>
    </row>
    <row r="26" spans="1:16" ht="12.75" customHeight="1">
      <c r="A26" s="2"/>
      <c r="B26" s="2"/>
      <c r="C26" s="2"/>
      <c r="D26" s="2"/>
      <c r="E26" s="2"/>
      <c r="F26" s="2"/>
      <c r="G26" s="2"/>
      <c r="H26" s="2"/>
      <c r="I26" s="2"/>
      <c r="J26" s="2"/>
      <c r="K26" s="3"/>
      <c r="L26" s="3"/>
      <c r="M26" s="3"/>
      <c r="N26" s="3"/>
      <c r="O26" s="3"/>
      <c r="P26" s="2"/>
    </row>
    <row r="27" spans="1:16" ht="12.75" customHeight="1">
      <c r="A27" s="207">
        <f>D12+N12</f>
        <v>59</v>
      </c>
      <c r="B27" s="208" t="str">
        <f>"WARNING: THERE IS AT LEAST ONE TEST CASE WITH AN 'INFO' OR BLANK STATUS (SEE ABOVE)"</f>
        <v>WARNING: THERE IS AT LEAST ONE TEST CASE WITH AN 'INFO' OR BLANK STATUS (SEE ABOVE)</v>
      </c>
      <c r="C27" s="2"/>
      <c r="D27" s="2"/>
      <c r="E27" s="2"/>
      <c r="F27" s="2"/>
      <c r="G27" s="2"/>
      <c r="H27" s="2"/>
      <c r="I27" s="2"/>
      <c r="J27" s="2"/>
      <c r="K27" s="3"/>
      <c r="L27" s="3"/>
      <c r="M27" s="3"/>
      <c r="N27" s="3"/>
      <c r="O27" s="3"/>
      <c r="P27" s="2"/>
    </row>
    <row r="28" ht="12.75" customHeight="1">
      <c r="B28" s="209"/>
    </row>
    <row r="29" spans="1:2" ht="12.75">
      <c r="A29" s="207">
        <f>SUMPRODUCT(--ISERROR('Test Cases'!AA3:AA75))</f>
        <v>12</v>
      </c>
      <c r="B29" s="208" t="str">
        <f>"WARNING: THERE IS AT LEAST ONE TEST CASE WITH MULTIPLE OR INVALID ISSUE CODES (SEE TEST CASES TAB)"</f>
        <v>WARNING: THERE IS AT LEAST ONE TEST CASE WITH MULTIPLE OR INVALID ISSUE CODES (SEE TEST CASES TAB)</v>
      </c>
    </row>
  </sheetData>
  <sheetProtection sheet="1"/>
  <conditionalFormatting sqref="B27">
    <cfRule type="expression" priority="5" dxfId="22" stopIfTrue="1">
      <formula>$A$27=0</formula>
    </cfRule>
  </conditionalFormatting>
  <conditionalFormatting sqref="B29">
    <cfRule type="expression" priority="4" dxfId="22" stopIfTrue="1">
      <formula>$A$29=0</formula>
    </cfRule>
  </conditionalFormatting>
  <conditionalFormatting sqref="D12">
    <cfRule type="cellIs" priority="3" dxfId="0" operator="greaterThan" stopIfTrue="1">
      <formula>0</formula>
    </cfRule>
  </conditionalFormatting>
  <conditionalFormatting sqref="N12">
    <cfRule type="cellIs" priority="1" dxfId="0" operator="greaterThan" stopIfTrue="1">
      <formula>0</formula>
    </cfRule>
    <cfRule type="cellIs" priority="2" dxfId="19"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9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ustomHeight="1"/>
  <cols>
    <col min="1" max="14" width="9.140625" style="37" customWidth="1"/>
    <col min="15" max="16384" width="9.140625" style="37" customWidth="1"/>
  </cols>
  <sheetData>
    <row r="1" spans="1:14" ht="12.75">
      <c r="A1" s="38" t="s">
        <v>22</v>
      </c>
      <c r="B1" s="30"/>
      <c r="C1" s="30"/>
      <c r="D1" s="30"/>
      <c r="E1" s="30"/>
      <c r="F1" s="30"/>
      <c r="G1" s="30"/>
      <c r="H1" s="30"/>
      <c r="I1" s="30"/>
      <c r="J1" s="30"/>
      <c r="K1" s="30"/>
      <c r="L1" s="30"/>
      <c r="M1" s="30"/>
      <c r="N1" s="31"/>
    </row>
    <row r="2" spans="1:14" s="42" customFormat="1" ht="12.75" customHeight="1">
      <c r="A2" s="211" t="s">
        <v>47</v>
      </c>
      <c r="B2" s="212"/>
      <c r="C2" s="212"/>
      <c r="D2" s="212"/>
      <c r="E2" s="212"/>
      <c r="F2" s="212"/>
      <c r="G2" s="212"/>
      <c r="H2" s="212"/>
      <c r="I2" s="212"/>
      <c r="J2" s="212"/>
      <c r="K2" s="212"/>
      <c r="L2" s="212"/>
      <c r="M2" s="212"/>
      <c r="N2" s="213"/>
    </row>
    <row r="3" spans="1:14" s="43" customFormat="1" ht="12.75" customHeight="1">
      <c r="A3" s="214" t="s">
        <v>289</v>
      </c>
      <c r="B3" s="215"/>
      <c r="C3" s="215"/>
      <c r="D3" s="215"/>
      <c r="E3" s="215"/>
      <c r="F3" s="215"/>
      <c r="G3" s="215"/>
      <c r="H3" s="215"/>
      <c r="I3" s="215"/>
      <c r="J3" s="215"/>
      <c r="K3" s="215"/>
      <c r="L3" s="215"/>
      <c r="M3" s="215"/>
      <c r="N3" s="216"/>
    </row>
    <row r="4" spans="1:14" s="43" customFormat="1" ht="12.75" customHeight="1">
      <c r="A4" s="217" t="s">
        <v>290</v>
      </c>
      <c r="B4" s="44"/>
      <c r="C4" s="44"/>
      <c r="D4" s="44"/>
      <c r="E4" s="44"/>
      <c r="F4" s="44"/>
      <c r="G4" s="44"/>
      <c r="H4" s="44"/>
      <c r="I4" s="44"/>
      <c r="J4" s="44"/>
      <c r="K4" s="44"/>
      <c r="L4" s="44"/>
      <c r="M4" s="44"/>
      <c r="N4" s="218"/>
    </row>
    <row r="5" spans="1:14" s="43" customFormat="1" ht="12.75" customHeight="1">
      <c r="A5" s="217" t="s">
        <v>447</v>
      </c>
      <c r="B5" s="44"/>
      <c r="C5" s="44"/>
      <c r="D5" s="44"/>
      <c r="E5" s="44"/>
      <c r="F5" s="44"/>
      <c r="G5" s="44"/>
      <c r="H5" s="44"/>
      <c r="I5" s="44"/>
      <c r="J5" s="44"/>
      <c r="K5" s="44"/>
      <c r="L5" s="44"/>
      <c r="M5" s="44"/>
      <c r="N5" s="218"/>
    </row>
    <row r="6" spans="1:14" s="43" customFormat="1" ht="12.75" customHeight="1">
      <c r="A6" s="217" t="s">
        <v>291</v>
      </c>
      <c r="B6" s="44"/>
      <c r="C6" s="44"/>
      <c r="D6" s="44"/>
      <c r="E6" s="44"/>
      <c r="F6" s="44"/>
      <c r="G6" s="44"/>
      <c r="H6" s="44"/>
      <c r="I6" s="44"/>
      <c r="J6" s="44"/>
      <c r="K6" s="44"/>
      <c r="L6" s="44"/>
      <c r="M6" s="44"/>
      <c r="N6" s="218"/>
    </row>
    <row r="7" spans="1:14" s="43" customFormat="1" ht="12.75" customHeight="1">
      <c r="A7" s="217"/>
      <c r="B7" s="44"/>
      <c r="C7" s="44"/>
      <c r="D7" s="44"/>
      <c r="E7" s="44"/>
      <c r="F7" s="44"/>
      <c r="G7" s="44"/>
      <c r="H7" s="44"/>
      <c r="I7" s="44"/>
      <c r="J7" s="44"/>
      <c r="K7" s="44"/>
      <c r="L7" s="44"/>
      <c r="M7" s="44"/>
      <c r="N7" s="218"/>
    </row>
    <row r="8" spans="1:14" s="43" customFormat="1" ht="12.75" customHeight="1">
      <c r="A8" s="217" t="s">
        <v>292</v>
      </c>
      <c r="B8" s="44"/>
      <c r="C8" s="44"/>
      <c r="D8" s="44"/>
      <c r="E8" s="44"/>
      <c r="F8" s="44"/>
      <c r="G8" s="44"/>
      <c r="H8" s="44"/>
      <c r="I8" s="44"/>
      <c r="J8" s="44"/>
      <c r="K8" s="44"/>
      <c r="L8" s="44"/>
      <c r="M8" s="44"/>
      <c r="N8" s="218"/>
    </row>
    <row r="9" spans="1:14" s="43" customFormat="1" ht="12.75" customHeight="1">
      <c r="A9" s="217" t="s">
        <v>293</v>
      </c>
      <c r="B9" s="44"/>
      <c r="C9" s="44"/>
      <c r="D9" s="44"/>
      <c r="E9" s="44"/>
      <c r="F9" s="44"/>
      <c r="G9" s="44"/>
      <c r="H9" s="44"/>
      <c r="I9" s="44"/>
      <c r="J9" s="44"/>
      <c r="K9" s="44"/>
      <c r="L9" s="44"/>
      <c r="M9" s="44"/>
      <c r="N9" s="218"/>
    </row>
    <row r="10" spans="1:14" s="43" customFormat="1" ht="12.75" customHeight="1">
      <c r="A10" s="217" t="s">
        <v>294</v>
      </c>
      <c r="B10" s="44"/>
      <c r="C10" s="44"/>
      <c r="D10" s="44"/>
      <c r="E10" s="44"/>
      <c r="F10" s="44"/>
      <c r="G10" s="44"/>
      <c r="H10" s="44"/>
      <c r="I10" s="44"/>
      <c r="J10" s="44"/>
      <c r="K10" s="44"/>
      <c r="L10" s="44"/>
      <c r="M10" s="44"/>
      <c r="N10" s="218"/>
    </row>
    <row r="11" spans="1:14" s="43" customFormat="1" ht="12.75" customHeight="1">
      <c r="A11" s="217" t="s">
        <v>295</v>
      </c>
      <c r="B11" s="44"/>
      <c r="C11" s="44"/>
      <c r="D11" s="44"/>
      <c r="E11" s="44"/>
      <c r="F11" s="44"/>
      <c r="G11" s="44"/>
      <c r="H11" s="44"/>
      <c r="I11" s="44"/>
      <c r="J11" s="44"/>
      <c r="K11" s="44"/>
      <c r="L11" s="44"/>
      <c r="M11" s="44"/>
      <c r="N11" s="218"/>
    </row>
    <row r="12" spans="1:14" s="43" customFormat="1" ht="12.75" customHeight="1">
      <c r="A12" s="217"/>
      <c r="B12" s="44"/>
      <c r="C12" s="44"/>
      <c r="D12" s="44"/>
      <c r="E12" s="44"/>
      <c r="F12" s="44"/>
      <c r="G12" s="44"/>
      <c r="H12" s="44"/>
      <c r="I12" s="44"/>
      <c r="J12" s="44"/>
      <c r="K12" s="44"/>
      <c r="L12" s="44"/>
      <c r="M12" s="44"/>
      <c r="N12" s="218"/>
    </row>
    <row r="13" spans="1:14" s="43" customFormat="1" ht="12.75" customHeight="1">
      <c r="A13" s="219" t="s">
        <v>66</v>
      </c>
      <c r="B13" s="44"/>
      <c r="C13" s="44"/>
      <c r="D13" s="44"/>
      <c r="E13" s="44"/>
      <c r="F13" s="44"/>
      <c r="G13" s="44"/>
      <c r="H13" s="44"/>
      <c r="I13" s="44"/>
      <c r="J13" s="44"/>
      <c r="K13" s="44"/>
      <c r="L13" s="44"/>
      <c r="M13" s="44"/>
      <c r="N13" s="218"/>
    </row>
    <row r="14" spans="1:14" s="43" customFormat="1" ht="12.75" customHeight="1">
      <c r="A14" s="219" t="s">
        <v>1098</v>
      </c>
      <c r="B14" s="44"/>
      <c r="C14" s="44"/>
      <c r="D14" s="44"/>
      <c r="E14" s="44"/>
      <c r="F14" s="44"/>
      <c r="G14" s="44"/>
      <c r="H14" s="44"/>
      <c r="I14" s="44"/>
      <c r="J14" s="44"/>
      <c r="K14" s="44"/>
      <c r="L14" s="44"/>
      <c r="M14" s="44"/>
      <c r="N14" s="218"/>
    </row>
    <row r="15" spans="1:14" s="43" customFormat="1" ht="12.75" customHeight="1">
      <c r="A15" s="219" t="s">
        <v>391</v>
      </c>
      <c r="B15" s="44"/>
      <c r="C15" s="44"/>
      <c r="D15" s="44"/>
      <c r="E15" s="44"/>
      <c r="F15" s="44"/>
      <c r="G15" s="44"/>
      <c r="H15" s="44"/>
      <c r="I15" s="44"/>
      <c r="J15" s="44"/>
      <c r="K15" s="44"/>
      <c r="L15" s="44"/>
      <c r="M15" s="44"/>
      <c r="N15" s="218"/>
    </row>
    <row r="16" spans="1:14" s="43" customFormat="1" ht="12.75" customHeight="1">
      <c r="A16" s="219" t="s">
        <v>315</v>
      </c>
      <c r="B16" s="44"/>
      <c r="C16" s="44"/>
      <c r="D16" s="44"/>
      <c r="E16" s="44"/>
      <c r="F16" s="44"/>
      <c r="G16" s="44"/>
      <c r="H16" s="44"/>
      <c r="I16" s="44"/>
      <c r="J16" s="44"/>
      <c r="K16" s="44"/>
      <c r="L16" s="44"/>
      <c r="M16" s="44"/>
      <c r="N16" s="218"/>
    </row>
    <row r="17" spans="1:14" s="43" customFormat="1" ht="12.75" customHeight="1">
      <c r="A17" s="219" t="s">
        <v>316</v>
      </c>
      <c r="B17" s="44"/>
      <c r="C17" s="44"/>
      <c r="D17" s="44"/>
      <c r="E17" s="44"/>
      <c r="F17" s="44"/>
      <c r="G17" s="44"/>
      <c r="H17" s="44"/>
      <c r="I17" s="44"/>
      <c r="J17" s="44"/>
      <c r="K17" s="44"/>
      <c r="L17" s="44"/>
      <c r="M17" s="44"/>
      <c r="N17" s="218"/>
    </row>
    <row r="18" spans="1:14" s="43" customFormat="1" ht="12.75" customHeight="1">
      <c r="A18" s="219" t="s">
        <v>317</v>
      </c>
      <c r="B18" s="44"/>
      <c r="C18" s="44"/>
      <c r="D18" s="44"/>
      <c r="E18" s="44"/>
      <c r="F18" s="44"/>
      <c r="G18" s="44"/>
      <c r="H18" s="44"/>
      <c r="I18" s="44"/>
      <c r="J18" s="44"/>
      <c r="K18" s="44"/>
      <c r="L18" s="44"/>
      <c r="M18" s="44"/>
      <c r="N18" s="218"/>
    </row>
    <row r="19" spans="1:14" s="43" customFormat="1" ht="12.75" customHeight="1">
      <c r="A19" s="219" t="s">
        <v>318</v>
      </c>
      <c r="B19" s="44"/>
      <c r="C19" s="44"/>
      <c r="D19" s="44"/>
      <c r="E19" s="44"/>
      <c r="F19" s="44"/>
      <c r="G19" s="44"/>
      <c r="H19" s="44"/>
      <c r="I19" s="44"/>
      <c r="J19" s="44"/>
      <c r="K19" s="44"/>
      <c r="L19" s="44"/>
      <c r="M19" s="44"/>
      <c r="N19" s="218"/>
    </row>
    <row r="20" spans="1:14" s="43" customFormat="1" ht="12.75" customHeight="1">
      <c r="A20" s="219" t="s">
        <v>319</v>
      </c>
      <c r="B20" s="44"/>
      <c r="C20" s="44"/>
      <c r="D20" s="44"/>
      <c r="E20" s="44"/>
      <c r="F20" s="44"/>
      <c r="G20" s="44"/>
      <c r="H20" s="44"/>
      <c r="I20" s="44"/>
      <c r="J20" s="44"/>
      <c r="K20" s="44"/>
      <c r="L20" s="44"/>
      <c r="M20" s="44"/>
      <c r="N20" s="218"/>
    </row>
    <row r="21" spans="1:14" s="43" customFormat="1" ht="12.75" customHeight="1">
      <c r="A21" s="220"/>
      <c r="B21" s="221"/>
      <c r="C21" s="221"/>
      <c r="D21" s="221"/>
      <c r="E21" s="221"/>
      <c r="F21" s="221"/>
      <c r="G21" s="221"/>
      <c r="H21" s="221"/>
      <c r="I21" s="221"/>
      <c r="J21" s="221"/>
      <c r="K21" s="221"/>
      <c r="L21" s="221"/>
      <c r="M21" s="221"/>
      <c r="N21" s="222"/>
    </row>
    <row r="22" spans="1:14" s="43" customFormat="1" ht="12.75" customHeight="1">
      <c r="A22" s="96" t="s">
        <v>296</v>
      </c>
      <c r="B22" s="44"/>
      <c r="C22" s="44"/>
      <c r="D22" s="44"/>
      <c r="E22" s="44"/>
      <c r="F22" s="44"/>
      <c r="G22" s="44"/>
      <c r="H22" s="44"/>
      <c r="I22" s="44"/>
      <c r="J22" s="44"/>
      <c r="K22" s="44"/>
      <c r="L22" s="44"/>
      <c r="M22" s="44"/>
      <c r="N22" s="45"/>
    </row>
    <row r="23" spans="1:14" s="43" customFormat="1" ht="12.75" customHeight="1">
      <c r="A23" s="96" t="s">
        <v>297</v>
      </c>
      <c r="B23" s="44"/>
      <c r="C23" s="44"/>
      <c r="D23" s="44"/>
      <c r="E23" s="44"/>
      <c r="F23" s="44"/>
      <c r="G23" s="44"/>
      <c r="H23" s="44"/>
      <c r="I23" s="44"/>
      <c r="J23" s="44"/>
      <c r="K23" s="44"/>
      <c r="L23" s="44"/>
      <c r="M23" s="44"/>
      <c r="N23" s="45"/>
    </row>
    <row r="24" spans="1:14" s="43" customFormat="1" ht="12.75" customHeight="1">
      <c r="A24" s="96"/>
      <c r="B24" s="44"/>
      <c r="C24" s="44"/>
      <c r="D24" s="44"/>
      <c r="E24" s="44"/>
      <c r="F24" s="44"/>
      <c r="G24" s="44"/>
      <c r="H24" s="44"/>
      <c r="I24" s="44"/>
      <c r="J24" s="44"/>
      <c r="K24" s="44"/>
      <c r="L24" s="44"/>
      <c r="M24" s="44"/>
      <c r="N24" s="45"/>
    </row>
    <row r="25" spans="1:14" s="43" customFormat="1" ht="12.75" customHeight="1">
      <c r="A25" s="96" t="s">
        <v>298</v>
      </c>
      <c r="B25" s="44"/>
      <c r="C25" s="44"/>
      <c r="D25" s="44"/>
      <c r="E25" s="44"/>
      <c r="F25" s="44"/>
      <c r="G25" s="44"/>
      <c r="H25" s="44"/>
      <c r="I25" s="44"/>
      <c r="J25" s="44"/>
      <c r="K25" s="44"/>
      <c r="L25" s="44"/>
      <c r="M25" s="44"/>
      <c r="N25" s="45"/>
    </row>
    <row r="26" spans="1:14" s="43" customFormat="1" ht="12.75" customHeight="1">
      <c r="A26" s="96" t="s">
        <v>448</v>
      </c>
      <c r="B26" s="44"/>
      <c r="C26" s="44"/>
      <c r="D26" s="44"/>
      <c r="E26" s="44"/>
      <c r="F26" s="44"/>
      <c r="G26" s="44"/>
      <c r="H26" s="44"/>
      <c r="I26" s="44"/>
      <c r="J26" s="44"/>
      <c r="K26" s="44"/>
      <c r="L26" s="44"/>
      <c r="M26" s="44"/>
      <c r="N26" s="45"/>
    </row>
    <row r="27" spans="1:14" s="43" customFormat="1" ht="12.75" customHeight="1">
      <c r="A27" s="96" t="s">
        <v>299</v>
      </c>
      <c r="B27" s="44"/>
      <c r="C27" s="44"/>
      <c r="D27" s="44"/>
      <c r="E27" s="44"/>
      <c r="F27" s="44"/>
      <c r="G27" s="44"/>
      <c r="H27" s="44"/>
      <c r="I27" s="44"/>
      <c r="J27" s="44"/>
      <c r="K27" s="44"/>
      <c r="L27" s="44"/>
      <c r="M27" s="44"/>
      <c r="N27" s="45"/>
    </row>
    <row r="28" spans="1:14" s="43" customFormat="1" ht="12.75" customHeight="1">
      <c r="A28" s="96" t="s">
        <v>300</v>
      </c>
      <c r="B28" s="44"/>
      <c r="C28" s="44"/>
      <c r="D28" s="44"/>
      <c r="E28" s="44"/>
      <c r="F28" s="44"/>
      <c r="G28" s="44"/>
      <c r="H28" s="44"/>
      <c r="I28" s="44"/>
      <c r="J28" s="44"/>
      <c r="K28" s="44"/>
      <c r="L28" s="44"/>
      <c r="M28" s="44"/>
      <c r="N28" s="45"/>
    </row>
    <row r="29" spans="1:14" s="43" customFormat="1" ht="12.75" customHeight="1">
      <c r="A29" s="96" t="s">
        <v>301</v>
      </c>
      <c r="B29" s="44"/>
      <c r="C29" s="44"/>
      <c r="D29" s="44"/>
      <c r="E29" s="44"/>
      <c r="F29" s="44"/>
      <c r="G29" s="44"/>
      <c r="H29" s="44"/>
      <c r="I29" s="44"/>
      <c r="J29" s="44"/>
      <c r="K29" s="44"/>
      <c r="L29" s="44"/>
      <c r="M29" s="44"/>
      <c r="N29" s="45"/>
    </row>
    <row r="30" spans="1:14" s="43" customFormat="1" ht="12.75" customHeight="1">
      <c r="A30" s="96" t="s">
        <v>302</v>
      </c>
      <c r="B30" s="44"/>
      <c r="C30" s="44"/>
      <c r="D30" s="44"/>
      <c r="E30" s="44"/>
      <c r="F30" s="44"/>
      <c r="G30" s="44"/>
      <c r="H30" s="44"/>
      <c r="I30" s="44"/>
      <c r="J30" s="44"/>
      <c r="K30" s="44"/>
      <c r="L30" s="44"/>
      <c r="M30" s="44"/>
      <c r="N30" s="45"/>
    </row>
    <row r="31" spans="1:14" s="43" customFormat="1" ht="12.75" customHeight="1">
      <c r="A31" s="96" t="s">
        <v>303</v>
      </c>
      <c r="B31" s="44"/>
      <c r="C31" s="44"/>
      <c r="D31" s="44"/>
      <c r="E31" s="44"/>
      <c r="F31" s="44"/>
      <c r="G31" s="44"/>
      <c r="H31" s="44"/>
      <c r="I31" s="44"/>
      <c r="J31" s="44"/>
      <c r="K31" s="44"/>
      <c r="L31" s="44"/>
      <c r="M31" s="44"/>
      <c r="N31" s="45"/>
    </row>
    <row r="32" spans="1:14" s="43" customFormat="1" ht="12.75" customHeight="1">
      <c r="A32" s="96" t="s">
        <v>304</v>
      </c>
      <c r="B32" s="44"/>
      <c r="C32" s="44"/>
      <c r="D32" s="44"/>
      <c r="E32" s="44"/>
      <c r="F32" s="44"/>
      <c r="G32" s="44"/>
      <c r="H32" s="44"/>
      <c r="I32" s="44"/>
      <c r="J32" s="44"/>
      <c r="K32" s="44"/>
      <c r="L32" s="44"/>
      <c r="M32" s="44"/>
      <c r="N32" s="45"/>
    </row>
    <row r="33" spans="1:14" s="43" customFormat="1" ht="12.75" customHeight="1">
      <c r="A33" s="96" t="s">
        <v>305</v>
      </c>
      <c r="B33" s="44"/>
      <c r="C33" s="44"/>
      <c r="D33" s="44"/>
      <c r="E33" s="44"/>
      <c r="F33" s="44"/>
      <c r="G33" s="44"/>
      <c r="H33" s="44"/>
      <c r="I33" s="44"/>
      <c r="J33" s="44"/>
      <c r="K33" s="44"/>
      <c r="L33" s="44"/>
      <c r="M33" s="44"/>
      <c r="N33" s="45"/>
    </row>
    <row r="34" spans="1:14" s="43" customFormat="1" ht="12.75" customHeight="1">
      <c r="A34" s="96" t="s">
        <v>306</v>
      </c>
      <c r="B34" s="44"/>
      <c r="C34" s="44"/>
      <c r="D34" s="44"/>
      <c r="E34" s="44"/>
      <c r="F34" s="44"/>
      <c r="G34" s="44"/>
      <c r="H34" s="44"/>
      <c r="I34" s="44"/>
      <c r="J34" s="44"/>
      <c r="K34" s="44"/>
      <c r="L34" s="44"/>
      <c r="M34" s="44"/>
      <c r="N34" s="45"/>
    </row>
    <row r="35" spans="1:14" s="43" customFormat="1" ht="12.75" customHeight="1">
      <c r="A35" s="96" t="s">
        <v>307</v>
      </c>
      <c r="B35" s="44"/>
      <c r="C35" s="44"/>
      <c r="D35" s="44"/>
      <c r="E35" s="44"/>
      <c r="F35" s="44"/>
      <c r="G35" s="44"/>
      <c r="H35" s="44"/>
      <c r="I35" s="44"/>
      <c r="J35" s="44"/>
      <c r="K35" s="44"/>
      <c r="L35" s="44"/>
      <c r="M35" s="44"/>
      <c r="N35" s="45"/>
    </row>
    <row r="36" spans="1:14" s="43" customFormat="1" ht="12.75" customHeight="1">
      <c r="A36" s="96" t="s">
        <v>308</v>
      </c>
      <c r="B36" s="44"/>
      <c r="C36" s="44"/>
      <c r="D36" s="44"/>
      <c r="E36" s="44"/>
      <c r="F36" s="44"/>
      <c r="G36" s="44"/>
      <c r="H36" s="44"/>
      <c r="I36" s="44"/>
      <c r="J36" s="44"/>
      <c r="K36" s="44"/>
      <c r="L36" s="44"/>
      <c r="M36" s="44"/>
      <c r="N36" s="45"/>
    </row>
    <row r="37" spans="1:14" s="43" customFormat="1" ht="12.75" customHeight="1">
      <c r="A37" s="96" t="s">
        <v>309</v>
      </c>
      <c r="B37" s="44"/>
      <c r="C37" s="44"/>
      <c r="D37" s="44"/>
      <c r="E37" s="44"/>
      <c r="F37" s="44"/>
      <c r="G37" s="44"/>
      <c r="H37" s="44"/>
      <c r="I37" s="44"/>
      <c r="J37" s="44"/>
      <c r="K37" s="44"/>
      <c r="L37" s="44"/>
      <c r="M37" s="44"/>
      <c r="N37" s="45"/>
    </row>
    <row r="38" spans="1:14" s="43" customFormat="1" ht="12.75" customHeight="1">
      <c r="A38" s="96" t="s">
        <v>310</v>
      </c>
      <c r="B38" s="44"/>
      <c r="C38" s="44"/>
      <c r="D38" s="44"/>
      <c r="E38" s="44"/>
      <c r="F38" s="44"/>
      <c r="G38" s="44"/>
      <c r="H38" s="44"/>
      <c r="I38" s="44"/>
      <c r="J38" s="44"/>
      <c r="K38" s="44"/>
      <c r="L38" s="44"/>
      <c r="M38" s="44"/>
      <c r="N38" s="45"/>
    </row>
    <row r="39" spans="1:14" s="43" customFormat="1" ht="12.75" customHeight="1">
      <c r="A39" s="96" t="s">
        <v>311</v>
      </c>
      <c r="B39" s="44"/>
      <c r="C39" s="44"/>
      <c r="D39" s="44"/>
      <c r="E39" s="44"/>
      <c r="F39" s="44"/>
      <c r="G39" s="44"/>
      <c r="H39" s="44"/>
      <c r="I39" s="44"/>
      <c r="J39" s="44"/>
      <c r="K39" s="44"/>
      <c r="L39" s="44"/>
      <c r="M39" s="44"/>
      <c r="N39" s="45"/>
    </row>
    <row r="40" spans="1:14" s="43" customFormat="1" ht="12.75" customHeight="1">
      <c r="A40" s="103" t="s">
        <v>312</v>
      </c>
      <c r="B40" s="44"/>
      <c r="C40" s="44"/>
      <c r="D40" s="44"/>
      <c r="E40" s="44"/>
      <c r="F40" s="44"/>
      <c r="G40" s="44"/>
      <c r="H40" s="44"/>
      <c r="I40" s="44"/>
      <c r="J40" s="44"/>
      <c r="K40" s="44"/>
      <c r="L40" s="44"/>
      <c r="M40" s="44"/>
      <c r="N40" s="45"/>
    </row>
    <row r="41" spans="1:14" s="43" customFormat="1" ht="14.25" customHeight="1">
      <c r="A41" s="106" t="s">
        <v>313</v>
      </c>
      <c r="B41" s="104"/>
      <c r="C41" s="104"/>
      <c r="D41" s="104"/>
      <c r="E41" s="104"/>
      <c r="F41" s="104"/>
      <c r="G41" s="104"/>
      <c r="H41" s="104"/>
      <c r="I41" s="104"/>
      <c r="J41" s="104"/>
      <c r="K41" s="104"/>
      <c r="L41" s="104"/>
      <c r="M41" s="104"/>
      <c r="N41" s="105"/>
    </row>
    <row r="42" spans="1:14" s="43" customFormat="1" ht="12.75" customHeight="1">
      <c r="A42" s="96"/>
      <c r="B42" s="44"/>
      <c r="C42" s="44"/>
      <c r="D42" s="44"/>
      <c r="E42" s="44"/>
      <c r="F42" s="44"/>
      <c r="G42" s="44"/>
      <c r="H42" s="44"/>
      <c r="I42" s="44"/>
      <c r="J42" s="44"/>
      <c r="K42" s="44"/>
      <c r="L42" s="44"/>
      <c r="M42" s="44"/>
      <c r="N42" s="45"/>
    </row>
    <row r="43" spans="1:14" s="43" customFormat="1" ht="12.75" customHeight="1">
      <c r="A43" s="97" t="s">
        <v>314</v>
      </c>
      <c r="B43" s="44"/>
      <c r="C43" s="44"/>
      <c r="D43" s="44"/>
      <c r="E43" s="44"/>
      <c r="F43" s="44"/>
      <c r="G43" s="44"/>
      <c r="H43" s="44"/>
      <c r="I43" s="44"/>
      <c r="J43" s="44"/>
      <c r="K43" s="44"/>
      <c r="L43" s="44"/>
      <c r="M43" s="44"/>
      <c r="N43" s="45"/>
    </row>
    <row r="44" spans="1:14" s="43" customFormat="1" ht="12.75" customHeight="1">
      <c r="A44" s="86"/>
      <c r="B44" s="44"/>
      <c r="C44" s="44"/>
      <c r="D44" s="44"/>
      <c r="E44" s="44"/>
      <c r="F44" s="44"/>
      <c r="G44" s="44"/>
      <c r="H44" s="44"/>
      <c r="I44" s="44"/>
      <c r="J44" s="44"/>
      <c r="K44" s="44"/>
      <c r="L44" s="44"/>
      <c r="M44" s="44"/>
      <c r="N44" s="45"/>
    </row>
    <row r="45" spans="1:14" s="43" customFormat="1" ht="12.75" customHeight="1">
      <c r="A45" s="86"/>
      <c r="B45" s="44"/>
      <c r="C45" s="44"/>
      <c r="D45" s="44"/>
      <c r="E45" s="44"/>
      <c r="F45" s="44"/>
      <c r="G45" s="44"/>
      <c r="H45" s="44"/>
      <c r="I45" s="44"/>
      <c r="J45" s="44"/>
      <c r="K45" s="44"/>
      <c r="L45" s="44"/>
      <c r="M45" s="44"/>
      <c r="N45" s="45"/>
    </row>
    <row r="46" spans="1:14" s="43" customFormat="1" ht="12.75" customHeight="1">
      <c r="A46" s="86"/>
      <c r="B46" s="44"/>
      <c r="C46" s="44"/>
      <c r="D46" s="44"/>
      <c r="E46" s="44"/>
      <c r="F46" s="44"/>
      <c r="G46" s="44"/>
      <c r="H46" s="44"/>
      <c r="I46" s="44"/>
      <c r="J46" s="44"/>
      <c r="K46" s="44"/>
      <c r="L46" s="44"/>
      <c r="M46" s="44"/>
      <c r="N46" s="45"/>
    </row>
    <row r="47" spans="1:14" s="43" customFormat="1" ht="12.75" customHeight="1">
      <c r="A47" s="86"/>
      <c r="B47" s="44"/>
      <c r="C47" s="44"/>
      <c r="D47" s="44"/>
      <c r="E47" s="44"/>
      <c r="F47" s="44"/>
      <c r="G47" s="44"/>
      <c r="H47" s="44"/>
      <c r="I47" s="44"/>
      <c r="J47" s="44"/>
      <c r="K47" s="44"/>
      <c r="L47" s="44"/>
      <c r="M47" s="44"/>
      <c r="N47" s="45"/>
    </row>
    <row r="48" spans="1:14" s="43" customFormat="1" ht="12.75" customHeight="1">
      <c r="A48" s="86"/>
      <c r="B48" s="44"/>
      <c r="C48" s="44"/>
      <c r="D48" s="44"/>
      <c r="E48" s="44"/>
      <c r="F48" s="44"/>
      <c r="G48" s="44"/>
      <c r="H48" s="44"/>
      <c r="I48" s="44"/>
      <c r="J48" s="44"/>
      <c r="K48" s="44"/>
      <c r="L48" s="44"/>
      <c r="M48" s="44"/>
      <c r="N48" s="45"/>
    </row>
    <row r="49" spans="1:14" s="43" customFormat="1" ht="12.75" customHeight="1">
      <c r="A49" s="86"/>
      <c r="B49" s="44"/>
      <c r="C49" s="44"/>
      <c r="D49" s="44"/>
      <c r="E49" s="44"/>
      <c r="F49" s="44"/>
      <c r="G49" s="44"/>
      <c r="H49" s="44"/>
      <c r="I49" s="44"/>
      <c r="J49" s="44"/>
      <c r="K49" s="44"/>
      <c r="L49" s="44"/>
      <c r="M49" s="44"/>
      <c r="N49" s="45"/>
    </row>
    <row r="50" spans="1:14" s="43" customFormat="1" ht="12.75" customHeight="1">
      <c r="A50" s="86"/>
      <c r="B50" s="44"/>
      <c r="C50" s="44"/>
      <c r="D50" s="44"/>
      <c r="E50" s="44"/>
      <c r="F50" s="44"/>
      <c r="G50" s="44"/>
      <c r="H50" s="44"/>
      <c r="I50" s="44"/>
      <c r="J50" s="44"/>
      <c r="K50" s="44"/>
      <c r="L50" s="44"/>
      <c r="M50" s="44"/>
      <c r="N50" s="45"/>
    </row>
    <row r="51" spans="1:14" s="43" customFormat="1" ht="12.75" customHeight="1">
      <c r="A51" s="86"/>
      <c r="B51" s="44"/>
      <c r="C51" s="44"/>
      <c r="D51" s="44"/>
      <c r="E51" s="44"/>
      <c r="F51" s="44"/>
      <c r="G51" s="44"/>
      <c r="H51" s="44"/>
      <c r="I51" s="44"/>
      <c r="J51" s="44"/>
      <c r="K51" s="44"/>
      <c r="L51" s="44"/>
      <c r="M51" s="44"/>
      <c r="N51" s="45"/>
    </row>
    <row r="52" spans="1:14" s="43" customFormat="1" ht="12.75" customHeight="1">
      <c r="A52" s="86"/>
      <c r="B52" s="44"/>
      <c r="C52" s="44"/>
      <c r="D52" s="44"/>
      <c r="E52" s="44"/>
      <c r="F52" s="44"/>
      <c r="G52" s="44"/>
      <c r="H52" s="44"/>
      <c r="I52" s="44"/>
      <c r="J52" s="44"/>
      <c r="K52" s="44"/>
      <c r="L52" s="44"/>
      <c r="M52" s="44"/>
      <c r="N52" s="45"/>
    </row>
    <row r="53" spans="1:14" s="43" customFormat="1" ht="12.75" customHeight="1">
      <c r="A53" s="86"/>
      <c r="B53" s="44"/>
      <c r="C53" s="44"/>
      <c r="D53" s="44"/>
      <c r="E53" s="44"/>
      <c r="F53" s="44"/>
      <c r="G53" s="44"/>
      <c r="H53" s="44"/>
      <c r="I53" s="44"/>
      <c r="J53" s="44"/>
      <c r="K53" s="44"/>
      <c r="L53" s="44"/>
      <c r="M53" s="44"/>
      <c r="N53" s="45"/>
    </row>
    <row r="54" spans="1:14" s="43" customFormat="1" ht="12.75" customHeight="1">
      <c r="A54" s="86"/>
      <c r="B54" s="44"/>
      <c r="C54" s="44"/>
      <c r="D54" s="44"/>
      <c r="E54" s="44"/>
      <c r="F54" s="44"/>
      <c r="G54" s="44"/>
      <c r="H54" s="44"/>
      <c r="I54" s="44"/>
      <c r="J54" s="44"/>
      <c r="K54" s="44"/>
      <c r="L54" s="44"/>
      <c r="M54" s="44"/>
      <c r="N54" s="45"/>
    </row>
    <row r="55" spans="1:14" s="43" customFormat="1" ht="12.75" customHeight="1">
      <c r="A55" s="86"/>
      <c r="B55" s="44"/>
      <c r="C55" s="44"/>
      <c r="D55" s="44"/>
      <c r="E55" s="44"/>
      <c r="F55" s="44"/>
      <c r="G55" s="44"/>
      <c r="H55" s="44"/>
      <c r="I55" s="44"/>
      <c r="J55" s="44"/>
      <c r="K55" s="44"/>
      <c r="L55" s="44"/>
      <c r="M55" s="44"/>
      <c r="N55" s="45"/>
    </row>
    <row r="56" spans="1:14" s="43" customFormat="1" ht="12.75" customHeight="1">
      <c r="A56" s="86"/>
      <c r="B56" s="44"/>
      <c r="C56" s="44"/>
      <c r="D56" s="44"/>
      <c r="E56" s="44"/>
      <c r="F56" s="44"/>
      <c r="G56" s="44"/>
      <c r="H56" s="44"/>
      <c r="I56" s="44"/>
      <c r="J56" s="44"/>
      <c r="K56" s="44"/>
      <c r="L56" s="44"/>
      <c r="M56" s="44"/>
      <c r="N56" s="45"/>
    </row>
    <row r="57" spans="1:14" s="43" customFormat="1" ht="12.75" customHeight="1">
      <c r="A57" s="86"/>
      <c r="B57" s="44"/>
      <c r="C57" s="44"/>
      <c r="D57" s="44"/>
      <c r="E57" s="44"/>
      <c r="F57" s="44"/>
      <c r="G57" s="44"/>
      <c r="H57" s="44"/>
      <c r="I57" s="44"/>
      <c r="J57" s="44"/>
      <c r="K57" s="44"/>
      <c r="L57" s="44"/>
      <c r="M57" s="44"/>
      <c r="N57" s="45"/>
    </row>
    <row r="58" spans="1:14" s="43" customFormat="1" ht="12.75" customHeight="1">
      <c r="A58" s="86"/>
      <c r="B58" s="44"/>
      <c r="C58" s="44"/>
      <c r="D58" s="44"/>
      <c r="E58" s="44"/>
      <c r="F58" s="44"/>
      <c r="G58" s="44"/>
      <c r="H58" s="44"/>
      <c r="I58" s="44"/>
      <c r="J58" s="44"/>
      <c r="K58" s="44"/>
      <c r="L58" s="44"/>
      <c r="M58" s="44"/>
      <c r="N58" s="45"/>
    </row>
    <row r="59" spans="1:14" s="43" customFormat="1" ht="12.75" customHeight="1">
      <c r="A59" s="86"/>
      <c r="B59" s="44"/>
      <c r="C59" s="44"/>
      <c r="D59" s="44"/>
      <c r="E59" s="44"/>
      <c r="F59" s="44"/>
      <c r="G59" s="44"/>
      <c r="H59" s="44"/>
      <c r="I59" s="44"/>
      <c r="J59" s="44"/>
      <c r="K59" s="44"/>
      <c r="L59" s="44"/>
      <c r="M59" s="44"/>
      <c r="N59" s="45"/>
    </row>
    <row r="60" spans="1:14" s="43" customFormat="1" ht="12.75">
      <c r="A60" s="86"/>
      <c r="B60" s="44"/>
      <c r="C60" s="44"/>
      <c r="D60" s="44"/>
      <c r="E60" s="44"/>
      <c r="F60" s="44"/>
      <c r="G60" s="44"/>
      <c r="H60" s="44"/>
      <c r="I60" s="44"/>
      <c r="J60" s="44"/>
      <c r="K60" s="44"/>
      <c r="L60" s="44"/>
      <c r="M60" s="44"/>
      <c r="N60" s="45"/>
    </row>
    <row r="61" spans="1:14" s="43" customFormat="1" ht="12.75">
      <c r="A61" s="86"/>
      <c r="B61" s="44"/>
      <c r="C61" s="44"/>
      <c r="D61" s="44"/>
      <c r="E61" s="44"/>
      <c r="F61" s="44"/>
      <c r="G61" s="44"/>
      <c r="H61" s="44"/>
      <c r="I61" s="44"/>
      <c r="J61" s="44"/>
      <c r="K61" s="44"/>
      <c r="L61" s="44"/>
      <c r="M61" s="44"/>
      <c r="N61" s="45"/>
    </row>
    <row r="62" spans="1:14" s="43" customFormat="1" ht="12.75">
      <c r="A62" s="97" t="s">
        <v>249</v>
      </c>
      <c r="B62" s="44"/>
      <c r="C62" s="44"/>
      <c r="D62" s="44"/>
      <c r="E62" s="44"/>
      <c r="F62" s="44"/>
      <c r="G62" s="44"/>
      <c r="H62" s="44"/>
      <c r="I62" s="44"/>
      <c r="J62" s="44"/>
      <c r="K62" s="44"/>
      <c r="L62" s="44"/>
      <c r="M62" s="44"/>
      <c r="N62" s="45"/>
    </row>
    <row r="63" spans="1:14" s="43" customFormat="1" ht="12.75">
      <c r="A63" s="96" t="s">
        <v>250</v>
      </c>
      <c r="B63" s="44"/>
      <c r="C63" s="44"/>
      <c r="D63" s="44"/>
      <c r="E63" s="44"/>
      <c r="F63" s="44"/>
      <c r="G63" s="44"/>
      <c r="H63" s="44"/>
      <c r="I63" s="44"/>
      <c r="J63" s="44"/>
      <c r="K63" s="44"/>
      <c r="L63" s="44"/>
      <c r="M63" s="44"/>
      <c r="N63" s="45"/>
    </row>
    <row r="64" spans="1:14" s="43" customFormat="1" ht="12.75">
      <c r="A64" s="96" t="s">
        <v>251</v>
      </c>
      <c r="B64" s="44"/>
      <c r="C64" s="44"/>
      <c r="D64" s="44"/>
      <c r="E64" s="44"/>
      <c r="F64" s="44"/>
      <c r="G64" s="44"/>
      <c r="H64" s="44"/>
      <c r="I64" s="44"/>
      <c r="J64" s="44"/>
      <c r="K64" s="44"/>
      <c r="L64" s="44"/>
      <c r="M64" s="44"/>
      <c r="N64" s="45"/>
    </row>
    <row r="65" spans="1:14" s="43" customFormat="1" ht="12.75">
      <c r="A65" s="96" t="s">
        <v>252</v>
      </c>
      <c r="B65" s="44"/>
      <c r="C65" s="44"/>
      <c r="D65" s="44"/>
      <c r="E65" s="44"/>
      <c r="F65" s="44"/>
      <c r="G65" s="44"/>
      <c r="H65" s="44"/>
      <c r="I65" s="44"/>
      <c r="J65" s="44"/>
      <c r="K65" s="44"/>
      <c r="L65" s="44"/>
      <c r="M65" s="44"/>
      <c r="N65" s="45"/>
    </row>
    <row r="66" spans="1:14" s="43" customFormat="1" ht="12.75">
      <c r="A66" s="96" t="s">
        <v>253</v>
      </c>
      <c r="B66" s="44"/>
      <c r="C66" s="44"/>
      <c r="D66" s="44"/>
      <c r="E66" s="44"/>
      <c r="F66" s="44"/>
      <c r="G66" s="44"/>
      <c r="H66" s="44"/>
      <c r="I66" s="44"/>
      <c r="J66" s="44"/>
      <c r="K66" s="44"/>
      <c r="L66" s="44"/>
      <c r="M66" s="44"/>
      <c r="N66" s="45"/>
    </row>
    <row r="67" spans="1:14" s="42" customFormat="1" ht="12.75">
      <c r="A67" s="46"/>
      <c r="B67" s="47"/>
      <c r="C67" s="47"/>
      <c r="D67" s="47"/>
      <c r="E67" s="47"/>
      <c r="F67" s="47"/>
      <c r="G67" s="47"/>
      <c r="H67" s="47"/>
      <c r="I67" s="47"/>
      <c r="J67" s="47"/>
      <c r="K67" s="47"/>
      <c r="L67" s="47"/>
      <c r="M67" s="47"/>
      <c r="N67" s="48"/>
    </row>
    <row r="69" spans="1:14" ht="12.75" customHeight="1">
      <c r="A69" s="39" t="s">
        <v>23</v>
      </c>
      <c r="B69" s="40"/>
      <c r="C69" s="40"/>
      <c r="D69" s="40"/>
      <c r="E69" s="40"/>
      <c r="F69" s="40"/>
      <c r="G69" s="40"/>
      <c r="H69" s="40"/>
      <c r="I69" s="40"/>
      <c r="J69" s="40"/>
      <c r="K69" s="40"/>
      <c r="L69" s="40"/>
      <c r="M69" s="40"/>
      <c r="N69" s="41"/>
    </row>
    <row r="70" spans="1:14" ht="12.75" customHeight="1">
      <c r="A70" s="49" t="s">
        <v>35</v>
      </c>
      <c r="B70" s="50"/>
      <c r="C70" s="51"/>
      <c r="D70" s="52" t="s">
        <v>48</v>
      </c>
      <c r="E70" s="53"/>
      <c r="F70" s="53"/>
      <c r="G70" s="53"/>
      <c r="H70" s="53"/>
      <c r="I70" s="53"/>
      <c r="J70" s="53"/>
      <c r="K70" s="53"/>
      <c r="L70" s="53"/>
      <c r="M70" s="53"/>
      <c r="N70" s="54"/>
    </row>
    <row r="71" spans="1:14" ht="12.75">
      <c r="A71" s="55"/>
      <c r="B71" s="56"/>
      <c r="C71" s="57"/>
      <c r="D71" s="58" t="s">
        <v>49</v>
      </c>
      <c r="E71" s="35"/>
      <c r="F71" s="35"/>
      <c r="G71" s="35"/>
      <c r="H71" s="35"/>
      <c r="I71" s="35"/>
      <c r="J71" s="35"/>
      <c r="K71" s="35"/>
      <c r="L71" s="35"/>
      <c r="M71" s="35"/>
      <c r="N71" s="36"/>
    </row>
    <row r="72" spans="1:14" ht="12.75" customHeight="1">
      <c r="A72" s="59" t="s">
        <v>36</v>
      </c>
      <c r="B72" s="60"/>
      <c r="C72" s="61"/>
      <c r="D72" s="62" t="s">
        <v>30</v>
      </c>
      <c r="E72" s="63"/>
      <c r="F72" s="63"/>
      <c r="G72" s="63"/>
      <c r="H72" s="63"/>
      <c r="I72" s="63"/>
      <c r="J72" s="63"/>
      <c r="K72" s="63"/>
      <c r="L72" s="63"/>
      <c r="M72" s="63"/>
      <c r="N72" s="64"/>
    </row>
    <row r="73" spans="1:14" ht="12.75" customHeight="1">
      <c r="A73" s="49" t="s">
        <v>71</v>
      </c>
      <c r="B73" s="50"/>
      <c r="C73" s="51"/>
      <c r="D73" s="52" t="s">
        <v>72</v>
      </c>
      <c r="E73" s="53"/>
      <c r="F73" s="53"/>
      <c r="G73" s="53"/>
      <c r="H73" s="53"/>
      <c r="I73" s="53"/>
      <c r="J73" s="53"/>
      <c r="K73" s="53"/>
      <c r="L73" s="53"/>
      <c r="M73" s="53"/>
      <c r="N73" s="54"/>
    </row>
    <row r="74" spans="1:14" ht="12.75" customHeight="1">
      <c r="A74" s="49" t="s">
        <v>31</v>
      </c>
      <c r="B74" s="50"/>
      <c r="C74" s="51"/>
      <c r="D74" s="52" t="s">
        <v>50</v>
      </c>
      <c r="E74" s="53"/>
      <c r="F74" s="53"/>
      <c r="G74" s="53"/>
      <c r="H74" s="53"/>
      <c r="I74" s="53"/>
      <c r="J74" s="53"/>
      <c r="K74" s="53"/>
      <c r="L74" s="53"/>
      <c r="M74" s="53"/>
      <c r="N74" s="54"/>
    </row>
    <row r="75" spans="1:14" ht="12.75">
      <c r="A75" s="65"/>
      <c r="B75" s="66"/>
      <c r="C75" s="67"/>
      <c r="D75" s="32" t="s">
        <v>51</v>
      </c>
      <c r="E75" s="33"/>
      <c r="F75" s="33"/>
      <c r="G75" s="33"/>
      <c r="H75" s="33"/>
      <c r="I75" s="33"/>
      <c r="J75" s="33"/>
      <c r="K75" s="33"/>
      <c r="L75" s="33"/>
      <c r="M75" s="33"/>
      <c r="N75" s="34"/>
    </row>
    <row r="76" spans="1:14" ht="12.75" customHeight="1">
      <c r="A76" s="55"/>
      <c r="B76" s="56"/>
      <c r="C76" s="57"/>
      <c r="D76" s="58" t="s">
        <v>52</v>
      </c>
      <c r="E76" s="35"/>
      <c r="F76" s="35"/>
      <c r="G76" s="35"/>
      <c r="H76" s="35"/>
      <c r="I76" s="35"/>
      <c r="J76" s="35"/>
      <c r="K76" s="35"/>
      <c r="L76" s="35"/>
      <c r="M76" s="35"/>
      <c r="N76" s="36"/>
    </row>
    <row r="77" spans="1:14" ht="12.75" customHeight="1">
      <c r="A77" s="49" t="s">
        <v>32</v>
      </c>
      <c r="B77" s="50"/>
      <c r="C77" s="51"/>
      <c r="D77" s="52" t="s">
        <v>53</v>
      </c>
      <c r="E77" s="53"/>
      <c r="F77" s="53"/>
      <c r="G77" s="53"/>
      <c r="H77" s="53"/>
      <c r="I77" s="53"/>
      <c r="J77" s="53"/>
      <c r="K77" s="53"/>
      <c r="L77" s="53"/>
      <c r="M77" s="53"/>
      <c r="N77" s="54"/>
    </row>
    <row r="78" spans="1:14" ht="12.75">
      <c r="A78" s="55"/>
      <c r="B78" s="56"/>
      <c r="C78" s="57"/>
      <c r="D78" s="58" t="s">
        <v>54</v>
      </c>
      <c r="E78" s="35"/>
      <c r="F78" s="35"/>
      <c r="G78" s="35"/>
      <c r="H78" s="35"/>
      <c r="I78" s="35"/>
      <c r="J78" s="35"/>
      <c r="K78" s="35"/>
      <c r="L78" s="35"/>
      <c r="M78" s="35"/>
      <c r="N78" s="36"/>
    </row>
    <row r="79" spans="1:14" ht="12.75" customHeight="1">
      <c r="A79" s="49" t="s">
        <v>37</v>
      </c>
      <c r="B79" s="50"/>
      <c r="C79" s="51"/>
      <c r="D79" s="52" t="s">
        <v>55</v>
      </c>
      <c r="E79" s="53"/>
      <c r="F79" s="53"/>
      <c r="G79" s="53"/>
      <c r="H79" s="53"/>
      <c r="I79" s="53"/>
      <c r="J79" s="53"/>
      <c r="K79" s="53"/>
      <c r="L79" s="53"/>
      <c r="M79" s="53"/>
      <c r="N79" s="54"/>
    </row>
    <row r="80" spans="1:14" ht="12.75">
      <c r="A80" s="55"/>
      <c r="B80" s="56"/>
      <c r="C80" s="57"/>
      <c r="D80" s="58" t="s">
        <v>56</v>
      </c>
      <c r="E80" s="35"/>
      <c r="F80" s="35"/>
      <c r="G80" s="35"/>
      <c r="H80" s="35"/>
      <c r="I80" s="35"/>
      <c r="J80" s="35"/>
      <c r="K80" s="35"/>
      <c r="L80" s="35"/>
      <c r="M80" s="35"/>
      <c r="N80" s="36"/>
    </row>
    <row r="81" spans="1:14" ht="12.75" customHeight="1">
      <c r="A81" s="59" t="s">
        <v>67</v>
      </c>
      <c r="B81" s="60"/>
      <c r="C81" s="61"/>
      <c r="D81" s="62" t="s">
        <v>38</v>
      </c>
      <c r="E81" s="63"/>
      <c r="F81" s="63"/>
      <c r="G81" s="63"/>
      <c r="H81" s="63"/>
      <c r="I81" s="63"/>
      <c r="J81" s="63"/>
      <c r="K81" s="63"/>
      <c r="L81" s="63"/>
      <c r="M81" s="63"/>
      <c r="N81" s="64"/>
    </row>
    <row r="82" spans="1:14" ht="12.75" customHeight="1">
      <c r="A82" s="49" t="s">
        <v>68</v>
      </c>
      <c r="B82" s="50"/>
      <c r="C82" s="51"/>
      <c r="D82" s="52" t="s">
        <v>57</v>
      </c>
      <c r="E82" s="53"/>
      <c r="F82" s="53"/>
      <c r="G82" s="53"/>
      <c r="H82" s="53"/>
      <c r="I82" s="53"/>
      <c r="J82" s="53"/>
      <c r="K82" s="53"/>
      <c r="L82" s="53"/>
      <c r="M82" s="53"/>
      <c r="N82" s="54"/>
    </row>
    <row r="83" spans="1:14" ht="12.75">
      <c r="A83" s="55"/>
      <c r="B83" s="56"/>
      <c r="C83" s="57"/>
      <c r="D83" s="58" t="s">
        <v>58</v>
      </c>
      <c r="E83" s="35"/>
      <c r="F83" s="35"/>
      <c r="G83" s="35"/>
      <c r="H83" s="35"/>
      <c r="I83" s="35"/>
      <c r="J83" s="35"/>
      <c r="K83" s="35"/>
      <c r="L83" s="35"/>
      <c r="M83" s="35"/>
      <c r="N83" s="36"/>
    </row>
    <row r="84" spans="1:14" ht="12.75" customHeight="1">
      <c r="A84" s="49" t="s">
        <v>34</v>
      </c>
      <c r="B84" s="50"/>
      <c r="C84" s="51"/>
      <c r="D84" s="52" t="s">
        <v>59</v>
      </c>
      <c r="E84" s="53"/>
      <c r="F84" s="53"/>
      <c r="G84" s="53"/>
      <c r="H84" s="53"/>
      <c r="I84" s="53"/>
      <c r="J84" s="53"/>
      <c r="K84" s="53"/>
      <c r="L84" s="53"/>
      <c r="M84" s="53"/>
      <c r="N84" s="54"/>
    </row>
    <row r="85" spans="1:14" ht="12.75">
      <c r="A85" s="65"/>
      <c r="B85" s="66"/>
      <c r="C85" s="67"/>
      <c r="D85" s="32" t="s">
        <v>60</v>
      </c>
      <c r="E85" s="33"/>
      <c r="F85" s="33"/>
      <c r="G85" s="33"/>
      <c r="H85" s="33"/>
      <c r="I85" s="33"/>
      <c r="J85" s="33"/>
      <c r="K85" s="33"/>
      <c r="L85" s="33"/>
      <c r="M85" s="33"/>
      <c r="N85" s="34"/>
    </row>
    <row r="86" spans="1:14" ht="12.75">
      <c r="A86" s="65"/>
      <c r="B86" s="66"/>
      <c r="C86" s="67"/>
      <c r="D86" s="32" t="s">
        <v>63</v>
      </c>
      <c r="E86" s="33"/>
      <c r="F86" s="33"/>
      <c r="G86" s="33"/>
      <c r="H86" s="33"/>
      <c r="I86" s="33"/>
      <c r="J86" s="33"/>
      <c r="K86" s="33"/>
      <c r="L86" s="33"/>
      <c r="M86" s="33"/>
      <c r="N86" s="34"/>
    </row>
    <row r="87" spans="1:14" ht="12.75">
      <c r="A87" s="65"/>
      <c r="B87" s="66"/>
      <c r="C87" s="67"/>
      <c r="D87" s="32" t="s">
        <v>61</v>
      </c>
      <c r="E87" s="33"/>
      <c r="F87" s="33"/>
      <c r="G87" s="33"/>
      <c r="H87" s="33"/>
      <c r="I87" s="33"/>
      <c r="J87" s="33"/>
      <c r="K87" s="33"/>
      <c r="L87" s="33"/>
      <c r="M87" s="33"/>
      <c r="N87" s="34"/>
    </row>
    <row r="88" spans="1:14" ht="12.75">
      <c r="A88" s="55"/>
      <c r="B88" s="56"/>
      <c r="C88" s="57"/>
      <c r="D88" s="58" t="s">
        <v>62</v>
      </c>
      <c r="E88" s="35"/>
      <c r="F88" s="35"/>
      <c r="G88" s="35"/>
      <c r="H88" s="35"/>
      <c r="I88" s="35"/>
      <c r="J88" s="35"/>
      <c r="K88" s="35"/>
      <c r="L88" s="35"/>
      <c r="M88" s="35"/>
      <c r="N88" s="36"/>
    </row>
    <row r="89" spans="1:14" ht="12.75" customHeight="1">
      <c r="A89" s="49" t="s">
        <v>40</v>
      </c>
      <c r="B89" s="50"/>
      <c r="C89" s="51"/>
      <c r="D89" s="52" t="s">
        <v>64</v>
      </c>
      <c r="E89" s="53"/>
      <c r="F89" s="53"/>
      <c r="G89" s="53"/>
      <c r="H89" s="53"/>
      <c r="I89" s="53"/>
      <c r="J89" s="53"/>
      <c r="K89" s="53"/>
      <c r="L89" s="53"/>
      <c r="M89" s="53"/>
      <c r="N89" s="54"/>
    </row>
    <row r="90" spans="1:14" ht="12.75">
      <c r="A90" s="55"/>
      <c r="B90" s="56"/>
      <c r="C90" s="57"/>
      <c r="D90" s="58" t="s">
        <v>65</v>
      </c>
      <c r="E90" s="35"/>
      <c r="F90" s="35"/>
      <c r="G90" s="35"/>
      <c r="H90" s="35"/>
      <c r="I90" s="35"/>
      <c r="J90" s="35"/>
      <c r="K90" s="35"/>
      <c r="L90" s="35"/>
      <c r="M90" s="35"/>
      <c r="N90" s="36"/>
    </row>
    <row r="91" spans="1:14" ht="12.75" customHeight="1">
      <c r="A91" s="59" t="s">
        <v>39</v>
      </c>
      <c r="B91" s="60"/>
      <c r="C91" s="61"/>
      <c r="D91" s="62" t="s">
        <v>33</v>
      </c>
      <c r="E91" s="63"/>
      <c r="F91" s="63"/>
      <c r="G91" s="63"/>
      <c r="H91" s="63"/>
      <c r="I91" s="63"/>
      <c r="J91" s="63"/>
      <c r="K91" s="63"/>
      <c r="L91" s="63"/>
      <c r="M91" s="63"/>
      <c r="N91" s="64"/>
    </row>
    <row r="92" spans="1:14" ht="12.75" customHeight="1">
      <c r="A92" s="123" t="s">
        <v>456</v>
      </c>
      <c r="B92" s="124"/>
      <c r="C92" s="125"/>
      <c r="D92" s="244" t="s">
        <v>457</v>
      </c>
      <c r="E92" s="245"/>
      <c r="F92" s="245"/>
      <c r="G92" s="245"/>
      <c r="H92" s="245"/>
      <c r="I92" s="245"/>
      <c r="J92" s="245"/>
      <c r="K92" s="245"/>
      <c r="L92" s="245"/>
      <c r="M92" s="245"/>
      <c r="N92" s="246"/>
    </row>
    <row r="93" spans="1:14" ht="12.75">
      <c r="A93" s="126"/>
      <c r="B93" s="66"/>
      <c r="C93" s="127"/>
      <c r="D93" s="247"/>
      <c r="E93" s="248"/>
      <c r="F93" s="248"/>
      <c r="G93" s="248"/>
      <c r="H93" s="248"/>
      <c r="I93" s="248"/>
      <c r="J93" s="248"/>
      <c r="K93" s="248"/>
      <c r="L93" s="248"/>
      <c r="M93" s="248"/>
      <c r="N93" s="249"/>
    </row>
    <row r="94" spans="1:14" ht="12.75">
      <c r="A94" s="128"/>
      <c r="B94" s="129"/>
      <c r="C94" s="130"/>
      <c r="D94" s="250"/>
      <c r="E94" s="251"/>
      <c r="F94" s="251"/>
      <c r="G94" s="251"/>
      <c r="H94" s="251"/>
      <c r="I94" s="251"/>
      <c r="J94" s="251"/>
      <c r="K94" s="251"/>
      <c r="L94" s="251"/>
      <c r="M94" s="251"/>
      <c r="N94" s="252"/>
    </row>
    <row r="95" spans="1:14" ht="12.75" customHeight="1">
      <c r="A95" s="123" t="s">
        <v>611</v>
      </c>
      <c r="B95" s="124"/>
      <c r="C95" s="125"/>
      <c r="D95" s="244" t="s">
        <v>612</v>
      </c>
      <c r="E95" s="245"/>
      <c r="F95" s="245"/>
      <c r="G95" s="245"/>
      <c r="H95" s="245"/>
      <c r="I95" s="245"/>
      <c r="J95" s="245"/>
      <c r="K95" s="245"/>
      <c r="L95" s="245"/>
      <c r="M95" s="245"/>
      <c r="N95" s="246"/>
    </row>
    <row r="96" spans="1:14" ht="12.75">
      <c r="A96" s="128"/>
      <c r="B96" s="129"/>
      <c r="C96" s="130"/>
      <c r="D96" s="250"/>
      <c r="E96" s="251"/>
      <c r="F96" s="251"/>
      <c r="G96" s="251"/>
      <c r="H96" s="251"/>
      <c r="I96" s="251"/>
      <c r="J96" s="251"/>
      <c r="K96" s="251"/>
      <c r="L96" s="251"/>
      <c r="M96" s="251"/>
      <c r="N96" s="252"/>
    </row>
  </sheetData>
  <sheetProtection/>
  <mergeCells count="2">
    <mergeCell ref="D92:N94"/>
    <mergeCell ref="D95:N96"/>
  </mergeCells>
  <printOptions horizontalCentered="1"/>
  <pageMargins left="0.25" right="0.25" top="0.5" bottom="0.5" header="0.25" footer="0.25"/>
  <pageSetup horizontalDpi="1200" verticalDpi="1200" orientation="landscape" r:id="rId2"/>
  <headerFooter alignWithMargins="0">
    <oddHeader>&amp;CIRS Office of Safeguards SCSEM</oddHeader>
    <oddFooter>&amp;L&amp;F&amp;RPage &amp;P of &amp;N</oddFooter>
  </headerFooter>
  <rowBreaks count="2" manualBreakCount="2">
    <brk id="42" max="13" man="1"/>
    <brk id="67" max="13" man="1"/>
  </rowBreaks>
  <drawing r:id="rId1"/>
</worksheet>
</file>

<file path=xl/worksheets/sheet4.xml><?xml version="1.0" encoding="utf-8"?>
<worksheet xmlns="http://schemas.openxmlformats.org/spreadsheetml/2006/main" xmlns:r="http://schemas.openxmlformats.org/officeDocument/2006/relationships">
  <dimension ref="A1:AA75"/>
  <sheetViews>
    <sheetView showGridLines="0" zoomScale="80" zoomScaleNormal="80" zoomScalePageLayoutView="0" workbookViewId="0" topLeftCell="A1">
      <pane ySplit="2" topLeftCell="A3" activePane="bottomLeft" state="frozen"/>
      <selection pane="topLeft" activeCell="A1" sqref="A1"/>
      <selection pane="bottomLeft" activeCell="M28" sqref="M28"/>
    </sheetView>
  </sheetViews>
  <sheetFormatPr defaultColWidth="9.140625" defaultRowHeight="12.75" customHeight="1"/>
  <cols>
    <col min="1" max="1" width="10.140625" style="21" customWidth="1"/>
    <col min="2" max="2" width="8.7109375" style="21" customWidth="1"/>
    <col min="3" max="3" width="16.7109375" style="21" customWidth="1"/>
    <col min="4" max="4" width="14.140625" style="21" hidden="1" customWidth="1"/>
    <col min="5" max="5" width="26.140625" style="21" customWidth="1"/>
    <col min="6" max="6" width="44.57421875" style="21" customWidth="1"/>
    <col min="7" max="7" width="25.00390625" style="21" customWidth="1"/>
    <col min="8" max="8" width="31.00390625" style="21" customWidth="1"/>
    <col min="9" max="9" width="9.140625" style="21" customWidth="1"/>
    <col min="10" max="10" width="18.7109375" style="21" customWidth="1"/>
    <col min="11" max="12" width="12.8515625" style="179" customWidth="1"/>
    <col min="13" max="13" width="89.57421875" style="179" customWidth="1"/>
    <col min="14" max="24" width="9.140625" style="21" customWidth="1"/>
    <col min="25" max="25" width="8.8515625" style="0" customWidth="1"/>
    <col min="26" max="26" width="9.140625" style="21" customWidth="1"/>
    <col min="27" max="27" width="25.00390625" style="21" hidden="1" customWidth="1"/>
    <col min="28" max="16384" width="9.140625" style="21" customWidth="1"/>
  </cols>
  <sheetData>
    <row r="1" spans="1:27" ht="12.75">
      <c r="A1" s="38" t="s">
        <v>29</v>
      </c>
      <c r="B1" s="30"/>
      <c r="C1" s="30"/>
      <c r="D1" s="30"/>
      <c r="E1" s="30"/>
      <c r="F1" s="30"/>
      <c r="G1" s="30"/>
      <c r="H1" s="30"/>
      <c r="I1" s="30"/>
      <c r="J1" s="30"/>
      <c r="K1" s="175"/>
      <c r="L1" s="191"/>
      <c r="M1" s="176"/>
      <c r="AA1" s="30"/>
    </row>
    <row r="2" spans="1:27" ht="39" customHeight="1">
      <c r="A2" s="68" t="s">
        <v>11</v>
      </c>
      <c r="B2" s="68" t="s">
        <v>20</v>
      </c>
      <c r="C2" s="68" t="s">
        <v>73</v>
      </c>
      <c r="D2" s="68" t="s">
        <v>12</v>
      </c>
      <c r="E2" s="68" t="s">
        <v>42</v>
      </c>
      <c r="F2" s="68" t="s">
        <v>288</v>
      </c>
      <c r="G2" s="68" t="s">
        <v>13</v>
      </c>
      <c r="H2" s="68" t="s">
        <v>14</v>
      </c>
      <c r="I2" s="68" t="s">
        <v>6</v>
      </c>
      <c r="J2" s="68" t="s">
        <v>24</v>
      </c>
      <c r="K2" s="177" t="s">
        <v>473</v>
      </c>
      <c r="L2" s="178" t="s">
        <v>485</v>
      </c>
      <c r="M2" s="178" t="s">
        <v>1182</v>
      </c>
      <c r="AA2" s="178" t="s">
        <v>613</v>
      </c>
    </row>
    <row r="3" spans="1:27" ht="149.25" customHeight="1">
      <c r="A3" s="7" t="s">
        <v>330</v>
      </c>
      <c r="B3" s="7" t="s">
        <v>401</v>
      </c>
      <c r="C3" s="122" t="s">
        <v>402</v>
      </c>
      <c r="D3" s="7" t="s">
        <v>122</v>
      </c>
      <c r="E3" s="7" t="s">
        <v>446</v>
      </c>
      <c r="F3" s="7" t="s">
        <v>444</v>
      </c>
      <c r="G3" s="7" t="s">
        <v>445</v>
      </c>
      <c r="H3" s="7"/>
      <c r="I3" s="20"/>
      <c r="J3" s="7"/>
      <c r="K3" s="192" t="s">
        <v>478</v>
      </c>
      <c r="L3" s="7" t="s">
        <v>543</v>
      </c>
      <c r="M3" s="89" t="s">
        <v>544</v>
      </c>
      <c r="AA3" s="184" t="e">
        <f>IF(OR(I3="Fail",ISBLANK(I3)),INDEX('Issue Code Table'!C:C,MATCH(L:L,'Issue Code Table'!A:A,0)),IF(K3="Critical",6,IF(K3="Significant",5,IF(K3="Moderate",3,2))))</f>
        <v>#N/A</v>
      </c>
    </row>
    <row r="4" spans="1:27" ht="267.75" customHeight="1">
      <c r="A4" s="7" t="s">
        <v>331</v>
      </c>
      <c r="B4" s="7" t="s">
        <v>148</v>
      </c>
      <c r="C4" s="7" t="s">
        <v>287</v>
      </c>
      <c r="D4" s="7" t="s">
        <v>122</v>
      </c>
      <c r="E4" s="7" t="s">
        <v>191</v>
      </c>
      <c r="F4" s="7" t="s">
        <v>443</v>
      </c>
      <c r="G4" s="7" t="s">
        <v>223</v>
      </c>
      <c r="H4" s="7"/>
      <c r="I4" s="20"/>
      <c r="J4" s="7"/>
      <c r="K4" s="193" t="s">
        <v>475</v>
      </c>
      <c r="L4" s="7" t="s">
        <v>487</v>
      </c>
      <c r="M4" s="89" t="s">
        <v>486</v>
      </c>
      <c r="AA4" s="184" t="e">
        <f>IF(OR(I4="Fail",ISBLANK(I4)),INDEX('Issue Code Table'!C:C,MATCH(L:L,'Issue Code Table'!A:A,0)),IF(K4="Critical",6,IF(K4="Significant",5,IF(K4="Moderate",3,2))))</f>
        <v>#N/A</v>
      </c>
    </row>
    <row r="5" spans="1:27" ht="160.5" customHeight="1">
      <c r="A5" s="7" t="s">
        <v>332</v>
      </c>
      <c r="B5" s="7" t="s">
        <v>121</v>
      </c>
      <c r="C5" s="7" t="s">
        <v>275</v>
      </c>
      <c r="D5" s="7" t="s">
        <v>122</v>
      </c>
      <c r="E5" s="7" t="s">
        <v>123</v>
      </c>
      <c r="F5" s="7" t="s">
        <v>412</v>
      </c>
      <c r="G5" s="7" t="s">
        <v>427</v>
      </c>
      <c r="H5" s="7"/>
      <c r="I5" s="20"/>
      <c r="J5" s="7" t="s">
        <v>254</v>
      </c>
      <c r="K5" s="193" t="s">
        <v>474</v>
      </c>
      <c r="L5" s="7" t="s">
        <v>488</v>
      </c>
      <c r="M5" s="89" t="s">
        <v>545</v>
      </c>
      <c r="AA5" s="184">
        <f>IF(OR(I5="Fail",ISBLANK(I5)),INDEX('Issue Code Table'!C:C,MATCH(L:L,'Issue Code Table'!A:A,0)),IF(K5="Critical",6,IF(K5="Significant",5,IF(K5="Moderate",3,2))))</f>
        <v>4</v>
      </c>
    </row>
    <row r="6" spans="1:27" ht="102">
      <c r="A6" s="7" t="s">
        <v>333</v>
      </c>
      <c r="B6" s="7" t="s">
        <v>124</v>
      </c>
      <c r="C6" s="7" t="s">
        <v>276</v>
      </c>
      <c r="D6" s="7" t="s">
        <v>122</v>
      </c>
      <c r="E6" s="7" t="s">
        <v>449</v>
      </c>
      <c r="F6" s="7" t="s">
        <v>255</v>
      </c>
      <c r="G6" s="7" t="s">
        <v>450</v>
      </c>
      <c r="H6" s="7"/>
      <c r="I6" s="20"/>
      <c r="J6" s="7"/>
      <c r="K6" s="193" t="s">
        <v>475</v>
      </c>
      <c r="L6" s="7" t="s">
        <v>489</v>
      </c>
      <c r="M6" s="89" t="s">
        <v>490</v>
      </c>
      <c r="AA6" s="184" t="e">
        <f>IF(OR(I6="Fail",ISBLANK(I6)),INDEX('Issue Code Table'!C:C,MATCH(L:L,'Issue Code Table'!A:A,0)),IF(K6="Critical",6,IF(K6="Significant",5,IF(K6="Moderate",3,2))))</f>
        <v>#N/A</v>
      </c>
    </row>
    <row r="7" spans="1:27" ht="207.75" customHeight="1">
      <c r="A7" s="7" t="s">
        <v>334</v>
      </c>
      <c r="B7" s="7" t="s">
        <v>125</v>
      </c>
      <c r="C7" s="7" t="s">
        <v>282</v>
      </c>
      <c r="D7" s="7" t="s">
        <v>122</v>
      </c>
      <c r="E7" s="7" t="s">
        <v>150</v>
      </c>
      <c r="F7" s="7" t="s">
        <v>256</v>
      </c>
      <c r="G7" s="7" t="s">
        <v>257</v>
      </c>
      <c r="H7" s="7"/>
      <c r="I7" s="20"/>
      <c r="J7" s="7"/>
      <c r="K7" s="193" t="s">
        <v>475</v>
      </c>
      <c r="L7" s="7" t="s">
        <v>494</v>
      </c>
      <c r="M7" s="89" t="s">
        <v>495</v>
      </c>
      <c r="AA7" s="184">
        <f>IF(OR(I7="Fail",ISBLANK(I7)),INDEX('Issue Code Table'!C:C,MATCH(L:L,'Issue Code Table'!A:A,0)),IF(K7="Critical",6,IF(K7="Significant",5,IF(K7="Moderate",3,2))))</f>
        <v>5</v>
      </c>
    </row>
    <row r="8" spans="1:27" ht="124.5" customHeight="1">
      <c r="A8" s="7" t="s">
        <v>335</v>
      </c>
      <c r="B8" s="7" t="s">
        <v>126</v>
      </c>
      <c r="C8" s="7" t="s">
        <v>283</v>
      </c>
      <c r="D8" s="7" t="s">
        <v>122</v>
      </c>
      <c r="E8" s="7" t="s">
        <v>571</v>
      </c>
      <c r="F8" s="7" t="s">
        <v>600</v>
      </c>
      <c r="G8" s="7" t="s">
        <v>572</v>
      </c>
      <c r="H8" s="7"/>
      <c r="I8" s="20"/>
      <c r="J8" s="7"/>
      <c r="K8" s="193" t="s">
        <v>475</v>
      </c>
      <c r="L8" s="7" t="s">
        <v>574</v>
      </c>
      <c r="M8" s="196" t="s">
        <v>573</v>
      </c>
      <c r="AA8" s="184" t="e">
        <f>IF(OR(I8="Fail",ISBLANK(I8)),INDEX('Issue Code Table'!C:C,MATCH(L:L,'Issue Code Table'!A:A,0)),IF(K8="Critical",6,IF(K8="Significant",5,IF(K8="Moderate",3,2))))</f>
        <v>#N/A</v>
      </c>
    </row>
    <row r="9" spans="1:27" ht="260.25" customHeight="1">
      <c r="A9" s="7" t="s">
        <v>336</v>
      </c>
      <c r="B9" s="7" t="s">
        <v>126</v>
      </c>
      <c r="C9" s="7" t="s">
        <v>283</v>
      </c>
      <c r="D9" s="7" t="s">
        <v>122</v>
      </c>
      <c r="E9" s="7" t="s">
        <v>151</v>
      </c>
      <c r="F9" s="7" t="s">
        <v>258</v>
      </c>
      <c r="G9" s="7" t="s">
        <v>259</v>
      </c>
      <c r="H9" s="7"/>
      <c r="I9" s="20"/>
      <c r="J9" s="7"/>
      <c r="K9" s="193" t="s">
        <v>475</v>
      </c>
      <c r="L9" s="7" t="s">
        <v>491</v>
      </c>
      <c r="M9" s="89" t="s">
        <v>492</v>
      </c>
      <c r="AA9" s="184">
        <f>IF(OR(I9="Fail",ISBLANK(I9)),INDEX('Issue Code Table'!C:C,MATCH(L:L,'Issue Code Table'!A:A,0)),IF(K9="Critical",6,IF(K9="Significant",5,IF(K9="Moderate",3,2))))</f>
        <v>5</v>
      </c>
    </row>
    <row r="10" spans="1:27" ht="128.25" customHeight="1">
      <c r="A10" s="7" t="s">
        <v>337</v>
      </c>
      <c r="B10" s="7" t="s">
        <v>127</v>
      </c>
      <c r="C10" s="7" t="s">
        <v>286</v>
      </c>
      <c r="D10" s="7" t="s">
        <v>122</v>
      </c>
      <c r="E10" s="7" t="s">
        <v>152</v>
      </c>
      <c r="F10" s="7" t="s">
        <v>413</v>
      </c>
      <c r="G10" s="7" t="s">
        <v>428</v>
      </c>
      <c r="H10" s="7"/>
      <c r="I10" s="20"/>
      <c r="J10" s="7"/>
      <c r="K10" s="193" t="s">
        <v>475</v>
      </c>
      <c r="L10" s="7" t="s">
        <v>479</v>
      </c>
      <c r="M10" s="89" t="s">
        <v>493</v>
      </c>
      <c r="AA10" s="184">
        <f>IF(OR(I10="Fail",ISBLANK(I10)),INDEX('Issue Code Table'!C:C,MATCH(L:L,'Issue Code Table'!A:A,0)),IF(K10="Critical",6,IF(K10="Significant",5,IF(K10="Moderate",3,2))))</f>
        <v>5</v>
      </c>
    </row>
    <row r="11" spans="1:27" ht="118.5" customHeight="1">
      <c r="A11" s="7" t="s">
        <v>599</v>
      </c>
      <c r="B11" s="7" t="s">
        <v>128</v>
      </c>
      <c r="C11" s="7" t="s">
        <v>393</v>
      </c>
      <c r="D11" s="7" t="s">
        <v>122</v>
      </c>
      <c r="E11" s="7" t="s">
        <v>153</v>
      </c>
      <c r="F11" s="7" t="s">
        <v>414</v>
      </c>
      <c r="G11" s="7" t="s">
        <v>429</v>
      </c>
      <c r="H11" s="7"/>
      <c r="I11" s="20"/>
      <c r="J11" s="7"/>
      <c r="K11" s="193" t="s">
        <v>475</v>
      </c>
      <c r="L11" s="7" t="s">
        <v>496</v>
      </c>
      <c r="M11" s="89" t="s">
        <v>497</v>
      </c>
      <c r="AA11" s="184">
        <f>IF(OR(I11="Fail",ISBLANK(I11)),INDEX('Issue Code Table'!C:C,MATCH(L:L,'Issue Code Table'!A:A,0)),IF(K11="Critical",6,IF(K11="Significant",5,IF(K11="Moderate",3,2))))</f>
        <v>6</v>
      </c>
    </row>
    <row r="12" spans="1:27" ht="107.25" customHeight="1">
      <c r="A12" s="7" t="s">
        <v>338</v>
      </c>
      <c r="B12" s="7" t="s">
        <v>576</v>
      </c>
      <c r="C12" s="7" t="s">
        <v>601</v>
      </c>
      <c r="D12" s="7" t="s">
        <v>122</v>
      </c>
      <c r="E12" s="7" t="s">
        <v>154</v>
      </c>
      <c r="F12" s="7" t="s">
        <v>155</v>
      </c>
      <c r="G12" s="7" t="s">
        <v>207</v>
      </c>
      <c r="H12" s="7"/>
      <c r="I12" s="20"/>
      <c r="J12" s="7"/>
      <c r="K12" s="193" t="s">
        <v>475</v>
      </c>
      <c r="L12" s="7" t="s">
        <v>1228</v>
      </c>
      <c r="M12" s="89" t="s">
        <v>1285</v>
      </c>
      <c r="AA12" s="184">
        <f>IF(OR(I12="Fail",ISBLANK(I12)),INDEX('Issue Code Table'!C:C,MATCH(L:L,'Issue Code Table'!A:A,0)),IF(K12="Critical",6,IF(K12="Significant",5,IF(K12="Moderate",3,2))))</f>
        <v>5</v>
      </c>
    </row>
    <row r="13" spans="1:27" ht="195.75" customHeight="1">
      <c r="A13" s="7" t="s">
        <v>339</v>
      </c>
      <c r="B13" s="7" t="s">
        <v>128</v>
      </c>
      <c r="C13" s="7" t="s">
        <v>393</v>
      </c>
      <c r="D13" s="7" t="s">
        <v>122</v>
      </c>
      <c r="E13" s="7" t="s">
        <v>1185</v>
      </c>
      <c r="F13" s="7" t="s">
        <v>1186</v>
      </c>
      <c r="G13" s="7" t="s">
        <v>1187</v>
      </c>
      <c r="H13" s="7"/>
      <c r="I13" s="20"/>
      <c r="J13" s="7"/>
      <c r="K13" s="193" t="s">
        <v>475</v>
      </c>
      <c r="L13" s="7" t="s">
        <v>496</v>
      </c>
      <c r="M13" s="89" t="s">
        <v>497</v>
      </c>
      <c r="AA13" s="184">
        <f>IF(OR(I13="Fail",ISBLANK(I13)),INDEX('Issue Code Table'!C:C,MATCH(L:L,'Issue Code Table'!A:A,0)),IF(K13="Critical",6,IF(K13="Significant",5,IF(K13="Moderate",3,2))))</f>
        <v>6</v>
      </c>
    </row>
    <row r="14" spans="1:27" ht="165.75">
      <c r="A14" s="7" t="s">
        <v>340</v>
      </c>
      <c r="B14" s="7" t="s">
        <v>129</v>
      </c>
      <c r="C14" s="7" t="s">
        <v>270</v>
      </c>
      <c r="D14" s="7" t="s">
        <v>122</v>
      </c>
      <c r="E14" s="7" t="s">
        <v>156</v>
      </c>
      <c r="F14" s="7" t="s">
        <v>260</v>
      </c>
      <c r="G14" s="7" t="s">
        <v>208</v>
      </c>
      <c r="H14" s="7"/>
      <c r="I14" s="20"/>
      <c r="J14" s="7"/>
      <c r="K14" s="198" t="s">
        <v>474</v>
      </c>
      <c r="L14" s="7" t="s">
        <v>498</v>
      </c>
      <c r="M14" s="89" t="s">
        <v>546</v>
      </c>
      <c r="AA14" s="184">
        <f>IF(OR(I14="Fail",ISBLANK(I14)),INDEX('Issue Code Table'!C:C,MATCH(L:L,'Issue Code Table'!A:A,0)),IF(K14="Critical",6,IF(K14="Significant",5,IF(K14="Moderate",3,2))))</f>
        <v>4</v>
      </c>
    </row>
    <row r="15" spans="1:27" ht="222" customHeight="1">
      <c r="A15" s="7" t="s">
        <v>341</v>
      </c>
      <c r="B15" s="225" t="s">
        <v>577</v>
      </c>
      <c r="C15" s="225" t="s">
        <v>578</v>
      </c>
      <c r="D15" s="7" t="s">
        <v>122</v>
      </c>
      <c r="E15" s="7" t="s">
        <v>157</v>
      </c>
      <c r="F15" s="7" t="s">
        <v>415</v>
      </c>
      <c r="G15" s="7" t="s">
        <v>1288</v>
      </c>
      <c r="H15" s="7"/>
      <c r="I15" s="20"/>
      <c r="J15" s="7"/>
      <c r="K15" s="198" t="s">
        <v>474</v>
      </c>
      <c r="L15" s="7" t="s">
        <v>579</v>
      </c>
      <c r="M15" s="89" t="s">
        <v>580</v>
      </c>
      <c r="AA15" s="184">
        <f>IF(OR(I15="Fail",ISBLANK(I15)),INDEX('Issue Code Table'!C:C,MATCH(L:L,'Issue Code Table'!A:A,0)),IF(K15="Critical",6,IF(K15="Significant",5,IF(K15="Moderate",3,2))))</f>
        <v>4</v>
      </c>
    </row>
    <row r="16" spans="1:27" ht="186.75" customHeight="1">
      <c r="A16" s="7" t="s">
        <v>342</v>
      </c>
      <c r="B16" s="7" t="s">
        <v>130</v>
      </c>
      <c r="C16" s="7" t="s">
        <v>271</v>
      </c>
      <c r="D16" s="7" t="s">
        <v>122</v>
      </c>
      <c r="E16" s="7" t="s">
        <v>158</v>
      </c>
      <c r="F16" s="7" t="s">
        <v>416</v>
      </c>
      <c r="G16" s="7" t="s">
        <v>430</v>
      </c>
      <c r="H16" s="7"/>
      <c r="I16" s="20"/>
      <c r="J16" s="7"/>
      <c r="K16" s="193" t="s">
        <v>475</v>
      </c>
      <c r="L16" s="7" t="s">
        <v>499</v>
      </c>
      <c r="M16" s="89" t="s">
        <v>500</v>
      </c>
      <c r="AA16" s="184">
        <f>IF(OR(I16="Fail",ISBLANK(I16)),INDEX('Issue Code Table'!C:C,MATCH(L:L,'Issue Code Table'!A:A,0)),IF(K16="Critical",6,IF(K16="Significant",5,IF(K16="Moderate",3,2))))</f>
        <v>7</v>
      </c>
    </row>
    <row r="17" spans="1:27" ht="204">
      <c r="A17" s="7" t="s">
        <v>343</v>
      </c>
      <c r="B17" s="7" t="s">
        <v>131</v>
      </c>
      <c r="C17" s="7" t="s">
        <v>272</v>
      </c>
      <c r="D17" s="7" t="s">
        <v>122</v>
      </c>
      <c r="E17" s="7" t="s">
        <v>407</v>
      </c>
      <c r="F17" s="7" t="s">
        <v>417</v>
      </c>
      <c r="G17" s="7" t="s">
        <v>431</v>
      </c>
      <c r="H17" s="7"/>
      <c r="I17" s="20"/>
      <c r="J17" s="7"/>
      <c r="K17" s="193" t="s">
        <v>475</v>
      </c>
      <c r="L17" s="7" t="s">
        <v>547</v>
      </c>
      <c r="M17" s="89" t="s">
        <v>548</v>
      </c>
      <c r="AA17" s="184">
        <f>IF(OR(I17="Fail",ISBLANK(I17)),INDEX('Issue Code Table'!C:C,MATCH(L:L,'Issue Code Table'!A:A,0)),IF(K17="Critical",6,IF(K17="Significant",5,IF(K17="Moderate",3,2))))</f>
        <v>6</v>
      </c>
    </row>
    <row r="18" spans="1:27" ht="255">
      <c r="A18" s="7" t="s">
        <v>344</v>
      </c>
      <c r="B18" s="7" t="s">
        <v>131</v>
      </c>
      <c r="C18" s="7" t="s">
        <v>272</v>
      </c>
      <c r="D18" s="7" t="s">
        <v>122</v>
      </c>
      <c r="E18" s="7" t="s">
        <v>159</v>
      </c>
      <c r="F18" s="7" t="s">
        <v>581</v>
      </c>
      <c r="G18" s="7" t="s">
        <v>209</v>
      </c>
      <c r="H18" s="7"/>
      <c r="I18" s="20"/>
      <c r="J18" s="7"/>
      <c r="K18" s="193" t="s">
        <v>475</v>
      </c>
      <c r="L18" s="7" t="s">
        <v>961</v>
      </c>
      <c r="M18" s="89" t="s">
        <v>549</v>
      </c>
      <c r="AA18" s="184">
        <f>IF(OR(I18="Fail",ISBLANK(I18)),INDEX('Issue Code Table'!C:C,MATCH(L:L,'Issue Code Table'!A:A,0)),IF(K18="Critical",6,IF(K18="Significant",5,IF(K18="Moderate",3,2))))</f>
        <v>6</v>
      </c>
    </row>
    <row r="19" spans="1:27" ht="240" customHeight="1">
      <c r="A19" s="7" t="s">
        <v>345</v>
      </c>
      <c r="B19" s="7" t="s">
        <v>132</v>
      </c>
      <c r="C19" s="7" t="s">
        <v>265</v>
      </c>
      <c r="D19" s="7" t="s">
        <v>122</v>
      </c>
      <c r="E19" s="7" t="s">
        <v>160</v>
      </c>
      <c r="F19" s="7" t="s">
        <v>582</v>
      </c>
      <c r="G19" s="7" t="s">
        <v>1184</v>
      </c>
      <c r="H19" s="7"/>
      <c r="I19" s="20"/>
      <c r="J19" s="7"/>
      <c r="K19" s="193" t="s">
        <v>474</v>
      </c>
      <c r="L19" s="7" t="s">
        <v>550</v>
      </c>
      <c r="M19" s="196" t="s">
        <v>551</v>
      </c>
      <c r="AA19" s="184" t="e">
        <f>IF(OR(I19="Fail",ISBLANK(I19)),INDEX('Issue Code Table'!C:C,MATCH(L:L,'Issue Code Table'!A:A,0)),IF(K19="Critical",6,IF(K19="Significant",5,IF(K19="Moderate",3,2))))</f>
        <v>#N/A</v>
      </c>
    </row>
    <row r="20" spans="1:27" ht="295.5" customHeight="1">
      <c r="A20" s="7" t="s">
        <v>346</v>
      </c>
      <c r="B20" s="7" t="s">
        <v>133</v>
      </c>
      <c r="C20" s="7" t="s">
        <v>266</v>
      </c>
      <c r="D20" s="7" t="s">
        <v>122</v>
      </c>
      <c r="E20" s="7" t="s">
        <v>161</v>
      </c>
      <c r="F20" s="7" t="s">
        <v>454</v>
      </c>
      <c r="G20" s="7" t="s">
        <v>210</v>
      </c>
      <c r="H20" s="7"/>
      <c r="I20" s="20"/>
      <c r="J20" s="7"/>
      <c r="K20" s="193" t="s">
        <v>475</v>
      </c>
      <c r="L20" s="7" t="s">
        <v>553</v>
      </c>
      <c r="M20" s="89" t="s">
        <v>552</v>
      </c>
      <c r="AA20" s="184" t="e">
        <f>IF(OR(I20="Fail",ISBLANK(I20)),INDEX('Issue Code Table'!C:C,MATCH(L:L,'Issue Code Table'!A:A,0)),IF(K20="Critical",6,IF(K20="Significant",5,IF(K20="Moderate",3,2))))</f>
        <v>#N/A</v>
      </c>
    </row>
    <row r="21" spans="1:27" ht="280.5">
      <c r="A21" s="7" t="s">
        <v>347</v>
      </c>
      <c r="B21" s="7" t="s">
        <v>133</v>
      </c>
      <c r="C21" s="7" t="s">
        <v>266</v>
      </c>
      <c r="D21" s="7" t="s">
        <v>122</v>
      </c>
      <c r="E21" s="7" t="s">
        <v>162</v>
      </c>
      <c r="F21" s="7" t="s">
        <v>418</v>
      </c>
      <c r="G21" s="7" t="s">
        <v>432</v>
      </c>
      <c r="H21" s="7"/>
      <c r="I21" s="20"/>
      <c r="J21" s="7"/>
      <c r="K21" s="193" t="s">
        <v>475</v>
      </c>
      <c r="L21" s="7" t="s">
        <v>503</v>
      </c>
      <c r="M21" s="89" t="s">
        <v>504</v>
      </c>
      <c r="AA21" s="184" t="e">
        <f>IF(OR(I21="Fail",ISBLANK(I21)),INDEX('Issue Code Table'!C:C,MATCH(L:L,'Issue Code Table'!A:A,0)),IF(K21="Critical",6,IF(K21="Significant",5,IF(K21="Moderate",3,2))))</f>
        <v>#N/A</v>
      </c>
    </row>
    <row r="22" spans="1:27" ht="267.75">
      <c r="A22" s="7" t="s">
        <v>348</v>
      </c>
      <c r="B22" s="7" t="s">
        <v>134</v>
      </c>
      <c r="C22" s="7" t="s">
        <v>267</v>
      </c>
      <c r="D22" s="7" t="s">
        <v>122</v>
      </c>
      <c r="E22" s="7" t="s">
        <v>163</v>
      </c>
      <c r="F22" s="7" t="s">
        <v>328</v>
      </c>
      <c r="G22" s="7" t="s">
        <v>388</v>
      </c>
      <c r="H22" s="7"/>
      <c r="I22" s="20"/>
      <c r="J22" s="7"/>
      <c r="K22" s="193" t="s">
        <v>474</v>
      </c>
      <c r="L22" s="7" t="s">
        <v>634</v>
      </c>
      <c r="M22" s="89" t="s">
        <v>554</v>
      </c>
      <c r="AA22" s="184">
        <f>IF(OR(I22="Fail",ISBLANK(I22)),INDEX('Issue Code Table'!C:C,MATCH(L:L,'Issue Code Table'!A:A,0)),IF(K22="Critical",6,IF(K22="Significant",5,IF(K22="Moderate",3,2))))</f>
        <v>4</v>
      </c>
    </row>
    <row r="23" spans="1:27" ht="165.75">
      <c r="A23" s="7" t="s">
        <v>349</v>
      </c>
      <c r="B23" s="7" t="s">
        <v>135</v>
      </c>
      <c r="C23" s="7" t="s">
        <v>268</v>
      </c>
      <c r="D23" s="7" t="s">
        <v>122</v>
      </c>
      <c r="E23" s="7" t="s">
        <v>164</v>
      </c>
      <c r="F23" s="7" t="s">
        <v>419</v>
      </c>
      <c r="G23" s="7" t="s">
        <v>329</v>
      </c>
      <c r="H23" s="7"/>
      <c r="I23" s="20"/>
      <c r="J23" s="7"/>
      <c r="K23" s="193" t="s">
        <v>475</v>
      </c>
      <c r="L23" s="7" t="s">
        <v>501</v>
      </c>
      <c r="M23" s="89" t="s">
        <v>502</v>
      </c>
      <c r="AA23" s="184">
        <f>IF(OR(I23="Fail",ISBLANK(I23)),INDEX('Issue Code Table'!C:C,MATCH(L:L,'Issue Code Table'!A:A,0)),IF(K23="Critical",6,IF(K23="Significant",5,IF(K23="Moderate",3,2))))</f>
        <v>5</v>
      </c>
    </row>
    <row r="24" spans="1:27" ht="102">
      <c r="A24" s="7" t="s">
        <v>350</v>
      </c>
      <c r="B24" s="7" t="s">
        <v>135</v>
      </c>
      <c r="C24" s="7" t="s">
        <v>268</v>
      </c>
      <c r="D24" s="7" t="s">
        <v>122</v>
      </c>
      <c r="E24" s="7" t="s">
        <v>165</v>
      </c>
      <c r="F24" s="7" t="s">
        <v>166</v>
      </c>
      <c r="G24" s="7" t="s">
        <v>433</v>
      </c>
      <c r="H24" s="7"/>
      <c r="I24" s="20"/>
      <c r="J24" s="7"/>
      <c r="K24" s="193" t="s">
        <v>475</v>
      </c>
      <c r="L24" s="7" t="s">
        <v>501</v>
      </c>
      <c r="M24" s="197" t="s">
        <v>502</v>
      </c>
      <c r="AA24" s="184">
        <f>IF(OR(I24="Fail",ISBLANK(I24)),INDEX('Issue Code Table'!C:C,MATCH(L:L,'Issue Code Table'!A:A,0)),IF(K24="Critical",6,IF(K24="Significant",5,IF(K24="Moderate",3,2))))</f>
        <v>5</v>
      </c>
    </row>
    <row r="25" spans="1:27" ht="191.25">
      <c r="A25" s="7" t="s">
        <v>351</v>
      </c>
      <c r="B25" s="7" t="s">
        <v>136</v>
      </c>
      <c r="C25" s="7" t="s">
        <v>394</v>
      </c>
      <c r="D25" s="7" t="s">
        <v>122</v>
      </c>
      <c r="E25" s="7" t="s">
        <v>167</v>
      </c>
      <c r="F25" s="7" t="s">
        <v>420</v>
      </c>
      <c r="G25" s="7" t="s">
        <v>434</v>
      </c>
      <c r="H25" s="7"/>
      <c r="I25" s="20"/>
      <c r="J25" s="7"/>
      <c r="K25" s="193" t="s">
        <v>475</v>
      </c>
      <c r="L25" s="7" t="s">
        <v>505</v>
      </c>
      <c r="M25" s="197" t="s">
        <v>506</v>
      </c>
      <c r="AA25" s="184">
        <f>IF(OR(I25="Fail",ISBLANK(I25)),INDEX('Issue Code Table'!C:C,MATCH(L:L,'Issue Code Table'!A:A,0)),IF(K25="Critical",6,IF(K25="Significant",5,IF(K25="Moderate",3,2))))</f>
        <v>5</v>
      </c>
    </row>
    <row r="26" spans="1:27" ht="86.25" customHeight="1">
      <c r="A26" s="197" t="s">
        <v>352</v>
      </c>
      <c r="B26" s="197" t="s">
        <v>136</v>
      </c>
      <c r="C26" s="89" t="s">
        <v>394</v>
      </c>
      <c r="D26" s="89" t="s">
        <v>122</v>
      </c>
      <c r="E26" s="89" t="s">
        <v>1289</v>
      </c>
      <c r="F26" s="89" t="s">
        <v>1290</v>
      </c>
      <c r="G26" s="89" t="s">
        <v>1291</v>
      </c>
      <c r="H26" s="197"/>
      <c r="I26" s="197"/>
      <c r="J26" s="197"/>
      <c r="K26" s="197" t="s">
        <v>474</v>
      </c>
      <c r="L26" s="7" t="s">
        <v>507</v>
      </c>
      <c r="M26" s="197" t="s">
        <v>508</v>
      </c>
      <c r="AA26" s="184">
        <f>IF(OR(I26="Fail",ISBLANK(I26)),INDEX('Issue Code Table'!C:C,MATCH(L:L,'Issue Code Table'!A:A,0)),IF(K26="Critical",6,IF(K26="Significant",5,IF(K26="Moderate",3,2))))</f>
        <v>1</v>
      </c>
    </row>
    <row r="27" spans="1:27" ht="204">
      <c r="A27" s="7" t="s">
        <v>353</v>
      </c>
      <c r="B27" s="7" t="s">
        <v>137</v>
      </c>
      <c r="C27" s="7" t="s">
        <v>269</v>
      </c>
      <c r="D27" s="7" t="s">
        <v>122</v>
      </c>
      <c r="E27" s="7" t="s">
        <v>168</v>
      </c>
      <c r="F27" s="7" t="s">
        <v>583</v>
      </c>
      <c r="G27" s="7" t="s">
        <v>211</v>
      </c>
      <c r="H27" s="7"/>
      <c r="I27" s="20"/>
      <c r="J27" s="7"/>
      <c r="K27" s="194" t="s">
        <v>476</v>
      </c>
      <c r="L27" s="7" t="s">
        <v>509</v>
      </c>
      <c r="M27" s="89" t="s">
        <v>510</v>
      </c>
      <c r="AA27" s="184" t="e">
        <f>IF(OR(I27="Fail",ISBLANK(I27)),INDEX('Issue Code Table'!C:C,MATCH(L:L,'Issue Code Table'!A:A,0)),IF(K27="Critical",6,IF(K27="Significant",5,IF(K27="Moderate",3,2))))</f>
        <v>#N/A</v>
      </c>
    </row>
    <row r="28" spans="1:27" ht="63.75">
      <c r="A28" s="7" t="s">
        <v>354</v>
      </c>
      <c r="B28" s="7" t="s">
        <v>138</v>
      </c>
      <c r="C28" s="7" t="s">
        <v>279</v>
      </c>
      <c r="D28" s="7" t="s">
        <v>122</v>
      </c>
      <c r="E28" s="7" t="s">
        <v>169</v>
      </c>
      <c r="F28" s="7" t="s">
        <v>170</v>
      </c>
      <c r="G28" s="7" t="s">
        <v>212</v>
      </c>
      <c r="H28" s="7"/>
      <c r="I28" s="20"/>
      <c r="J28" s="7"/>
      <c r="K28" s="194" t="s">
        <v>474</v>
      </c>
      <c r="L28" s="7" t="s">
        <v>511</v>
      </c>
      <c r="M28" s="197" t="s">
        <v>512</v>
      </c>
      <c r="AA28" s="184">
        <f>IF(OR(I28="Fail",ISBLANK(I28)),INDEX('Issue Code Table'!C:C,MATCH(L:L,'Issue Code Table'!A:A,0)),IF(K28="Critical",6,IF(K28="Significant",5,IF(K28="Moderate",3,2))))</f>
        <v>3</v>
      </c>
    </row>
    <row r="29" spans="1:27" ht="409.5">
      <c r="A29" s="7" t="s">
        <v>355</v>
      </c>
      <c r="B29" s="7" t="s">
        <v>139</v>
      </c>
      <c r="C29" s="7" t="s">
        <v>395</v>
      </c>
      <c r="D29" s="7" t="s">
        <v>122</v>
      </c>
      <c r="E29" s="7" t="s">
        <v>171</v>
      </c>
      <c r="F29" s="7" t="s">
        <v>421</v>
      </c>
      <c r="G29" s="7" t="s">
        <v>213</v>
      </c>
      <c r="H29" s="7"/>
      <c r="I29" s="20"/>
      <c r="J29" s="7"/>
      <c r="K29" s="194" t="s">
        <v>474</v>
      </c>
      <c r="L29" s="7" t="s">
        <v>555</v>
      </c>
      <c r="M29" s="89" t="s">
        <v>556</v>
      </c>
      <c r="AA29" s="184" t="e">
        <f>IF(OR(I29="Fail",ISBLANK(I29)),INDEX('Issue Code Table'!C:C,MATCH(L:L,'Issue Code Table'!A:A,0)),IF(K29="Critical",6,IF(K29="Significant",5,IF(K29="Moderate",3,2))))</f>
        <v>#N/A</v>
      </c>
    </row>
    <row r="30" spans="1:27" ht="102">
      <c r="A30" s="7" t="s">
        <v>356</v>
      </c>
      <c r="B30" s="7" t="s">
        <v>140</v>
      </c>
      <c r="C30" s="7" t="s">
        <v>273</v>
      </c>
      <c r="D30" s="7" t="s">
        <v>122</v>
      </c>
      <c r="E30" s="7" t="s">
        <v>408</v>
      </c>
      <c r="F30" s="7" t="s">
        <v>172</v>
      </c>
      <c r="G30" s="7" t="s">
        <v>435</v>
      </c>
      <c r="H30" s="7"/>
      <c r="I30" s="20"/>
      <c r="J30" s="7"/>
      <c r="K30" s="194" t="s">
        <v>474</v>
      </c>
      <c r="L30" s="7" t="s">
        <v>557</v>
      </c>
      <c r="M30" s="89" t="s">
        <v>558</v>
      </c>
      <c r="AA30" s="184">
        <f>IF(OR(I30="Fail",ISBLANK(I30)),INDEX('Issue Code Table'!C:C,MATCH(L:L,'Issue Code Table'!A:A,0)),IF(K30="Critical",6,IF(K30="Significant",5,IF(K30="Moderate",3,2))))</f>
        <v>4</v>
      </c>
    </row>
    <row r="31" spans="1:27" ht="114.75">
      <c r="A31" s="7" t="s">
        <v>357</v>
      </c>
      <c r="B31" s="7" t="s">
        <v>140</v>
      </c>
      <c r="C31" s="7" t="s">
        <v>273</v>
      </c>
      <c r="D31" s="7" t="s">
        <v>122</v>
      </c>
      <c r="E31" s="7" t="s">
        <v>173</v>
      </c>
      <c r="F31" s="7" t="s">
        <v>174</v>
      </c>
      <c r="G31" s="7" t="s">
        <v>214</v>
      </c>
      <c r="H31" s="7"/>
      <c r="I31" s="20"/>
      <c r="J31" s="7"/>
      <c r="K31" s="194" t="s">
        <v>474</v>
      </c>
      <c r="L31" s="7" t="s">
        <v>557</v>
      </c>
      <c r="M31" s="89" t="s">
        <v>558</v>
      </c>
      <c r="AA31" s="184">
        <f>IF(OR(I31="Fail",ISBLANK(I31)),INDEX('Issue Code Table'!C:C,MATCH(L:L,'Issue Code Table'!A:A,0)),IF(K31="Critical",6,IF(K31="Significant",5,IF(K31="Moderate",3,2))))</f>
        <v>4</v>
      </c>
    </row>
    <row r="32" spans="1:27" ht="153">
      <c r="A32" s="7" t="s">
        <v>358</v>
      </c>
      <c r="B32" s="7" t="s">
        <v>141</v>
      </c>
      <c r="C32" s="7" t="s">
        <v>274</v>
      </c>
      <c r="D32" s="7" t="s">
        <v>122</v>
      </c>
      <c r="E32" s="7" t="s">
        <v>175</v>
      </c>
      <c r="F32" s="7" t="s">
        <v>176</v>
      </c>
      <c r="G32" s="7" t="s">
        <v>451</v>
      </c>
      <c r="H32" s="7"/>
      <c r="I32" s="20"/>
      <c r="J32" s="7"/>
      <c r="K32" s="194" t="s">
        <v>474</v>
      </c>
      <c r="L32" s="7" t="s">
        <v>513</v>
      </c>
      <c r="M32" s="197" t="s">
        <v>514</v>
      </c>
      <c r="AA32" s="184">
        <f>IF(OR(I32="Fail",ISBLANK(I32)),INDEX('Issue Code Table'!C:C,MATCH(L:L,'Issue Code Table'!A:A,0)),IF(K32="Critical",6,IF(K32="Significant",5,IF(K32="Moderate",3,2))))</f>
        <v>2</v>
      </c>
    </row>
    <row r="33" spans="1:27" ht="306">
      <c r="A33" s="7" t="s">
        <v>359</v>
      </c>
      <c r="B33" s="7" t="s">
        <v>124</v>
      </c>
      <c r="C33" s="7" t="s">
        <v>276</v>
      </c>
      <c r="D33" s="7" t="s">
        <v>122</v>
      </c>
      <c r="E33" s="7" t="s">
        <v>409</v>
      </c>
      <c r="F33" s="7" t="s">
        <v>422</v>
      </c>
      <c r="G33" s="7" t="s">
        <v>436</v>
      </c>
      <c r="H33" s="7"/>
      <c r="I33" s="20"/>
      <c r="J33" s="7"/>
      <c r="K33" s="194" t="s">
        <v>474</v>
      </c>
      <c r="L33" s="7" t="s">
        <v>560</v>
      </c>
      <c r="M33" s="89" t="s">
        <v>559</v>
      </c>
      <c r="AA33" s="184" t="e">
        <f>IF(OR(I33="Fail",ISBLANK(I33)),INDEX('Issue Code Table'!C:C,MATCH(L:L,'Issue Code Table'!A:A,0)),IF(K33="Critical",6,IF(K33="Significant",5,IF(K33="Moderate",3,2))))</f>
        <v>#N/A</v>
      </c>
    </row>
    <row r="34" spans="1:27" ht="51">
      <c r="A34" s="7" t="s">
        <v>360</v>
      </c>
      <c r="B34" s="7" t="s">
        <v>142</v>
      </c>
      <c r="C34" s="7" t="s">
        <v>277</v>
      </c>
      <c r="D34" s="7" t="s">
        <v>122</v>
      </c>
      <c r="E34" s="7" t="s">
        <v>177</v>
      </c>
      <c r="F34" s="7" t="s">
        <v>584</v>
      </c>
      <c r="G34" s="7" t="s">
        <v>585</v>
      </c>
      <c r="H34" s="7"/>
      <c r="I34" s="20"/>
      <c r="J34" s="7"/>
      <c r="K34" s="194" t="s">
        <v>475</v>
      </c>
      <c r="L34" s="7" t="s">
        <v>515</v>
      </c>
      <c r="M34" s="197" t="s">
        <v>516</v>
      </c>
      <c r="AA34" s="184">
        <f>IF(OR(I34="Fail",ISBLANK(I34)),INDEX('Issue Code Table'!C:C,MATCH(L:L,'Issue Code Table'!A:A,0)),IF(K34="Critical",6,IF(K34="Significant",5,IF(K34="Moderate",3,2))))</f>
        <v>6</v>
      </c>
    </row>
    <row r="35" spans="1:27" ht="229.5">
      <c r="A35" s="7" t="s">
        <v>361</v>
      </c>
      <c r="B35" s="7" t="s">
        <v>143</v>
      </c>
      <c r="C35" s="7" t="s">
        <v>278</v>
      </c>
      <c r="D35" s="7" t="s">
        <v>122</v>
      </c>
      <c r="E35" s="7" t="s">
        <v>410</v>
      </c>
      <c r="F35" s="7" t="s">
        <v>455</v>
      </c>
      <c r="G35" s="7" t="s">
        <v>437</v>
      </c>
      <c r="H35" s="7"/>
      <c r="I35" s="20"/>
      <c r="J35" s="7"/>
      <c r="K35" s="194" t="s">
        <v>474</v>
      </c>
      <c r="L35" s="7" t="s">
        <v>517</v>
      </c>
      <c r="M35" s="89" t="s">
        <v>561</v>
      </c>
      <c r="AA35" s="184">
        <f>IF(OR(I35="Fail",ISBLANK(I35)),INDEX('Issue Code Table'!C:C,MATCH(L:L,'Issue Code Table'!A:A,0)),IF(K35="Critical",6,IF(K35="Significant",5,IF(K35="Moderate",3,2))))</f>
        <v>4</v>
      </c>
    </row>
    <row r="36" spans="1:27" ht="76.5">
      <c r="A36" s="7" t="s">
        <v>362</v>
      </c>
      <c r="B36" s="7" t="s">
        <v>143</v>
      </c>
      <c r="C36" s="7" t="s">
        <v>278</v>
      </c>
      <c r="D36" s="7" t="s">
        <v>122</v>
      </c>
      <c r="E36" s="7" t="s">
        <v>178</v>
      </c>
      <c r="F36" s="7" t="s">
        <v>179</v>
      </c>
      <c r="G36" s="7" t="s">
        <v>215</v>
      </c>
      <c r="H36" s="7"/>
      <c r="I36" s="20"/>
      <c r="J36" s="7"/>
      <c r="K36" s="194" t="s">
        <v>474</v>
      </c>
      <c r="L36" s="7" t="s">
        <v>517</v>
      </c>
      <c r="M36" s="197" t="s">
        <v>518</v>
      </c>
      <c r="AA36" s="184">
        <f>IF(OR(I36="Fail",ISBLANK(I36)),INDEX('Issue Code Table'!C:C,MATCH(L:L,'Issue Code Table'!A:A,0)),IF(K36="Critical",6,IF(K36="Significant",5,IF(K36="Moderate",3,2))))</f>
        <v>4</v>
      </c>
    </row>
    <row r="37" spans="1:27" ht="165.75">
      <c r="A37" s="7" t="s">
        <v>363</v>
      </c>
      <c r="B37" s="7" t="s">
        <v>142</v>
      </c>
      <c r="C37" s="7" t="s">
        <v>277</v>
      </c>
      <c r="D37" s="7" t="s">
        <v>122</v>
      </c>
      <c r="E37" s="7" t="s">
        <v>411</v>
      </c>
      <c r="F37" s="7" t="s">
        <v>423</v>
      </c>
      <c r="G37" s="7" t="s">
        <v>438</v>
      </c>
      <c r="H37" s="7"/>
      <c r="I37" s="20"/>
      <c r="J37" s="7"/>
      <c r="K37" s="194" t="s">
        <v>474</v>
      </c>
      <c r="L37" s="7" t="s">
        <v>731</v>
      </c>
      <c r="M37" s="197" t="s">
        <v>519</v>
      </c>
      <c r="AA37" s="184">
        <f>IF(OR(I37="Fail",ISBLANK(I37)),INDEX('Issue Code Table'!C:C,MATCH(L:L,'Issue Code Table'!A:A,0)),IF(K37="Critical",6,IF(K37="Significant",5,IF(K37="Moderate",3,2))))</f>
        <v>3</v>
      </c>
    </row>
    <row r="38" spans="1:27" ht="306">
      <c r="A38" s="7" t="s">
        <v>364</v>
      </c>
      <c r="B38" s="7" t="s">
        <v>586</v>
      </c>
      <c r="C38" s="7" t="s">
        <v>587</v>
      </c>
      <c r="D38" s="7" t="s">
        <v>122</v>
      </c>
      <c r="E38" s="7" t="s">
        <v>180</v>
      </c>
      <c r="F38" s="7" t="s">
        <v>263</v>
      </c>
      <c r="G38" s="7" t="s">
        <v>216</v>
      </c>
      <c r="H38" s="7"/>
      <c r="I38" s="20"/>
      <c r="J38" s="7"/>
      <c r="K38" s="194" t="s">
        <v>474</v>
      </c>
      <c r="L38" s="7" t="s">
        <v>520</v>
      </c>
      <c r="M38" s="197" t="s">
        <v>521</v>
      </c>
      <c r="AA38" s="184">
        <f>IF(OR(I38="Fail",ISBLANK(I38)),INDEX('Issue Code Table'!C:C,MATCH(L:L,'Issue Code Table'!A:A,0)),IF(K38="Critical",6,IF(K38="Significant",5,IF(K38="Moderate",3,2))))</f>
        <v>4</v>
      </c>
    </row>
    <row r="39" spans="1:27" ht="89.25" customHeight="1">
      <c r="A39" s="199" t="s">
        <v>365</v>
      </c>
      <c r="B39" s="199" t="s">
        <v>144</v>
      </c>
      <c r="C39" s="199" t="s">
        <v>280</v>
      </c>
      <c r="D39" s="199" t="s">
        <v>122</v>
      </c>
      <c r="E39" s="199" t="s">
        <v>181</v>
      </c>
      <c r="F39" s="7" t="s">
        <v>182</v>
      </c>
      <c r="G39" s="7" t="s">
        <v>217</v>
      </c>
      <c r="H39" s="7"/>
      <c r="I39" s="20"/>
      <c r="J39" s="7"/>
      <c r="K39" s="194" t="s">
        <v>475</v>
      </c>
      <c r="L39" s="7" t="s">
        <v>570</v>
      </c>
      <c r="M39" s="197" t="s">
        <v>1286</v>
      </c>
      <c r="AA39" s="184">
        <f>IF(OR(I39="Fail",ISBLANK(I39)),INDEX('Issue Code Table'!C:C,MATCH(L:L,'Issue Code Table'!A:A,0)),IF(K39="Critical",6,IF(K39="Significant",5,IF(K39="Moderate",3,2))))</f>
        <v>5</v>
      </c>
    </row>
    <row r="40" spans="1:27" ht="140.25">
      <c r="A40" s="7" t="s">
        <v>366</v>
      </c>
      <c r="B40" s="7" t="s">
        <v>145</v>
      </c>
      <c r="C40" s="7" t="s">
        <v>281</v>
      </c>
      <c r="D40" s="7" t="s">
        <v>122</v>
      </c>
      <c r="E40" s="7" t="s">
        <v>439</v>
      </c>
      <c r="F40" s="7" t="s">
        <v>441</v>
      </c>
      <c r="G40" s="7" t="s">
        <v>440</v>
      </c>
      <c r="H40" s="7"/>
      <c r="I40" s="20"/>
      <c r="J40" s="7"/>
      <c r="K40" s="193" t="s">
        <v>475</v>
      </c>
      <c r="L40" s="7" t="s">
        <v>562</v>
      </c>
      <c r="M40" s="89" t="s">
        <v>563</v>
      </c>
      <c r="AA40" s="184" t="e">
        <f>IF(OR(I40="Fail",ISBLANK(I40)),INDEX('Issue Code Table'!C:C,MATCH(L:L,'Issue Code Table'!A:A,0)),IF(K40="Critical",6,IF(K40="Significant",5,IF(K40="Moderate",3,2))))</f>
        <v>#N/A</v>
      </c>
    </row>
    <row r="41" spans="1:27" ht="102.75" customHeight="1">
      <c r="A41" s="7" t="s">
        <v>367</v>
      </c>
      <c r="B41" s="7" t="s">
        <v>145</v>
      </c>
      <c r="C41" s="7" t="s">
        <v>281</v>
      </c>
      <c r="D41" s="7" t="s">
        <v>122</v>
      </c>
      <c r="E41" s="7" t="s">
        <v>183</v>
      </c>
      <c r="F41" s="7" t="s">
        <v>442</v>
      </c>
      <c r="G41" s="7" t="s">
        <v>218</v>
      </c>
      <c r="H41" s="7"/>
      <c r="I41" s="20"/>
      <c r="J41" s="7"/>
      <c r="K41" s="193" t="s">
        <v>475</v>
      </c>
      <c r="L41" s="7" t="s">
        <v>499</v>
      </c>
      <c r="M41" s="89" t="s">
        <v>500</v>
      </c>
      <c r="AA41" s="184">
        <f>IF(OR(I41="Fail",ISBLANK(I41)),INDEX('Issue Code Table'!C:C,MATCH(L:L,'Issue Code Table'!A:A,0)),IF(K41="Critical",6,IF(K41="Significant",5,IF(K41="Moderate",3,2))))</f>
        <v>7</v>
      </c>
    </row>
    <row r="42" spans="1:27" ht="93" customHeight="1">
      <c r="A42" s="7" t="s">
        <v>368</v>
      </c>
      <c r="B42" s="7" t="s">
        <v>126</v>
      </c>
      <c r="C42" s="7" t="s">
        <v>283</v>
      </c>
      <c r="D42" s="7" t="s">
        <v>122</v>
      </c>
      <c r="E42" s="7" t="s">
        <v>184</v>
      </c>
      <c r="F42" s="7" t="s">
        <v>264</v>
      </c>
      <c r="G42" s="7" t="s">
        <v>219</v>
      </c>
      <c r="H42" s="7"/>
      <c r="I42" s="20"/>
      <c r="J42" s="7"/>
      <c r="K42" s="193" t="s">
        <v>476</v>
      </c>
      <c r="L42" s="7" t="s">
        <v>542</v>
      </c>
      <c r="M42" s="197" t="s">
        <v>564</v>
      </c>
      <c r="AA42" s="184">
        <f>IF(OR(I42="Fail",ISBLANK(I42)),INDEX('Issue Code Table'!C:C,MATCH(L:L,'Issue Code Table'!A:A,0)),IF(K42="Critical",6,IF(K42="Significant",5,IF(K42="Moderate",3,2))))</f>
        <v>1</v>
      </c>
    </row>
    <row r="43" spans="1:27" ht="280.5">
      <c r="A43" s="7" t="s">
        <v>369</v>
      </c>
      <c r="B43" s="7" t="s">
        <v>126</v>
      </c>
      <c r="C43" s="7" t="s">
        <v>283</v>
      </c>
      <c r="D43" s="7" t="s">
        <v>122</v>
      </c>
      <c r="E43" s="7" t="s">
        <v>185</v>
      </c>
      <c r="F43" s="7" t="s">
        <v>602</v>
      </c>
      <c r="G43" s="7" t="s">
        <v>588</v>
      </c>
      <c r="H43" s="7"/>
      <c r="I43" s="20"/>
      <c r="J43" s="7"/>
      <c r="K43" s="193" t="s">
        <v>475</v>
      </c>
      <c r="L43" s="7" t="s">
        <v>522</v>
      </c>
      <c r="M43" s="89" t="s">
        <v>523</v>
      </c>
      <c r="AA43" s="184" t="e">
        <f>IF(OR(I43="Fail",ISBLANK(I43)),INDEX('Issue Code Table'!C:C,MATCH(L:L,'Issue Code Table'!A:A,0)),IF(K43="Critical",6,IF(K43="Significant",5,IF(K43="Moderate",3,2))))</f>
        <v>#N/A</v>
      </c>
    </row>
    <row r="44" spans="1:27" ht="190.5" customHeight="1">
      <c r="A44" s="199" t="s">
        <v>370</v>
      </c>
      <c r="B44" s="7" t="s">
        <v>126</v>
      </c>
      <c r="C44" s="7" t="s">
        <v>283</v>
      </c>
      <c r="D44" s="7" t="s">
        <v>122</v>
      </c>
      <c r="E44" s="7" t="s">
        <v>186</v>
      </c>
      <c r="F44" s="7" t="s">
        <v>589</v>
      </c>
      <c r="G44" s="7" t="s">
        <v>590</v>
      </c>
      <c r="H44" s="7"/>
      <c r="I44" s="20"/>
      <c r="J44" s="7"/>
      <c r="K44" s="193" t="s">
        <v>475</v>
      </c>
      <c r="L44" s="7" t="s">
        <v>491</v>
      </c>
      <c r="M44" s="197" t="s">
        <v>492</v>
      </c>
      <c r="AA44" s="184">
        <f>IF(OR(I44="Fail",ISBLANK(I44)),INDEX('Issue Code Table'!C:C,MATCH(L:L,'Issue Code Table'!A:A,0)),IF(K44="Critical",6,IF(K44="Significant",5,IF(K44="Moderate",3,2))))</f>
        <v>5</v>
      </c>
    </row>
    <row r="45" spans="1:27" ht="165.75">
      <c r="A45" s="7" t="s">
        <v>371</v>
      </c>
      <c r="B45" s="7" t="s">
        <v>126</v>
      </c>
      <c r="C45" s="7" t="s">
        <v>283</v>
      </c>
      <c r="D45" s="7" t="s">
        <v>122</v>
      </c>
      <c r="E45" s="7" t="s">
        <v>453</v>
      </c>
      <c r="F45" s="7" t="s">
        <v>424</v>
      </c>
      <c r="G45" s="7" t="s">
        <v>400</v>
      </c>
      <c r="H45" s="7"/>
      <c r="I45" s="20"/>
      <c r="J45" s="7"/>
      <c r="K45" s="193" t="s">
        <v>474</v>
      </c>
      <c r="L45" s="7" t="s">
        <v>526</v>
      </c>
      <c r="M45" s="197" t="s">
        <v>527</v>
      </c>
      <c r="AA45" s="184">
        <f>IF(OR(I45="Fail",ISBLANK(I45)),INDEX('Issue Code Table'!C:C,MATCH(L:L,'Issue Code Table'!A:A,0)),IF(K45="Critical",6,IF(K45="Significant",5,IF(K45="Moderate",3,2))))</f>
        <v>3</v>
      </c>
    </row>
    <row r="46" spans="1:27" ht="180.75" customHeight="1">
      <c r="A46" s="7" t="s">
        <v>372</v>
      </c>
      <c r="B46" s="7" t="s">
        <v>126</v>
      </c>
      <c r="C46" s="7" t="s">
        <v>283</v>
      </c>
      <c r="D46" s="7" t="s">
        <v>122</v>
      </c>
      <c r="E46" s="7" t="s">
        <v>591</v>
      </c>
      <c r="F46" s="7" t="s">
        <v>592</v>
      </c>
      <c r="G46" s="7" t="s">
        <v>593</v>
      </c>
      <c r="H46" s="7"/>
      <c r="I46" s="20"/>
      <c r="J46" s="7"/>
      <c r="K46" s="193" t="s">
        <v>474</v>
      </c>
      <c r="L46" s="7" t="s">
        <v>524</v>
      </c>
      <c r="M46" s="197" t="s">
        <v>525</v>
      </c>
      <c r="AA46" s="184">
        <f>IF(OR(I46="Fail",ISBLANK(I46)),INDEX('Issue Code Table'!C:C,MATCH(L:L,'Issue Code Table'!A:A,0)),IF(K46="Critical",6,IF(K46="Significant",5,IF(K46="Moderate",3,2))))</f>
        <v>3</v>
      </c>
    </row>
    <row r="47" spans="1:27" ht="107.25" customHeight="1">
      <c r="A47" s="7" t="s">
        <v>373</v>
      </c>
      <c r="B47" s="7" t="s">
        <v>126</v>
      </c>
      <c r="C47" s="7" t="s">
        <v>283</v>
      </c>
      <c r="D47" s="7" t="s">
        <v>122</v>
      </c>
      <c r="E47" s="7" t="s">
        <v>187</v>
      </c>
      <c r="F47" s="7" t="s">
        <v>425</v>
      </c>
      <c r="G47" s="7" t="s">
        <v>220</v>
      </c>
      <c r="H47" s="7"/>
      <c r="I47" s="20"/>
      <c r="J47" s="7"/>
      <c r="K47" s="193" t="s">
        <v>476</v>
      </c>
      <c r="L47" s="7" t="s">
        <v>528</v>
      </c>
      <c r="M47" s="197" t="s">
        <v>529</v>
      </c>
      <c r="AA47" s="184">
        <f>IF(OR(I47="Fail",ISBLANK(I47)),INDEX('Issue Code Table'!C:C,MATCH(L:L,'Issue Code Table'!A:A,0)),IF(K47="Critical",6,IF(K47="Significant",5,IF(K47="Moderate",3,2))))</f>
        <v>2</v>
      </c>
    </row>
    <row r="48" spans="1:27" ht="102">
      <c r="A48" s="7" t="s">
        <v>374</v>
      </c>
      <c r="B48" s="7" t="s">
        <v>146</v>
      </c>
      <c r="C48" s="7" t="s">
        <v>284</v>
      </c>
      <c r="D48" s="7" t="s">
        <v>122</v>
      </c>
      <c r="E48" s="7" t="s">
        <v>188</v>
      </c>
      <c r="F48" s="7" t="s">
        <v>426</v>
      </c>
      <c r="G48" s="7" t="s">
        <v>221</v>
      </c>
      <c r="H48" s="7"/>
      <c r="I48" s="20"/>
      <c r="J48" s="7"/>
      <c r="K48" s="193" t="s">
        <v>475</v>
      </c>
      <c r="L48" s="7" t="s">
        <v>894</v>
      </c>
      <c r="M48" s="89" t="s">
        <v>565</v>
      </c>
      <c r="AA48" s="184">
        <f>IF(OR(I48="Fail",ISBLANK(I48)),INDEX('Issue Code Table'!C:C,MATCH(L:L,'Issue Code Table'!A:A,0)),IF(K48="Critical",6,IF(K48="Significant",5,IF(K48="Moderate",3,2))))</f>
        <v>7</v>
      </c>
    </row>
    <row r="49" spans="1:27" ht="229.5">
      <c r="A49" s="199" t="s">
        <v>375</v>
      </c>
      <c r="B49" s="7" t="s">
        <v>147</v>
      </c>
      <c r="C49" s="7" t="s">
        <v>285</v>
      </c>
      <c r="D49" s="7" t="s">
        <v>122</v>
      </c>
      <c r="E49" s="7" t="s">
        <v>189</v>
      </c>
      <c r="F49" s="7" t="s">
        <v>1292</v>
      </c>
      <c r="G49" s="7" t="s">
        <v>222</v>
      </c>
      <c r="H49" s="7"/>
      <c r="I49" s="20"/>
      <c r="J49" s="7"/>
      <c r="K49" s="193" t="s">
        <v>475</v>
      </c>
      <c r="L49" s="7" t="s">
        <v>530</v>
      </c>
      <c r="M49" s="197" t="s">
        <v>531</v>
      </c>
      <c r="AA49" s="184">
        <f>IF(OR(I49="Fail",ISBLANK(I49)),INDEX('Issue Code Table'!C:C,MATCH(L:L,'Issue Code Table'!A:A,0)),IF(K49="Critical",6,IF(K49="Significant",5,IF(K49="Moderate",3,2))))</f>
        <v>6</v>
      </c>
    </row>
    <row r="50" spans="1:27" ht="236.25" customHeight="1">
      <c r="A50" s="7" t="s">
        <v>376</v>
      </c>
      <c r="B50" s="7" t="s">
        <v>576</v>
      </c>
      <c r="C50" s="7" t="s">
        <v>601</v>
      </c>
      <c r="D50" s="7" t="s">
        <v>122</v>
      </c>
      <c r="E50" s="7" t="s">
        <v>190</v>
      </c>
      <c r="F50" s="7" t="s">
        <v>594</v>
      </c>
      <c r="G50" s="7" t="s">
        <v>595</v>
      </c>
      <c r="H50" s="7"/>
      <c r="I50" s="20"/>
      <c r="J50" s="7"/>
      <c r="K50" s="193" t="s">
        <v>475</v>
      </c>
      <c r="L50" s="7" t="s">
        <v>1228</v>
      </c>
      <c r="M50" s="89" t="s">
        <v>1285</v>
      </c>
      <c r="AA50" s="184">
        <f>IF(OR(I50="Fail",ISBLANK(I50)),INDEX('Issue Code Table'!C:C,MATCH(L:L,'Issue Code Table'!A:A,0)),IF(K50="Critical",6,IF(K50="Significant",5,IF(K50="Moderate",3,2))))</f>
        <v>5</v>
      </c>
    </row>
    <row r="51" spans="1:27" ht="191.25">
      <c r="A51" s="7" t="s">
        <v>377</v>
      </c>
      <c r="B51" s="7" t="s">
        <v>149</v>
      </c>
      <c r="C51" s="7" t="s">
        <v>396</v>
      </c>
      <c r="D51" s="7" t="s">
        <v>122</v>
      </c>
      <c r="E51" s="7" t="s">
        <v>192</v>
      </c>
      <c r="F51" s="7" t="s">
        <v>261</v>
      </c>
      <c r="G51" s="7" t="s">
        <v>224</v>
      </c>
      <c r="H51" s="7"/>
      <c r="I51" s="20"/>
      <c r="J51" s="7"/>
      <c r="K51" s="193" t="s">
        <v>475</v>
      </c>
      <c r="L51" s="7" t="s">
        <v>567</v>
      </c>
      <c r="M51" s="89" t="s">
        <v>566</v>
      </c>
      <c r="AA51" s="184">
        <f>IF(OR(I51="Fail",ISBLANK(I51)),INDEX('Issue Code Table'!C:C,MATCH(L:L,'Issue Code Table'!A:A,0)),IF(K51="Critical",6,IF(K51="Significant",5,IF(K51="Moderate",3,2))))</f>
        <v>5</v>
      </c>
    </row>
    <row r="52" spans="1:27" ht="169.5" customHeight="1">
      <c r="A52" s="7" t="s">
        <v>378</v>
      </c>
      <c r="B52" s="7" t="s">
        <v>149</v>
      </c>
      <c r="C52" s="7" t="s">
        <v>396</v>
      </c>
      <c r="D52" s="7" t="s">
        <v>122</v>
      </c>
      <c r="E52" s="7" t="s">
        <v>193</v>
      </c>
      <c r="F52" s="7" t="s">
        <v>262</v>
      </c>
      <c r="G52" s="7" t="s">
        <v>225</v>
      </c>
      <c r="H52" s="7"/>
      <c r="I52" s="20"/>
      <c r="J52" s="7"/>
      <c r="K52" s="193" t="s">
        <v>474</v>
      </c>
      <c r="L52" s="7" t="s">
        <v>532</v>
      </c>
      <c r="M52" s="89" t="s">
        <v>533</v>
      </c>
      <c r="AA52" s="184">
        <f>IF(OR(I52="Fail",ISBLANK(I52)),INDEX('Issue Code Table'!C:C,MATCH(L:L,'Issue Code Table'!A:A,0)),IF(K52="Critical",6,IF(K52="Significant",5,IF(K52="Moderate",3,2))))</f>
        <v>3</v>
      </c>
    </row>
    <row r="53" spans="1:27" ht="78" customHeight="1">
      <c r="A53" s="7" t="s">
        <v>379</v>
      </c>
      <c r="B53" s="7" t="s">
        <v>149</v>
      </c>
      <c r="C53" s="7" t="s">
        <v>396</v>
      </c>
      <c r="D53" s="7" t="s">
        <v>122</v>
      </c>
      <c r="E53" s="7" t="s">
        <v>194</v>
      </c>
      <c r="F53" s="7" t="s">
        <v>195</v>
      </c>
      <c r="G53" s="7" t="s">
        <v>226</v>
      </c>
      <c r="H53" s="7"/>
      <c r="I53" s="20"/>
      <c r="J53" s="7"/>
      <c r="K53" s="193" t="s">
        <v>474</v>
      </c>
      <c r="L53" s="7" t="s">
        <v>532</v>
      </c>
      <c r="M53" s="89" t="s">
        <v>533</v>
      </c>
      <c r="AA53" s="184">
        <f>IF(OR(I53="Fail",ISBLANK(I53)),INDEX('Issue Code Table'!C:C,MATCH(L:L,'Issue Code Table'!A:A,0)),IF(K53="Critical",6,IF(K53="Significant",5,IF(K53="Moderate",3,2))))</f>
        <v>3</v>
      </c>
    </row>
    <row r="54" spans="1:27" ht="222.75" customHeight="1">
      <c r="A54" s="7" t="s">
        <v>380</v>
      </c>
      <c r="B54" s="7" t="s">
        <v>149</v>
      </c>
      <c r="C54" s="7" t="s">
        <v>396</v>
      </c>
      <c r="D54" s="7" t="s">
        <v>122</v>
      </c>
      <c r="E54" s="7" t="s">
        <v>196</v>
      </c>
      <c r="F54" s="7" t="s">
        <v>236</v>
      </c>
      <c r="G54" s="7" t="s">
        <v>321</v>
      </c>
      <c r="H54" s="7"/>
      <c r="I54" s="20"/>
      <c r="J54" s="7"/>
      <c r="K54" s="193" t="s">
        <v>474</v>
      </c>
      <c r="L54" s="7" t="s">
        <v>534</v>
      </c>
      <c r="M54" s="197" t="s">
        <v>535</v>
      </c>
      <c r="AA54" s="184">
        <f>IF(OR(I54="Fail",ISBLANK(I54)),INDEX('Issue Code Table'!C:C,MATCH(L:L,'Issue Code Table'!A:A,0)),IF(K54="Critical",6,IF(K54="Significant",5,IF(K54="Moderate",3,2))))</f>
        <v>4</v>
      </c>
    </row>
    <row r="55" spans="1:27" ht="121.5" customHeight="1">
      <c r="A55" s="7" t="s">
        <v>381</v>
      </c>
      <c r="B55" s="7" t="s">
        <v>149</v>
      </c>
      <c r="C55" s="7" t="s">
        <v>396</v>
      </c>
      <c r="D55" s="7" t="s">
        <v>122</v>
      </c>
      <c r="E55" s="7" t="s">
        <v>197</v>
      </c>
      <c r="F55" s="7" t="s">
        <v>198</v>
      </c>
      <c r="G55" s="7" t="s">
        <v>227</v>
      </c>
      <c r="H55" s="7"/>
      <c r="I55" s="20"/>
      <c r="J55" s="7"/>
      <c r="K55" s="193" t="s">
        <v>474</v>
      </c>
      <c r="L55" s="7" t="s">
        <v>536</v>
      </c>
      <c r="M55" s="197" t="s">
        <v>537</v>
      </c>
      <c r="AA55" s="184">
        <f>IF(OR(I55="Fail",ISBLANK(I55)),INDEX('Issue Code Table'!C:C,MATCH(L:L,'Issue Code Table'!A:A,0)),IF(K55="Critical",6,IF(K55="Significant",5,IF(K55="Moderate",3,2))))</f>
        <v>3</v>
      </c>
    </row>
    <row r="56" spans="1:27" ht="63.75">
      <c r="A56" s="7" t="s">
        <v>382</v>
      </c>
      <c r="B56" s="7" t="s">
        <v>149</v>
      </c>
      <c r="C56" s="7" t="s">
        <v>396</v>
      </c>
      <c r="D56" s="7" t="s">
        <v>122</v>
      </c>
      <c r="E56" s="7" t="s">
        <v>199</v>
      </c>
      <c r="F56" s="7" t="s">
        <v>200</v>
      </c>
      <c r="G56" s="7" t="s">
        <v>228</v>
      </c>
      <c r="H56" s="7"/>
      <c r="I56" s="20"/>
      <c r="J56" s="7"/>
      <c r="K56" s="193" t="s">
        <v>474</v>
      </c>
      <c r="L56" s="7" t="s">
        <v>536</v>
      </c>
      <c r="M56" s="197" t="s">
        <v>537</v>
      </c>
      <c r="AA56" s="184">
        <f>IF(OR(I56="Fail",ISBLANK(I56)),INDEX('Issue Code Table'!C:C,MATCH(L:L,'Issue Code Table'!A:A,0)),IF(K56="Critical",6,IF(K56="Significant",5,IF(K56="Moderate",3,2))))</f>
        <v>3</v>
      </c>
    </row>
    <row r="57" spans="1:27" ht="85.5" customHeight="1">
      <c r="A57" s="7" t="s">
        <v>383</v>
      </c>
      <c r="B57" s="7" t="s">
        <v>576</v>
      </c>
      <c r="C57" s="7" t="s">
        <v>601</v>
      </c>
      <c r="D57" s="7" t="s">
        <v>122</v>
      </c>
      <c r="E57" s="7" t="s">
        <v>201</v>
      </c>
      <c r="F57" s="7" t="s">
        <v>202</v>
      </c>
      <c r="G57" s="7" t="s">
        <v>229</v>
      </c>
      <c r="H57" s="7"/>
      <c r="I57" s="20"/>
      <c r="J57" s="7"/>
      <c r="K57" s="193" t="s">
        <v>475</v>
      </c>
      <c r="L57" s="7" t="s">
        <v>596</v>
      </c>
      <c r="M57" s="7" t="s">
        <v>597</v>
      </c>
      <c r="AA57" s="184">
        <f>IF(OR(I57="Fail",ISBLANK(I57)),INDEX('Issue Code Table'!C:C,MATCH(L:L,'Issue Code Table'!A:A,0)),IF(K57="Critical",6,IF(K57="Significant",5,IF(K57="Moderate",3,2))))</f>
        <v>5</v>
      </c>
    </row>
    <row r="58" spans="1:27" ht="92.25" customHeight="1">
      <c r="A58" s="7" t="s">
        <v>384</v>
      </c>
      <c r="B58" s="7" t="s">
        <v>149</v>
      </c>
      <c r="C58" s="7" t="s">
        <v>396</v>
      </c>
      <c r="D58" s="7" t="s">
        <v>122</v>
      </c>
      <c r="E58" s="7" t="s">
        <v>203</v>
      </c>
      <c r="F58" s="7" t="s">
        <v>204</v>
      </c>
      <c r="G58" s="7" t="s">
        <v>230</v>
      </c>
      <c r="H58" s="7"/>
      <c r="I58" s="20"/>
      <c r="J58" s="7"/>
      <c r="K58" s="193" t="s">
        <v>474</v>
      </c>
      <c r="L58" s="7" t="s">
        <v>568</v>
      </c>
      <c r="M58" s="197" t="s">
        <v>603</v>
      </c>
      <c r="AA58" s="184">
        <f>IF(OR(I58="Fail",ISBLANK(I58)),INDEX('Issue Code Table'!C:C,MATCH(L:L,'Issue Code Table'!A:A,0)),IF(K58="Critical",6,IF(K58="Significant",5,IF(K58="Moderate",3,2))))</f>
        <v>4</v>
      </c>
    </row>
    <row r="59" spans="1:27" ht="72" customHeight="1">
      <c r="A59" s="7" t="s">
        <v>385</v>
      </c>
      <c r="B59" s="7" t="s">
        <v>149</v>
      </c>
      <c r="C59" s="7" t="s">
        <v>396</v>
      </c>
      <c r="D59" s="7" t="s">
        <v>122</v>
      </c>
      <c r="E59" s="7" t="s">
        <v>205</v>
      </c>
      <c r="F59" s="7" t="s">
        <v>206</v>
      </c>
      <c r="G59" s="7" t="s">
        <v>231</v>
      </c>
      <c r="H59" s="7"/>
      <c r="I59" s="20"/>
      <c r="J59" s="7"/>
      <c r="K59" s="193" t="s">
        <v>474</v>
      </c>
      <c r="L59" s="7" t="s">
        <v>538</v>
      </c>
      <c r="M59" s="197" t="s">
        <v>539</v>
      </c>
      <c r="AA59" s="184">
        <f>IF(OR(I59="Fail",ISBLANK(I59)),INDEX('Issue Code Table'!C:C,MATCH(L:L,'Issue Code Table'!A:A,0)),IF(K59="Critical",6,IF(K59="Significant",5,IF(K59="Moderate",3,2))))</f>
        <v>4</v>
      </c>
    </row>
    <row r="60" spans="1:27" ht="193.5" customHeight="1">
      <c r="A60" s="7" t="s">
        <v>386</v>
      </c>
      <c r="B60" s="7" t="s">
        <v>325</v>
      </c>
      <c r="C60" s="7" t="s">
        <v>326</v>
      </c>
      <c r="D60" s="7" t="s">
        <v>122</v>
      </c>
      <c r="E60" s="7" t="s">
        <v>322</v>
      </c>
      <c r="F60" s="7" t="s">
        <v>389</v>
      </c>
      <c r="G60" s="7" t="s">
        <v>598</v>
      </c>
      <c r="H60" s="7"/>
      <c r="I60" s="20"/>
      <c r="J60" s="7"/>
      <c r="K60" s="193" t="s">
        <v>475</v>
      </c>
      <c r="L60" s="7" t="s">
        <v>690</v>
      </c>
      <c r="M60" s="89" t="s">
        <v>569</v>
      </c>
      <c r="AA60" s="184">
        <f>IF(OR(I60="Fail",ISBLANK(I60)),INDEX('Issue Code Table'!C:C,MATCH(L:L,'Issue Code Table'!A:A,0)),IF(K60="Critical",6,IF(K60="Significant",5,IF(K60="Moderate",3,2))))</f>
        <v>5</v>
      </c>
    </row>
    <row r="61" spans="1:27" ht="145.5" customHeight="1">
      <c r="A61" s="7" t="s">
        <v>387</v>
      </c>
      <c r="B61" s="7" t="s">
        <v>325</v>
      </c>
      <c r="C61" s="7" t="s">
        <v>326</v>
      </c>
      <c r="D61" s="7" t="s">
        <v>122</v>
      </c>
      <c r="E61" s="7" t="s">
        <v>323</v>
      </c>
      <c r="F61" s="7" t="s">
        <v>324</v>
      </c>
      <c r="G61" s="7" t="s">
        <v>327</v>
      </c>
      <c r="H61" s="7"/>
      <c r="I61" s="20"/>
      <c r="J61" s="7"/>
      <c r="K61" s="195" t="s">
        <v>475</v>
      </c>
      <c r="L61" s="7" t="s">
        <v>540</v>
      </c>
      <c r="M61" s="197" t="s">
        <v>541</v>
      </c>
      <c r="AA61" s="184">
        <f>IF(OR(I61="Fail",ISBLANK(I61)),INDEX('Issue Code Table'!C:C,MATCH(L:L,'Issue Code Table'!A:A,0)),IF(K61="Critical",6,IF(K61="Significant",5,IF(K61="Moderate",3,2))))</f>
        <v>5</v>
      </c>
    </row>
    <row r="62" spans="1:27" ht="12.75">
      <c r="A62" s="69"/>
      <c r="B62" s="70"/>
      <c r="C62" s="72"/>
      <c r="D62" s="69"/>
      <c r="E62" s="69"/>
      <c r="F62" s="69"/>
      <c r="G62" s="69"/>
      <c r="H62" s="69"/>
      <c r="I62" s="69"/>
      <c r="J62" s="69"/>
      <c r="K62" s="69"/>
      <c r="L62" s="69"/>
      <c r="M62" s="69"/>
      <c r="AA62" s="69"/>
    </row>
    <row r="64" ht="12.75" hidden="1"/>
    <row r="65" ht="12.75" hidden="1">
      <c r="H65" s="21" t="s">
        <v>21</v>
      </c>
    </row>
    <row r="66" ht="12.75" hidden="1">
      <c r="H66" s="21" t="s">
        <v>7</v>
      </c>
    </row>
    <row r="67" ht="12.75" hidden="1">
      <c r="H67" s="21" t="s">
        <v>8</v>
      </c>
    </row>
    <row r="68" ht="12.75" hidden="1">
      <c r="H68" s="21" t="s">
        <v>465</v>
      </c>
    </row>
    <row r="69" ht="12.75" hidden="1">
      <c r="H69" s="87" t="s">
        <v>484</v>
      </c>
    </row>
    <row r="70" ht="12.75" hidden="1">
      <c r="H70" s="71"/>
    </row>
    <row r="71" ht="12.75" hidden="1">
      <c r="H71" s="179" t="s">
        <v>477</v>
      </c>
    </row>
    <row r="72" ht="12.75" hidden="1">
      <c r="H72" s="180" t="s">
        <v>478</v>
      </c>
    </row>
    <row r="73" ht="12.75" hidden="1">
      <c r="H73" s="179" t="s">
        <v>475</v>
      </c>
    </row>
    <row r="74" ht="12.75" hidden="1">
      <c r="H74" s="179" t="s">
        <v>474</v>
      </c>
    </row>
    <row r="75" ht="12.75" hidden="1">
      <c r="H75" s="179" t="s">
        <v>476</v>
      </c>
    </row>
  </sheetData>
  <sheetProtection/>
  <protectedRanges>
    <protectedRange password="E1A2" sqref="M3:M7 M20 M33 M50 M9:M18" name="Range1"/>
    <protectedRange password="E1A2" sqref="L8:M8" name="Range1_2"/>
    <protectedRange password="E1A2" sqref="L19:M19" name="Range1_3"/>
    <protectedRange password="E1A2" sqref="L2:M2" name="Range1_5_1_1"/>
    <protectedRange password="E1A2" sqref="AA2" name="Range1_1_2"/>
  </protectedRanges>
  <autoFilter ref="A2:M62"/>
  <conditionalFormatting sqref="L3">
    <cfRule type="expression" priority="2" dxfId="0" stopIfTrue="1">
      <formula>ISERROR(AA3)</formula>
    </cfRule>
  </conditionalFormatting>
  <conditionalFormatting sqref="M57">
    <cfRule type="cellIs" priority="6" dxfId="3" operator="equal" stopIfTrue="1">
      <formula>"Pass"</formula>
    </cfRule>
    <cfRule type="cellIs" priority="7" dxfId="2" operator="equal" stopIfTrue="1">
      <formula>"Fail"</formula>
    </cfRule>
    <cfRule type="cellIs" priority="8" dxfId="1" operator="equal" stopIfTrue="1">
      <formula>"Info"</formula>
    </cfRule>
  </conditionalFormatting>
  <conditionalFormatting sqref="L4:L61">
    <cfRule type="expression" priority="1" dxfId="0" stopIfTrue="1">
      <formula>ISERROR(AA4)</formula>
    </cfRule>
  </conditionalFormatting>
  <conditionalFormatting sqref="I3:J61">
    <cfRule type="cellIs" priority="35" dxfId="3" operator="equal" stopIfTrue="1">
      <formula>"Pass"</formula>
    </cfRule>
    <cfRule type="cellIs" priority="36" dxfId="2" operator="equal" stopIfTrue="1">
      <formula>"Fail"</formula>
    </cfRule>
    <cfRule type="cellIs" priority="37" dxfId="1" operator="equal" stopIfTrue="1">
      <formula>"Info"</formula>
    </cfRule>
  </conditionalFormatting>
  <dataValidations count="2">
    <dataValidation type="list" allowBlank="1" showInputMessage="1" showErrorMessage="1" sqref="I3:I61">
      <formula1>$H$66:$H$69</formula1>
    </dataValidation>
    <dataValidation type="list" allowBlank="1" showInputMessage="1" showErrorMessage="1" sqref="K3:K61">
      <formula1>$H$72:$H$75</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53"/>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ustomHeight="1"/>
  <cols>
    <col min="1" max="1" width="4.7109375" style="0" customWidth="1"/>
    <col min="2" max="2" width="46.140625" style="0" customWidth="1"/>
    <col min="3" max="3" width="14.28125" style="0" customWidth="1"/>
    <col min="4" max="4" width="11.00390625" style="0" customWidth="1"/>
    <col min="5" max="5" width="30.8515625" style="0" customWidth="1"/>
  </cols>
  <sheetData>
    <row r="1" spans="1:5" ht="12.75">
      <c r="A1" s="93" t="s">
        <v>232</v>
      </c>
      <c r="B1" s="94"/>
      <c r="C1" s="94"/>
      <c r="D1" s="94"/>
      <c r="E1" s="94"/>
    </row>
    <row r="2" spans="1:5" s="1" customFormat="1" ht="12.75" customHeight="1">
      <c r="A2" s="95" t="s">
        <v>239</v>
      </c>
      <c r="B2" s="95" t="s">
        <v>238</v>
      </c>
      <c r="C2" s="95" t="s">
        <v>240</v>
      </c>
      <c r="D2" s="95" t="s">
        <v>6</v>
      </c>
      <c r="E2" s="95" t="s">
        <v>234</v>
      </c>
    </row>
    <row r="3" spans="1:5" ht="12.75">
      <c r="A3" s="88">
        <v>1</v>
      </c>
      <c r="B3" s="88" t="s">
        <v>92</v>
      </c>
      <c r="C3" s="88" t="b">
        <v>1</v>
      </c>
      <c r="D3" s="20"/>
      <c r="E3" s="88"/>
    </row>
    <row r="4" spans="1:5" ht="12.75">
      <c r="A4" s="88">
        <v>2</v>
      </c>
      <c r="B4" s="88" t="s">
        <v>93</v>
      </c>
      <c r="C4" s="88" t="b">
        <v>1</v>
      </c>
      <c r="D4" s="20"/>
      <c r="E4" s="88"/>
    </row>
    <row r="5" spans="1:5" ht="12.75">
      <c r="A5" s="88">
        <v>3</v>
      </c>
      <c r="B5" s="91" t="s">
        <v>247</v>
      </c>
      <c r="C5" s="88" t="b">
        <v>1</v>
      </c>
      <c r="D5" s="20"/>
      <c r="E5" s="88"/>
    </row>
    <row r="6" spans="1:5" ht="12.75">
      <c r="A6" s="88">
        <v>4</v>
      </c>
      <c r="B6" s="88" t="s">
        <v>97</v>
      </c>
      <c r="C6" s="88" t="b">
        <v>1</v>
      </c>
      <c r="D6" s="20"/>
      <c r="E6" s="88"/>
    </row>
    <row r="7" spans="1:5" ht="12.75">
      <c r="A7" s="88">
        <v>5</v>
      </c>
      <c r="B7" s="88" t="s">
        <v>98</v>
      </c>
      <c r="C7" s="88" t="b">
        <v>1</v>
      </c>
      <c r="D7" s="20"/>
      <c r="E7" s="88"/>
    </row>
    <row r="8" spans="1:5" ht="12.75">
      <c r="A8" s="88">
        <v>6</v>
      </c>
      <c r="B8" s="88" t="s">
        <v>99</v>
      </c>
      <c r="C8" s="88" t="b">
        <v>1</v>
      </c>
      <c r="D8" s="20"/>
      <c r="E8" s="88"/>
    </row>
    <row r="9" spans="1:5" ht="12.75">
      <c r="A9" s="88">
        <v>7</v>
      </c>
      <c r="B9" s="91" t="s">
        <v>244</v>
      </c>
      <c r="C9" s="88" t="b">
        <v>1</v>
      </c>
      <c r="D9" s="20"/>
      <c r="E9" s="88"/>
    </row>
    <row r="10" spans="1:5" ht="12.75">
      <c r="A10" s="88">
        <v>8</v>
      </c>
      <c r="B10" s="91" t="s">
        <v>245</v>
      </c>
      <c r="C10" s="88" t="b">
        <v>1</v>
      </c>
      <c r="D10" s="20"/>
      <c r="E10" s="88"/>
    </row>
    <row r="11" spans="1:5" ht="12.75">
      <c r="A11" s="88">
        <v>9</v>
      </c>
      <c r="B11" s="91" t="s">
        <v>246</v>
      </c>
      <c r="C11" s="88" t="b">
        <v>1</v>
      </c>
      <c r="D11" s="20"/>
      <c r="E11" s="88"/>
    </row>
    <row r="12" spans="1:5" ht="12.75">
      <c r="A12" s="88">
        <v>10</v>
      </c>
      <c r="B12" s="88" t="s">
        <v>100</v>
      </c>
      <c r="C12" s="88" t="b">
        <v>1</v>
      </c>
      <c r="D12" s="20"/>
      <c r="E12" s="88"/>
    </row>
    <row r="13" spans="1:5" ht="12.75">
      <c r="A13" s="88">
        <v>11</v>
      </c>
      <c r="B13" s="88" t="s">
        <v>101</v>
      </c>
      <c r="C13" s="88" t="b">
        <v>1</v>
      </c>
      <c r="D13" s="20"/>
      <c r="E13" s="88"/>
    </row>
    <row r="14" spans="1:5" ht="12.75">
      <c r="A14" s="88">
        <v>12</v>
      </c>
      <c r="B14" s="88" t="s">
        <v>102</v>
      </c>
      <c r="C14" s="88" t="b">
        <v>1</v>
      </c>
      <c r="D14" s="20"/>
      <c r="E14" s="88"/>
    </row>
    <row r="15" spans="1:5" ht="12.75">
      <c r="A15" s="88">
        <v>13</v>
      </c>
      <c r="B15" s="88" t="s">
        <v>103</v>
      </c>
      <c r="C15" s="88" t="b">
        <v>1</v>
      </c>
      <c r="D15" s="20"/>
      <c r="E15" s="88"/>
    </row>
    <row r="16" spans="1:5" ht="12.75">
      <c r="A16" s="88">
        <v>14</v>
      </c>
      <c r="B16" s="88" t="s">
        <v>104</v>
      </c>
      <c r="C16" s="88" t="b">
        <v>1</v>
      </c>
      <c r="D16" s="20"/>
      <c r="E16" s="88"/>
    </row>
    <row r="17" spans="1:5" ht="12.75">
      <c r="A17" s="88">
        <v>15</v>
      </c>
      <c r="B17" s="88" t="s">
        <v>105</v>
      </c>
      <c r="C17" s="88" t="b">
        <v>1</v>
      </c>
      <c r="D17" s="20"/>
      <c r="E17" s="88"/>
    </row>
    <row r="18" spans="1:5" ht="12.75">
      <c r="A18" s="88">
        <v>16</v>
      </c>
      <c r="B18" s="88" t="s">
        <v>106</v>
      </c>
      <c r="C18" s="88" t="b">
        <v>1</v>
      </c>
      <c r="D18" s="20"/>
      <c r="E18" s="88"/>
    </row>
    <row r="19" spans="1:5" ht="12.75">
      <c r="A19" s="88">
        <v>17</v>
      </c>
      <c r="B19" s="88" t="s">
        <v>107</v>
      </c>
      <c r="C19" s="88" t="b">
        <v>1</v>
      </c>
      <c r="D19" s="20"/>
      <c r="E19" s="88"/>
    </row>
    <row r="20" spans="1:5" ht="12.75">
      <c r="A20" s="88">
        <v>18</v>
      </c>
      <c r="B20" s="88" t="s">
        <v>108</v>
      </c>
      <c r="C20" s="88" t="b">
        <v>1</v>
      </c>
      <c r="D20" s="20"/>
      <c r="E20" s="88"/>
    </row>
    <row r="21" spans="1:5" ht="12.75">
      <c r="A21" s="88">
        <v>19</v>
      </c>
      <c r="B21" s="88" t="s">
        <v>109</v>
      </c>
      <c r="C21" s="88" t="b">
        <v>1</v>
      </c>
      <c r="D21" s="20"/>
      <c r="E21" s="88"/>
    </row>
    <row r="22" spans="1:5" ht="12.75">
      <c r="A22" s="88">
        <v>20</v>
      </c>
      <c r="B22" s="88" t="s">
        <v>110</v>
      </c>
      <c r="C22" s="88" t="b">
        <v>1</v>
      </c>
      <c r="D22" s="20"/>
      <c r="E22" s="88"/>
    </row>
    <row r="23" spans="1:5" ht="12.75">
      <c r="A23" s="88">
        <v>21</v>
      </c>
      <c r="B23" s="88" t="s">
        <v>111</v>
      </c>
      <c r="C23" s="88" t="b">
        <v>1</v>
      </c>
      <c r="D23" s="20"/>
      <c r="E23" s="88"/>
    </row>
    <row r="24" spans="1:5" ht="12.75">
      <c r="A24" s="88">
        <v>22</v>
      </c>
      <c r="B24" s="88" t="s">
        <v>112</v>
      </c>
      <c r="C24" s="88" t="b">
        <v>1</v>
      </c>
      <c r="D24" s="20"/>
      <c r="E24" s="88"/>
    </row>
    <row r="25" spans="1:5" ht="12.75">
      <c r="A25" s="88">
        <v>23</v>
      </c>
      <c r="B25" s="88" t="s">
        <v>233</v>
      </c>
      <c r="C25" s="88" t="b">
        <v>1</v>
      </c>
      <c r="D25" s="20"/>
      <c r="E25" s="88"/>
    </row>
    <row r="26" spans="1:5" ht="12.75">
      <c r="A26" s="88">
        <v>24</v>
      </c>
      <c r="B26" s="88" t="s">
        <v>113</v>
      </c>
      <c r="C26" s="88" t="b">
        <v>1</v>
      </c>
      <c r="D26" s="20"/>
      <c r="E26" s="88"/>
    </row>
    <row r="27" spans="1:5" ht="12.75">
      <c r="A27" s="88">
        <v>25</v>
      </c>
      <c r="B27" s="88" t="s">
        <v>115</v>
      </c>
      <c r="C27" s="88" t="b">
        <v>1</v>
      </c>
      <c r="D27" s="20"/>
      <c r="E27" s="88"/>
    </row>
    <row r="28" spans="1:5" ht="12.75">
      <c r="A28" s="88">
        <v>26</v>
      </c>
      <c r="B28" s="88" t="s">
        <v>117</v>
      </c>
      <c r="C28" s="88" t="b">
        <v>1</v>
      </c>
      <c r="D28" s="20"/>
      <c r="E28" s="88"/>
    </row>
    <row r="29" spans="1:5" ht="12.75">
      <c r="A29" s="88">
        <v>27</v>
      </c>
      <c r="B29" s="91" t="s">
        <v>235</v>
      </c>
      <c r="C29" s="88" t="b">
        <v>1</v>
      </c>
      <c r="D29" s="20"/>
      <c r="E29" s="88"/>
    </row>
    <row r="30" spans="1:5" ht="12.75">
      <c r="A30" s="88">
        <v>28</v>
      </c>
      <c r="B30" s="89" t="s">
        <v>94</v>
      </c>
      <c r="C30" s="89" t="b">
        <v>1</v>
      </c>
      <c r="D30" s="20"/>
      <c r="E30" s="90" t="s">
        <v>242</v>
      </c>
    </row>
    <row r="31" spans="1:5" ht="12.75">
      <c r="A31" s="88">
        <v>29</v>
      </c>
      <c r="B31" s="89" t="s">
        <v>95</v>
      </c>
      <c r="C31" s="89" t="b">
        <v>1</v>
      </c>
      <c r="D31" s="20"/>
      <c r="E31" s="90" t="s">
        <v>242</v>
      </c>
    </row>
    <row r="32" spans="1:5" ht="12.75">
      <c r="A32" s="88">
        <v>30</v>
      </c>
      <c r="B32" s="89" t="s">
        <v>96</v>
      </c>
      <c r="C32" s="89" t="b">
        <v>1</v>
      </c>
      <c r="D32" s="20"/>
      <c r="E32" s="90" t="s">
        <v>242</v>
      </c>
    </row>
    <row r="33" spans="1:5" ht="12.75">
      <c r="A33" s="88">
        <v>31</v>
      </c>
      <c r="B33" s="91" t="s">
        <v>237</v>
      </c>
      <c r="C33" s="88" t="b">
        <v>0</v>
      </c>
      <c r="D33" s="20"/>
      <c r="E33" s="90" t="s">
        <v>242</v>
      </c>
    </row>
    <row r="34" spans="1:5" ht="12.75">
      <c r="A34" s="88">
        <v>32</v>
      </c>
      <c r="B34" s="91" t="s">
        <v>118</v>
      </c>
      <c r="C34" s="88">
        <v>10</v>
      </c>
      <c r="D34" s="20"/>
      <c r="E34" s="88"/>
    </row>
    <row r="35" spans="1:5" ht="12.75">
      <c r="A35" s="88">
        <v>33</v>
      </c>
      <c r="B35" s="91" t="s">
        <v>119</v>
      </c>
      <c r="C35" s="88">
        <v>100000</v>
      </c>
      <c r="D35" s="20"/>
      <c r="E35" s="88"/>
    </row>
    <row r="36" spans="1:5" ht="12.75">
      <c r="A36" s="88">
        <v>34</v>
      </c>
      <c r="B36" s="91" t="s">
        <v>120</v>
      </c>
      <c r="C36" s="88" t="b">
        <v>0</v>
      </c>
      <c r="D36" s="20"/>
      <c r="E36" s="88"/>
    </row>
    <row r="37" spans="1:5" ht="12.75">
      <c r="A37" s="88">
        <v>35</v>
      </c>
      <c r="B37" s="89" t="s">
        <v>116</v>
      </c>
      <c r="C37" s="89" t="b">
        <v>0</v>
      </c>
      <c r="D37" s="20"/>
      <c r="E37" s="88"/>
    </row>
    <row r="38" spans="1:5" ht="12.75">
      <c r="A38" s="88">
        <v>36</v>
      </c>
      <c r="B38" s="89" t="s">
        <v>85</v>
      </c>
      <c r="C38" s="89">
        <v>1</v>
      </c>
      <c r="D38" s="20"/>
      <c r="E38" s="88"/>
    </row>
    <row r="39" spans="1:5" ht="12.75">
      <c r="A39" s="88">
        <v>37</v>
      </c>
      <c r="B39" s="89" t="s">
        <v>86</v>
      </c>
      <c r="C39" s="89">
        <v>1048576</v>
      </c>
      <c r="D39" s="20"/>
      <c r="E39" s="88"/>
    </row>
    <row r="40" spans="1:5" ht="12.75">
      <c r="A40" s="88">
        <v>38</v>
      </c>
      <c r="B40" s="89" t="s">
        <v>241</v>
      </c>
      <c r="C40" s="89" t="b">
        <v>0</v>
      </c>
      <c r="D40" s="20"/>
      <c r="E40" s="90" t="s">
        <v>242</v>
      </c>
    </row>
    <row r="41" spans="1:5" ht="25.5">
      <c r="A41" s="88">
        <v>39</v>
      </c>
      <c r="B41" s="89" t="s">
        <v>87</v>
      </c>
      <c r="C41" s="89" t="b">
        <v>0</v>
      </c>
      <c r="D41" s="20"/>
      <c r="E41" s="90" t="s">
        <v>248</v>
      </c>
    </row>
    <row r="42" spans="1:5" ht="25.5">
      <c r="A42" s="88">
        <v>40</v>
      </c>
      <c r="B42" s="89" t="s">
        <v>88</v>
      </c>
      <c r="C42" s="89" t="b">
        <v>0</v>
      </c>
      <c r="D42" s="20"/>
      <c r="E42" s="90" t="s">
        <v>248</v>
      </c>
    </row>
    <row r="43" spans="1:5" ht="25.5">
      <c r="A43" s="88">
        <v>41</v>
      </c>
      <c r="B43" s="89" t="s">
        <v>89</v>
      </c>
      <c r="C43" s="89" t="b">
        <v>0</v>
      </c>
      <c r="D43" s="20"/>
      <c r="E43" s="90" t="s">
        <v>248</v>
      </c>
    </row>
    <row r="44" spans="1:5" ht="25.5">
      <c r="A44" s="88">
        <v>42</v>
      </c>
      <c r="B44" s="89" t="s">
        <v>90</v>
      </c>
      <c r="C44" s="89" t="b">
        <v>0</v>
      </c>
      <c r="D44" s="20"/>
      <c r="E44" s="90" t="s">
        <v>248</v>
      </c>
    </row>
    <row r="45" spans="1:5" ht="25.5">
      <c r="A45" s="88">
        <v>43</v>
      </c>
      <c r="B45" s="89" t="s">
        <v>91</v>
      </c>
      <c r="C45" s="89" t="b">
        <v>0</v>
      </c>
      <c r="D45" s="20"/>
      <c r="E45" s="90" t="s">
        <v>248</v>
      </c>
    </row>
    <row r="46" spans="1:5" ht="38.25">
      <c r="A46" s="88">
        <v>44</v>
      </c>
      <c r="B46" s="92" t="s">
        <v>114</v>
      </c>
      <c r="C46" s="90" t="s">
        <v>243</v>
      </c>
      <c r="D46" s="20"/>
      <c r="E46" s="90" t="s">
        <v>242</v>
      </c>
    </row>
    <row r="48" ht="9.75" customHeight="1"/>
    <row r="49" ht="12.75" hidden="1">
      <c r="E49" s="21" t="s">
        <v>21</v>
      </c>
    </row>
    <row r="50" ht="12.75" hidden="1">
      <c r="E50" s="21" t="s">
        <v>7</v>
      </c>
    </row>
    <row r="51" ht="12.75" hidden="1">
      <c r="E51" s="21" t="s">
        <v>8</v>
      </c>
    </row>
    <row r="52" ht="12.75" hidden="1">
      <c r="E52" s="21" t="s">
        <v>74</v>
      </c>
    </row>
    <row r="53" ht="12.75" hidden="1">
      <c r="E53" s="21" t="s">
        <v>75</v>
      </c>
    </row>
  </sheetData>
  <sheetProtection/>
  <conditionalFormatting sqref="D3:D46">
    <cfRule type="cellIs" priority="1" dxfId="3" operator="equal" stopIfTrue="1">
      <formula>"Pass"</formula>
    </cfRule>
    <cfRule type="cellIs" priority="2" dxfId="2" operator="equal" stopIfTrue="1">
      <formula>"Fail"</formula>
    </cfRule>
    <cfRule type="cellIs" priority="3" dxfId="1" operator="equal" stopIfTrue="1">
      <formula>"Info Needed"</formula>
    </cfRule>
  </conditionalFormatting>
  <dataValidations count="1">
    <dataValidation type="list" allowBlank="1" showInputMessage="1" showErrorMessage="1" sqref="D3:D46">
      <formula1>$E$50:$E$53</formula1>
    </dataValidation>
  </dataValidations>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0"/>
  <sheetViews>
    <sheetView showGridLines="0" zoomScale="80" zoomScaleNormal="80" zoomScalePageLayoutView="0" workbookViewId="0" topLeftCell="A1">
      <pane ySplit="1" topLeftCell="A5" activePane="bottomLeft" state="frozen"/>
      <selection pane="topLeft" activeCell="A1" sqref="A1"/>
      <selection pane="bottomLeft" activeCell="D34" sqref="D34:D39"/>
    </sheetView>
  </sheetViews>
  <sheetFormatPr defaultColWidth="9.140625" defaultRowHeight="12.75" customHeight="1"/>
  <cols>
    <col min="2" max="2" width="13.140625" style="0" customWidth="1"/>
    <col min="3" max="3" width="84.421875" style="0" customWidth="1"/>
    <col min="4" max="4" width="22.421875" style="0" customWidth="1"/>
  </cols>
  <sheetData>
    <row r="1" spans="1:4" ht="12.75">
      <c r="A1" s="8" t="s">
        <v>28</v>
      </c>
      <c r="B1" s="9"/>
      <c r="C1" s="9"/>
      <c r="D1" s="9"/>
    </row>
    <row r="2" spans="1:4" s="1" customFormat="1" ht="12.75" customHeight="1">
      <c r="A2" s="18" t="s">
        <v>25</v>
      </c>
      <c r="B2" s="18" t="s">
        <v>26</v>
      </c>
      <c r="C2" s="18" t="s">
        <v>27</v>
      </c>
      <c r="D2" s="18" t="s">
        <v>43</v>
      </c>
    </row>
    <row r="3" spans="1:4" ht="57" customHeight="1">
      <c r="A3" s="4">
        <v>1</v>
      </c>
      <c r="B3" s="5">
        <v>41340</v>
      </c>
      <c r="C3" s="107" t="s">
        <v>390</v>
      </c>
      <c r="D3" s="102" t="s">
        <v>320</v>
      </c>
    </row>
    <row r="4" spans="1:4" ht="12.75">
      <c r="A4" s="4">
        <v>1.1</v>
      </c>
      <c r="B4" s="5">
        <v>41543</v>
      </c>
      <c r="C4" s="6" t="s">
        <v>392</v>
      </c>
      <c r="D4" s="6" t="s">
        <v>320</v>
      </c>
    </row>
    <row r="5" spans="1:4" ht="12.75">
      <c r="A5" s="4">
        <v>1.2</v>
      </c>
      <c r="B5" s="5">
        <v>41740</v>
      </c>
      <c r="C5" s="6" t="s">
        <v>399</v>
      </c>
      <c r="D5" s="6" t="s">
        <v>320</v>
      </c>
    </row>
    <row r="6" spans="1:4" ht="63.75">
      <c r="A6" s="4">
        <v>1.3</v>
      </c>
      <c r="B6" s="5">
        <v>41815</v>
      </c>
      <c r="C6" s="107" t="s">
        <v>452</v>
      </c>
      <c r="D6" s="6" t="s">
        <v>320</v>
      </c>
    </row>
    <row r="7" spans="1:4" ht="12.75">
      <c r="A7" s="4">
        <v>1.4</v>
      </c>
      <c r="B7" s="5">
        <v>41890</v>
      </c>
      <c r="C7" s="6" t="s">
        <v>375</v>
      </c>
      <c r="D7" s="6" t="s">
        <v>320</v>
      </c>
    </row>
    <row r="8" spans="1:4" ht="25.5">
      <c r="A8" s="4">
        <v>1.5</v>
      </c>
      <c r="B8" s="5">
        <v>42041</v>
      </c>
      <c r="C8" s="186" t="s">
        <v>483</v>
      </c>
      <c r="D8" s="187" t="s">
        <v>320</v>
      </c>
    </row>
    <row r="9" spans="1:4" ht="12.75">
      <c r="A9" s="4">
        <v>2</v>
      </c>
      <c r="B9" s="5">
        <v>42454</v>
      </c>
      <c r="C9" s="107" t="s">
        <v>1099</v>
      </c>
      <c r="D9" s="187" t="s">
        <v>320</v>
      </c>
    </row>
    <row r="10" spans="1:4" ht="32.25" customHeight="1">
      <c r="A10" s="241">
        <v>2.1</v>
      </c>
      <c r="B10" s="242">
        <v>42766</v>
      </c>
      <c r="C10" s="243" t="s">
        <v>1426</v>
      </c>
      <c r="D10" s="243" t="s">
        <v>320</v>
      </c>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dimension ref="A1:D425"/>
  <sheetViews>
    <sheetView zoomScale="80" zoomScaleNormal="80" zoomScalePageLayoutView="0" workbookViewId="0" topLeftCell="A1">
      <pane ySplit="1" topLeftCell="A2" activePane="bottomLeft" state="frozen"/>
      <selection pane="topLeft" activeCell="A1" sqref="A1"/>
      <selection pane="bottomLeft" activeCell="O39" sqref="O39"/>
    </sheetView>
  </sheetViews>
  <sheetFormatPr defaultColWidth="9.140625" defaultRowHeight="12.75" customHeight="1"/>
  <cols>
    <col min="1" max="1" width="15.140625" style="223" customWidth="1"/>
    <col min="2" max="2" width="76.00390625" style="223" customWidth="1"/>
    <col min="3" max="3" width="14.28125" style="224" customWidth="1"/>
    <col min="4" max="4" width="9.7109375" style="0" customWidth="1"/>
  </cols>
  <sheetData>
    <row r="1" spans="1:4" ht="15.75">
      <c r="A1" s="234" t="s">
        <v>485</v>
      </c>
      <c r="B1" s="234" t="s">
        <v>1293</v>
      </c>
      <c r="C1" s="235" t="s">
        <v>470</v>
      </c>
      <c r="D1" s="236" t="s">
        <v>1294</v>
      </c>
    </row>
    <row r="2" spans="1:3" ht="15.75">
      <c r="A2" s="226" t="s">
        <v>614</v>
      </c>
      <c r="B2" s="226" t="s">
        <v>615</v>
      </c>
      <c r="C2" s="227">
        <v>6</v>
      </c>
    </row>
    <row r="3" spans="1:3" ht="15.75">
      <c r="A3" s="226" t="s">
        <v>498</v>
      </c>
      <c r="B3" s="226" t="s">
        <v>1169</v>
      </c>
      <c r="C3" s="227">
        <v>4</v>
      </c>
    </row>
    <row r="4" spans="1:3" ht="15.75">
      <c r="A4" s="226" t="s">
        <v>616</v>
      </c>
      <c r="B4" s="226" t="s">
        <v>617</v>
      </c>
      <c r="C4" s="227">
        <v>5</v>
      </c>
    </row>
    <row r="5" spans="1:3" ht="15.75">
      <c r="A5" s="226" t="s">
        <v>618</v>
      </c>
      <c r="B5" s="226" t="s">
        <v>1170</v>
      </c>
      <c r="C5" s="227">
        <v>2</v>
      </c>
    </row>
    <row r="6" spans="1:3" ht="15.75">
      <c r="A6" s="226" t="s">
        <v>619</v>
      </c>
      <c r="B6" s="226" t="s">
        <v>620</v>
      </c>
      <c r="C6" s="227">
        <v>2</v>
      </c>
    </row>
    <row r="7" spans="1:3" ht="15.75">
      <c r="A7" s="226" t="s">
        <v>621</v>
      </c>
      <c r="B7" s="226" t="s">
        <v>622</v>
      </c>
      <c r="C7" s="227">
        <v>4</v>
      </c>
    </row>
    <row r="8" spans="1:3" ht="15.75">
      <c r="A8" s="226" t="s">
        <v>623</v>
      </c>
      <c r="B8" s="226" t="s">
        <v>624</v>
      </c>
      <c r="C8" s="227">
        <v>2</v>
      </c>
    </row>
    <row r="9" spans="1:3" ht="15.75">
      <c r="A9" s="226" t="s">
        <v>625</v>
      </c>
      <c r="B9" s="226" t="s">
        <v>626</v>
      </c>
      <c r="C9" s="227">
        <v>4</v>
      </c>
    </row>
    <row r="10" spans="1:3" ht="15.75">
      <c r="A10" s="226" t="s">
        <v>627</v>
      </c>
      <c r="B10" s="226" t="s">
        <v>628</v>
      </c>
      <c r="C10" s="227">
        <v>5</v>
      </c>
    </row>
    <row r="11" spans="1:3" ht="15.75">
      <c r="A11" s="226" t="s">
        <v>629</v>
      </c>
      <c r="B11" s="226" t="s">
        <v>630</v>
      </c>
      <c r="C11" s="227">
        <v>4</v>
      </c>
    </row>
    <row r="12" spans="1:3" ht="15.75">
      <c r="A12" s="226" t="s">
        <v>631</v>
      </c>
      <c r="B12" s="226" t="s">
        <v>632</v>
      </c>
      <c r="C12" s="227">
        <v>4</v>
      </c>
    </row>
    <row r="13" spans="1:3" ht="15.75">
      <c r="A13" s="226" t="s">
        <v>501</v>
      </c>
      <c r="B13" s="226" t="s">
        <v>633</v>
      </c>
      <c r="C13" s="227">
        <v>5</v>
      </c>
    </row>
    <row r="14" spans="1:3" ht="15.75">
      <c r="A14" s="226" t="s">
        <v>634</v>
      </c>
      <c r="B14" s="226" t="s">
        <v>635</v>
      </c>
      <c r="C14" s="227">
        <v>4</v>
      </c>
    </row>
    <row r="15" spans="1:3" ht="15.75">
      <c r="A15" s="226" t="s">
        <v>567</v>
      </c>
      <c r="B15" s="226" t="s">
        <v>636</v>
      </c>
      <c r="C15" s="227">
        <v>5</v>
      </c>
    </row>
    <row r="16" spans="1:3" ht="15.75">
      <c r="A16" s="226" t="s">
        <v>637</v>
      </c>
      <c r="B16" s="226" t="s">
        <v>638</v>
      </c>
      <c r="C16" s="227">
        <v>1</v>
      </c>
    </row>
    <row r="17" spans="1:3" ht="15.75">
      <c r="A17" s="226" t="s">
        <v>505</v>
      </c>
      <c r="B17" s="226" t="s">
        <v>639</v>
      </c>
      <c r="C17" s="227">
        <v>5</v>
      </c>
    </row>
    <row r="18" spans="1:3" ht="15.75">
      <c r="A18" s="226" t="s">
        <v>640</v>
      </c>
      <c r="B18" s="226" t="s">
        <v>641</v>
      </c>
      <c r="C18" s="227">
        <v>7</v>
      </c>
    </row>
    <row r="19" spans="1:3" ht="15.75">
      <c r="A19" s="226" t="s">
        <v>507</v>
      </c>
      <c r="B19" s="226" t="s">
        <v>642</v>
      </c>
      <c r="C19" s="227">
        <v>1</v>
      </c>
    </row>
    <row r="20" spans="1:3" ht="15.75">
      <c r="A20" s="226" t="s">
        <v>643</v>
      </c>
      <c r="B20" s="226" t="s">
        <v>644</v>
      </c>
      <c r="C20" s="227">
        <v>8</v>
      </c>
    </row>
    <row r="21" spans="1:3" ht="15.75">
      <c r="A21" s="226" t="s">
        <v>645</v>
      </c>
      <c r="B21" s="226" t="s">
        <v>646</v>
      </c>
      <c r="C21" s="227">
        <v>6</v>
      </c>
    </row>
    <row r="22" spans="1:3" ht="15.75">
      <c r="A22" s="226" t="s">
        <v>647</v>
      </c>
      <c r="B22" s="226" t="s">
        <v>648</v>
      </c>
      <c r="C22" s="227">
        <v>5</v>
      </c>
    </row>
    <row r="23" spans="1:3" ht="15.75">
      <c r="A23" s="226" t="s">
        <v>649</v>
      </c>
      <c r="B23" s="226" t="s">
        <v>650</v>
      </c>
      <c r="C23" s="227">
        <v>6</v>
      </c>
    </row>
    <row r="24" spans="1:3" ht="15.75">
      <c r="A24" s="226" t="s">
        <v>651</v>
      </c>
      <c r="B24" s="226" t="s">
        <v>652</v>
      </c>
      <c r="C24" s="227">
        <v>6</v>
      </c>
    </row>
    <row r="25" spans="1:3" ht="15.75">
      <c r="A25" s="226" t="s">
        <v>653</v>
      </c>
      <c r="B25" s="226" t="s">
        <v>654</v>
      </c>
      <c r="C25" s="227">
        <v>5</v>
      </c>
    </row>
    <row r="26" spans="1:3" ht="15.75">
      <c r="A26" s="226" t="s">
        <v>655</v>
      </c>
      <c r="B26" s="226" t="s">
        <v>656</v>
      </c>
      <c r="C26" s="227">
        <v>5</v>
      </c>
    </row>
    <row r="27" spans="1:3" ht="15.75">
      <c r="A27" s="226" t="s">
        <v>657</v>
      </c>
      <c r="B27" s="226" t="s">
        <v>658</v>
      </c>
      <c r="C27" s="227">
        <v>5</v>
      </c>
    </row>
    <row r="28" spans="1:3" ht="15.75">
      <c r="A28" s="226" t="s">
        <v>659</v>
      </c>
      <c r="B28" s="226" t="s">
        <v>1171</v>
      </c>
      <c r="C28" s="227">
        <v>6</v>
      </c>
    </row>
    <row r="29" spans="1:3" ht="15.75">
      <c r="A29" s="226" t="s">
        <v>660</v>
      </c>
      <c r="B29" s="226" t="s">
        <v>661</v>
      </c>
      <c r="C29" s="227">
        <v>4</v>
      </c>
    </row>
    <row r="30" spans="1:3" ht="15.75">
      <c r="A30" s="226" t="s">
        <v>662</v>
      </c>
      <c r="B30" s="226" t="s">
        <v>663</v>
      </c>
      <c r="C30" s="227">
        <v>4</v>
      </c>
    </row>
    <row r="31" spans="1:3" ht="15.75">
      <c r="A31" s="226" t="s">
        <v>499</v>
      </c>
      <c r="B31" s="226" t="s">
        <v>664</v>
      </c>
      <c r="C31" s="227">
        <v>7</v>
      </c>
    </row>
    <row r="32" spans="1:3" ht="15.75">
      <c r="A32" s="226" t="s">
        <v>665</v>
      </c>
      <c r="B32" s="226" t="s">
        <v>666</v>
      </c>
      <c r="C32" s="227">
        <v>5</v>
      </c>
    </row>
    <row r="33" spans="1:3" ht="15.75">
      <c r="A33" s="226" t="s">
        <v>667</v>
      </c>
      <c r="B33" s="226" t="s">
        <v>668</v>
      </c>
      <c r="C33" s="227">
        <v>5</v>
      </c>
    </row>
    <row r="34" spans="1:3" ht="15.75">
      <c r="A34" s="226" t="s">
        <v>669</v>
      </c>
      <c r="B34" s="226" t="s">
        <v>670</v>
      </c>
      <c r="C34" s="227">
        <v>7</v>
      </c>
    </row>
    <row r="35" spans="1:3" ht="15.75">
      <c r="A35" s="226" t="s">
        <v>671</v>
      </c>
      <c r="B35" s="226" t="s">
        <v>672</v>
      </c>
      <c r="C35" s="227">
        <v>5</v>
      </c>
    </row>
    <row r="36" spans="1:3" ht="15.75">
      <c r="A36" s="226" t="s">
        <v>673</v>
      </c>
      <c r="B36" s="226" t="s">
        <v>674</v>
      </c>
      <c r="C36" s="227">
        <v>5</v>
      </c>
    </row>
    <row r="37" spans="1:3" ht="15.75">
      <c r="A37" s="226" t="s">
        <v>675</v>
      </c>
      <c r="B37" s="226" t="s">
        <v>676</v>
      </c>
      <c r="C37" s="227">
        <v>8</v>
      </c>
    </row>
    <row r="38" spans="1:3" ht="15.75">
      <c r="A38" s="226" t="s">
        <v>677</v>
      </c>
      <c r="B38" s="226" t="s">
        <v>678</v>
      </c>
      <c r="C38" s="227">
        <v>5</v>
      </c>
    </row>
    <row r="39" spans="1:3" ht="15.75">
      <c r="A39" s="226" t="s">
        <v>679</v>
      </c>
      <c r="B39" s="228" t="s">
        <v>680</v>
      </c>
      <c r="C39" s="229">
        <v>5</v>
      </c>
    </row>
    <row r="40" spans="1:3" ht="15.75">
      <c r="A40" s="226" t="s">
        <v>681</v>
      </c>
      <c r="B40" s="226" t="s">
        <v>682</v>
      </c>
      <c r="C40" s="227">
        <v>2</v>
      </c>
    </row>
    <row r="41" spans="1:3" ht="15.75">
      <c r="A41" s="226" t="s">
        <v>683</v>
      </c>
      <c r="B41" s="226" t="s">
        <v>684</v>
      </c>
      <c r="C41" s="227">
        <v>4</v>
      </c>
    </row>
    <row r="42" spans="1:3" ht="15.75">
      <c r="A42" s="226" t="s">
        <v>1429</v>
      </c>
      <c r="B42" s="226" t="s">
        <v>685</v>
      </c>
      <c r="C42" s="227">
        <v>5</v>
      </c>
    </row>
    <row r="43" spans="1:3" ht="15.75">
      <c r="A43" s="226" t="s">
        <v>686</v>
      </c>
      <c r="B43" s="226" t="s">
        <v>687</v>
      </c>
      <c r="C43" s="227">
        <v>5</v>
      </c>
    </row>
    <row r="44" spans="1:3" ht="15.75">
      <c r="A44" s="226" t="s">
        <v>688</v>
      </c>
      <c r="B44" s="226" t="s">
        <v>689</v>
      </c>
      <c r="C44" s="227">
        <v>6</v>
      </c>
    </row>
    <row r="45" spans="1:3" ht="15.75">
      <c r="A45" s="226" t="s">
        <v>690</v>
      </c>
      <c r="B45" s="226" t="s">
        <v>691</v>
      </c>
      <c r="C45" s="227">
        <v>5</v>
      </c>
    </row>
    <row r="46" spans="1:3" ht="15.75">
      <c r="A46" s="226" t="s">
        <v>692</v>
      </c>
      <c r="B46" s="226" t="s">
        <v>693</v>
      </c>
      <c r="C46" s="227">
        <v>4</v>
      </c>
    </row>
    <row r="47" spans="1:3" ht="15.75">
      <c r="A47" s="226" t="s">
        <v>694</v>
      </c>
      <c r="B47" s="226" t="s">
        <v>695</v>
      </c>
      <c r="C47" s="227">
        <v>4</v>
      </c>
    </row>
    <row r="48" spans="1:3" ht="15.75">
      <c r="A48" s="226" t="s">
        <v>1100</v>
      </c>
      <c r="B48" s="226" t="s">
        <v>1132</v>
      </c>
      <c r="C48" s="227">
        <v>6</v>
      </c>
    </row>
    <row r="49" spans="1:3" ht="15.75">
      <c r="A49" s="226" t="s">
        <v>696</v>
      </c>
      <c r="B49" s="226" t="s">
        <v>697</v>
      </c>
      <c r="C49" s="227">
        <v>6</v>
      </c>
    </row>
    <row r="50" spans="1:3" ht="15.75">
      <c r="A50" s="226" t="s">
        <v>1101</v>
      </c>
      <c r="B50" s="226" t="s">
        <v>1133</v>
      </c>
      <c r="C50" s="227">
        <v>4</v>
      </c>
    </row>
    <row r="51" spans="1:3" ht="15.75">
      <c r="A51" s="226" t="s">
        <v>1102</v>
      </c>
      <c r="B51" s="226" t="s">
        <v>1134</v>
      </c>
      <c r="C51" s="227">
        <v>6</v>
      </c>
    </row>
    <row r="52" spans="1:3" ht="15.75">
      <c r="A52" s="226" t="s">
        <v>1103</v>
      </c>
      <c r="B52" s="226" t="s">
        <v>1135</v>
      </c>
      <c r="C52" s="227">
        <v>4</v>
      </c>
    </row>
    <row r="53" spans="1:3" ht="15.75">
      <c r="A53" s="226" t="s">
        <v>1189</v>
      </c>
      <c r="B53" s="226" t="s">
        <v>1190</v>
      </c>
      <c r="C53" s="229">
        <v>5</v>
      </c>
    </row>
    <row r="54" spans="1:3" ht="15.75">
      <c r="A54" s="226" t="s">
        <v>1191</v>
      </c>
      <c r="B54" s="226" t="s">
        <v>1192</v>
      </c>
      <c r="C54" s="229">
        <v>2</v>
      </c>
    </row>
    <row r="55" spans="1:3" ht="15.75">
      <c r="A55" s="226" t="s">
        <v>1193</v>
      </c>
      <c r="B55" s="226" t="s">
        <v>1194</v>
      </c>
      <c r="C55" s="229">
        <v>2</v>
      </c>
    </row>
    <row r="56" spans="1:3" ht="15.75">
      <c r="A56" s="226" t="s">
        <v>1195</v>
      </c>
      <c r="B56" s="226" t="s">
        <v>1196</v>
      </c>
      <c r="C56" s="229">
        <v>4</v>
      </c>
    </row>
    <row r="57" spans="1:3" ht="15.75">
      <c r="A57" s="226" t="s">
        <v>1197</v>
      </c>
      <c r="B57" s="226" t="s">
        <v>1198</v>
      </c>
      <c r="C57" s="229">
        <v>5</v>
      </c>
    </row>
    <row r="58" spans="1:3" ht="15.75">
      <c r="A58" s="226" t="s">
        <v>1199</v>
      </c>
      <c r="B58" s="226" t="s">
        <v>1200</v>
      </c>
      <c r="C58" s="229">
        <v>5</v>
      </c>
    </row>
    <row r="59" spans="1:3" ht="15.75">
      <c r="A59" s="226" t="s">
        <v>1201</v>
      </c>
      <c r="B59" s="226" t="s">
        <v>1202</v>
      </c>
      <c r="C59" s="229">
        <v>5</v>
      </c>
    </row>
    <row r="60" spans="1:3" ht="15.75">
      <c r="A60" s="226" t="s">
        <v>1203</v>
      </c>
      <c r="B60" s="226" t="s">
        <v>1204</v>
      </c>
      <c r="C60" s="229">
        <v>3</v>
      </c>
    </row>
    <row r="61" spans="1:3" ht="15.75">
      <c r="A61" s="226" t="s">
        <v>1205</v>
      </c>
      <c r="B61" s="226" t="s">
        <v>1206</v>
      </c>
      <c r="C61" s="227">
        <v>5</v>
      </c>
    </row>
    <row r="62" spans="1:3" ht="15.75">
      <c r="A62" s="226" t="s">
        <v>1207</v>
      </c>
      <c r="B62" s="226" t="s">
        <v>1208</v>
      </c>
      <c r="C62" s="227">
        <v>3</v>
      </c>
    </row>
    <row r="63" spans="1:3" ht="15.75">
      <c r="A63" s="226" t="s">
        <v>1295</v>
      </c>
      <c r="B63" s="226" t="s">
        <v>1296</v>
      </c>
      <c r="C63" s="227">
        <v>4</v>
      </c>
    </row>
    <row r="64" spans="1:3" ht="31.5">
      <c r="A64" s="226" t="s">
        <v>1297</v>
      </c>
      <c r="B64" s="226" t="s">
        <v>1298</v>
      </c>
      <c r="C64" s="227">
        <v>3</v>
      </c>
    </row>
    <row r="65" spans="1:3" ht="15.75">
      <c r="A65" s="226" t="s">
        <v>698</v>
      </c>
      <c r="B65" s="226" t="s">
        <v>699</v>
      </c>
      <c r="C65" s="227">
        <v>3</v>
      </c>
    </row>
    <row r="66" spans="1:3" ht="15.75">
      <c r="A66" s="226" t="s">
        <v>700</v>
      </c>
      <c r="B66" s="226" t="s">
        <v>632</v>
      </c>
      <c r="C66" s="227">
        <v>3</v>
      </c>
    </row>
    <row r="67" spans="1:3" ht="15.75">
      <c r="A67" s="226" t="s">
        <v>701</v>
      </c>
      <c r="B67" s="226" t="s">
        <v>702</v>
      </c>
      <c r="C67" s="227">
        <v>3</v>
      </c>
    </row>
    <row r="68" spans="1:3" ht="15.75">
      <c r="A68" s="226" t="s">
        <v>703</v>
      </c>
      <c r="B68" s="226" t="s">
        <v>704</v>
      </c>
      <c r="C68" s="227">
        <v>1</v>
      </c>
    </row>
    <row r="69" spans="1:3" ht="15.75">
      <c r="A69" s="226" t="s">
        <v>705</v>
      </c>
      <c r="B69" s="226" t="s">
        <v>706</v>
      </c>
      <c r="C69" s="227">
        <v>3</v>
      </c>
    </row>
    <row r="70" spans="1:3" ht="15.75">
      <c r="A70" s="226" t="s">
        <v>494</v>
      </c>
      <c r="B70" s="226" t="s">
        <v>707</v>
      </c>
      <c r="C70" s="227">
        <v>5</v>
      </c>
    </row>
    <row r="71" spans="1:3" ht="15.75">
      <c r="A71" s="226" t="s">
        <v>708</v>
      </c>
      <c r="B71" s="226" t="s">
        <v>709</v>
      </c>
      <c r="C71" s="227">
        <v>3</v>
      </c>
    </row>
    <row r="72" spans="1:3" ht="15.75">
      <c r="A72" s="226" t="s">
        <v>710</v>
      </c>
      <c r="B72" s="226" t="s">
        <v>711</v>
      </c>
      <c r="C72" s="227">
        <v>6</v>
      </c>
    </row>
    <row r="73" spans="1:3" ht="15.75">
      <c r="A73" s="226" t="s">
        <v>712</v>
      </c>
      <c r="B73" s="226" t="s">
        <v>713</v>
      </c>
      <c r="C73" s="227">
        <v>4</v>
      </c>
    </row>
    <row r="74" spans="1:3" ht="15.75">
      <c r="A74" s="226" t="s">
        <v>1104</v>
      </c>
      <c r="B74" s="226" t="s">
        <v>1136</v>
      </c>
      <c r="C74" s="227">
        <v>4</v>
      </c>
    </row>
    <row r="75" spans="1:3" ht="15.75">
      <c r="A75" s="226" t="s">
        <v>714</v>
      </c>
      <c r="B75" s="226" t="s">
        <v>715</v>
      </c>
      <c r="C75" s="227">
        <v>7</v>
      </c>
    </row>
    <row r="76" spans="1:3" ht="15.75">
      <c r="A76" s="226" t="s">
        <v>716</v>
      </c>
      <c r="B76" s="226" t="s">
        <v>717</v>
      </c>
      <c r="C76" s="227">
        <v>6</v>
      </c>
    </row>
    <row r="77" spans="1:3" ht="15.75">
      <c r="A77" s="226" t="s">
        <v>718</v>
      </c>
      <c r="B77" s="226" t="s">
        <v>719</v>
      </c>
      <c r="C77" s="227">
        <v>5</v>
      </c>
    </row>
    <row r="78" spans="1:3" ht="15.75">
      <c r="A78" s="226" t="s">
        <v>720</v>
      </c>
      <c r="B78" s="226" t="s">
        <v>721</v>
      </c>
      <c r="C78" s="227">
        <v>3</v>
      </c>
    </row>
    <row r="79" spans="1:3" ht="15.75">
      <c r="A79" s="226" t="s">
        <v>722</v>
      </c>
      <c r="B79" s="226" t="s">
        <v>723</v>
      </c>
      <c r="C79" s="227">
        <v>3</v>
      </c>
    </row>
    <row r="80" spans="1:3" ht="15.75">
      <c r="A80" s="226" t="s">
        <v>724</v>
      </c>
      <c r="B80" s="226" t="s">
        <v>725</v>
      </c>
      <c r="C80" s="227">
        <v>4</v>
      </c>
    </row>
    <row r="81" spans="1:3" ht="15.75">
      <c r="A81" s="226" t="s">
        <v>513</v>
      </c>
      <c r="B81" s="226" t="s">
        <v>1172</v>
      </c>
      <c r="C81" s="227">
        <v>2</v>
      </c>
    </row>
    <row r="82" spans="1:3" ht="15.75">
      <c r="A82" s="226" t="s">
        <v>726</v>
      </c>
      <c r="B82" s="226" t="s">
        <v>727</v>
      </c>
      <c r="C82" s="227">
        <v>4</v>
      </c>
    </row>
    <row r="83" spans="1:3" ht="15.75">
      <c r="A83" s="226" t="s">
        <v>728</v>
      </c>
      <c r="B83" s="226" t="s">
        <v>1137</v>
      </c>
      <c r="C83" s="227">
        <v>4</v>
      </c>
    </row>
    <row r="84" spans="1:3" ht="15.75">
      <c r="A84" s="226" t="s">
        <v>517</v>
      </c>
      <c r="B84" s="226" t="s">
        <v>729</v>
      </c>
      <c r="C84" s="227">
        <v>4</v>
      </c>
    </row>
    <row r="85" spans="1:3" ht="15.75">
      <c r="A85" s="226" t="s">
        <v>730</v>
      </c>
      <c r="B85" s="226" t="s">
        <v>632</v>
      </c>
      <c r="C85" s="227">
        <v>4</v>
      </c>
    </row>
    <row r="86" spans="1:3" ht="15.75">
      <c r="A86" s="226" t="s">
        <v>731</v>
      </c>
      <c r="B86" s="226" t="s">
        <v>732</v>
      </c>
      <c r="C86" s="227">
        <v>3</v>
      </c>
    </row>
    <row r="87" spans="1:3" ht="15.75">
      <c r="A87" s="226" t="s">
        <v>515</v>
      </c>
      <c r="B87" s="226" t="s">
        <v>733</v>
      </c>
      <c r="C87" s="227">
        <v>6</v>
      </c>
    </row>
    <row r="88" spans="1:3" ht="15.75">
      <c r="A88" s="226" t="s">
        <v>511</v>
      </c>
      <c r="B88" s="226" t="s">
        <v>734</v>
      </c>
      <c r="C88" s="227">
        <v>3</v>
      </c>
    </row>
    <row r="89" spans="1:3" ht="15.75">
      <c r="A89" s="226" t="s">
        <v>735</v>
      </c>
      <c r="B89" s="226" t="s">
        <v>736</v>
      </c>
      <c r="C89" s="227">
        <v>6</v>
      </c>
    </row>
    <row r="90" spans="1:3" ht="15.75">
      <c r="A90" s="226" t="s">
        <v>737</v>
      </c>
      <c r="B90" s="226" t="s">
        <v>738</v>
      </c>
      <c r="C90" s="227">
        <v>5</v>
      </c>
    </row>
    <row r="91" spans="1:3" ht="15.75">
      <c r="A91" s="226" t="s">
        <v>739</v>
      </c>
      <c r="B91" s="226" t="s">
        <v>740</v>
      </c>
      <c r="C91" s="227">
        <v>5</v>
      </c>
    </row>
    <row r="92" spans="1:3" ht="15.75">
      <c r="A92" s="226" t="s">
        <v>741</v>
      </c>
      <c r="B92" s="226" t="s">
        <v>742</v>
      </c>
      <c r="C92" s="227">
        <v>5</v>
      </c>
    </row>
    <row r="93" spans="1:3" ht="15.75">
      <c r="A93" s="226" t="s">
        <v>743</v>
      </c>
      <c r="B93" s="226" t="s">
        <v>744</v>
      </c>
      <c r="C93" s="229">
        <v>3</v>
      </c>
    </row>
    <row r="94" spans="1:3" ht="15.75">
      <c r="A94" s="226" t="s">
        <v>745</v>
      </c>
      <c r="B94" s="226" t="s">
        <v>746</v>
      </c>
      <c r="C94" s="229">
        <v>5</v>
      </c>
    </row>
    <row r="95" spans="1:3" ht="15.75">
      <c r="A95" s="226" t="s">
        <v>747</v>
      </c>
      <c r="B95" s="226" t="s">
        <v>748</v>
      </c>
      <c r="C95" s="229">
        <v>2</v>
      </c>
    </row>
    <row r="96" spans="1:3" ht="15.75">
      <c r="A96" s="226" t="s">
        <v>749</v>
      </c>
      <c r="B96" s="226" t="s">
        <v>750</v>
      </c>
      <c r="C96" s="227">
        <v>5</v>
      </c>
    </row>
    <row r="97" spans="1:3" ht="15.75">
      <c r="A97" s="226" t="s">
        <v>557</v>
      </c>
      <c r="B97" s="226" t="s">
        <v>751</v>
      </c>
      <c r="C97" s="227">
        <v>4</v>
      </c>
    </row>
    <row r="98" spans="1:3" ht="15.75">
      <c r="A98" s="226" t="s">
        <v>752</v>
      </c>
      <c r="B98" s="226" t="s">
        <v>753</v>
      </c>
      <c r="C98" s="227">
        <v>2</v>
      </c>
    </row>
    <row r="99" spans="1:3" ht="15.75">
      <c r="A99" s="226" t="s">
        <v>754</v>
      </c>
      <c r="B99" s="226" t="s">
        <v>755</v>
      </c>
      <c r="C99" s="227">
        <v>2</v>
      </c>
    </row>
    <row r="100" spans="1:3" ht="15.75">
      <c r="A100" s="226" t="s">
        <v>488</v>
      </c>
      <c r="B100" s="226" t="s">
        <v>756</v>
      </c>
      <c r="C100" s="227">
        <v>4</v>
      </c>
    </row>
    <row r="101" spans="1:3" ht="31.5">
      <c r="A101" s="226" t="s">
        <v>1209</v>
      </c>
      <c r="B101" s="226" t="s">
        <v>1210</v>
      </c>
      <c r="C101" s="227">
        <v>5</v>
      </c>
    </row>
    <row r="102" spans="1:3" ht="15.75">
      <c r="A102" s="226" t="s">
        <v>1211</v>
      </c>
      <c r="B102" s="226" t="s">
        <v>1212</v>
      </c>
      <c r="C102" s="227">
        <v>4</v>
      </c>
    </row>
    <row r="103" spans="1:3" ht="15.75">
      <c r="A103" s="226" t="s">
        <v>757</v>
      </c>
      <c r="B103" s="226" t="s">
        <v>758</v>
      </c>
      <c r="C103" s="227">
        <v>4</v>
      </c>
    </row>
    <row r="104" spans="1:3" ht="15.75">
      <c r="A104" s="226" t="s">
        <v>759</v>
      </c>
      <c r="B104" s="226" t="s">
        <v>632</v>
      </c>
      <c r="C104" s="227">
        <v>4</v>
      </c>
    </row>
    <row r="105" spans="1:3" ht="15.75">
      <c r="A105" s="226" t="s">
        <v>760</v>
      </c>
      <c r="B105" s="226" t="s">
        <v>761</v>
      </c>
      <c r="C105" s="227">
        <v>4</v>
      </c>
    </row>
    <row r="106" spans="1:3" ht="15.75">
      <c r="A106" s="226" t="s">
        <v>762</v>
      </c>
      <c r="B106" s="226" t="s">
        <v>763</v>
      </c>
      <c r="C106" s="227">
        <v>4</v>
      </c>
    </row>
    <row r="107" spans="1:3" ht="15.75">
      <c r="A107" s="226" t="s">
        <v>764</v>
      </c>
      <c r="B107" s="226" t="s">
        <v>765</v>
      </c>
      <c r="C107" s="227">
        <v>2</v>
      </c>
    </row>
    <row r="108" spans="1:3" ht="15.75">
      <c r="A108" s="226" t="s">
        <v>766</v>
      </c>
      <c r="B108" s="226" t="s">
        <v>767</v>
      </c>
      <c r="C108" s="227">
        <v>5</v>
      </c>
    </row>
    <row r="109" spans="1:3" ht="15.75">
      <c r="A109" s="226" t="s">
        <v>1105</v>
      </c>
      <c r="B109" s="226" t="s">
        <v>1299</v>
      </c>
      <c r="C109" s="227">
        <v>6</v>
      </c>
    </row>
    <row r="110" spans="1:3" ht="15.75">
      <c r="A110" s="226" t="s">
        <v>1106</v>
      </c>
      <c r="B110" s="226" t="s">
        <v>1138</v>
      </c>
      <c r="C110" s="227">
        <v>4</v>
      </c>
    </row>
    <row r="111" spans="1:3" ht="15.75">
      <c r="A111" s="226" t="s">
        <v>1107</v>
      </c>
      <c r="B111" s="226" t="s">
        <v>1139</v>
      </c>
      <c r="C111" s="227">
        <v>5</v>
      </c>
    </row>
    <row r="112" spans="1:3" ht="15.75">
      <c r="A112" s="226" t="s">
        <v>1108</v>
      </c>
      <c r="B112" s="226" t="s">
        <v>1140</v>
      </c>
      <c r="C112" s="227">
        <v>4</v>
      </c>
    </row>
    <row r="113" spans="1:3" ht="15.75">
      <c r="A113" s="226" t="s">
        <v>1109</v>
      </c>
      <c r="B113" s="226" t="s">
        <v>1141</v>
      </c>
      <c r="C113" s="227">
        <v>2</v>
      </c>
    </row>
    <row r="114" spans="1:3" ht="15.75">
      <c r="A114" s="226" t="s">
        <v>1110</v>
      </c>
      <c r="B114" s="226" t="s">
        <v>1142</v>
      </c>
      <c r="C114" s="227">
        <v>2</v>
      </c>
    </row>
    <row r="115" spans="1:3" ht="15.75">
      <c r="A115" s="226" t="s">
        <v>1111</v>
      </c>
      <c r="B115" s="226" t="s">
        <v>1143</v>
      </c>
      <c r="C115" s="227">
        <v>3</v>
      </c>
    </row>
    <row r="116" spans="1:3" ht="15.75">
      <c r="A116" s="226" t="s">
        <v>1112</v>
      </c>
      <c r="B116" s="226" t="s">
        <v>1144</v>
      </c>
      <c r="C116" s="227">
        <v>3</v>
      </c>
    </row>
    <row r="117" spans="1:3" ht="15.75">
      <c r="A117" s="226" t="s">
        <v>1113</v>
      </c>
      <c r="B117" s="226" t="s">
        <v>1145</v>
      </c>
      <c r="C117" s="227">
        <v>5</v>
      </c>
    </row>
    <row r="118" spans="1:3" ht="15.75">
      <c r="A118" s="226" t="s">
        <v>1114</v>
      </c>
      <c r="B118" s="226" t="s">
        <v>1146</v>
      </c>
      <c r="C118" s="227">
        <v>4</v>
      </c>
    </row>
    <row r="119" spans="1:3" ht="15.75">
      <c r="A119" s="226" t="s">
        <v>768</v>
      </c>
      <c r="B119" s="226" t="s">
        <v>1173</v>
      </c>
      <c r="C119" s="230">
        <v>3</v>
      </c>
    </row>
    <row r="120" spans="1:3" ht="15.75">
      <c r="A120" s="226" t="s">
        <v>769</v>
      </c>
      <c r="B120" s="226" t="s">
        <v>770</v>
      </c>
      <c r="C120" s="230">
        <v>3</v>
      </c>
    </row>
    <row r="121" spans="1:3" ht="15.75">
      <c r="A121" s="226" t="s">
        <v>771</v>
      </c>
      <c r="B121" s="226" t="s">
        <v>772</v>
      </c>
      <c r="C121" s="230">
        <v>7</v>
      </c>
    </row>
    <row r="122" spans="1:3" ht="31.5">
      <c r="A122" s="226" t="s">
        <v>773</v>
      </c>
      <c r="B122" s="226" t="s">
        <v>1174</v>
      </c>
      <c r="C122" s="227">
        <v>3</v>
      </c>
    </row>
    <row r="123" spans="1:3" ht="15.75">
      <c r="A123" s="226" t="s">
        <v>774</v>
      </c>
      <c r="B123" s="226" t="s">
        <v>775</v>
      </c>
      <c r="C123" s="227">
        <v>5</v>
      </c>
    </row>
    <row r="124" spans="1:3" ht="31.5">
      <c r="A124" s="226" t="s">
        <v>776</v>
      </c>
      <c r="B124" s="226" t="s">
        <v>1175</v>
      </c>
      <c r="C124" s="227">
        <v>3</v>
      </c>
    </row>
    <row r="125" spans="1:3" ht="15.75">
      <c r="A125" s="231" t="s">
        <v>777</v>
      </c>
      <c r="B125" s="231" t="s">
        <v>778</v>
      </c>
      <c r="C125" s="232">
        <v>2</v>
      </c>
    </row>
    <row r="126" spans="1:3" ht="15.75">
      <c r="A126" s="231" t="s">
        <v>779</v>
      </c>
      <c r="B126" s="231" t="s">
        <v>780</v>
      </c>
      <c r="C126" s="232">
        <v>4</v>
      </c>
    </row>
    <row r="127" spans="1:3" ht="15.75">
      <c r="A127" s="231" t="s">
        <v>781</v>
      </c>
      <c r="B127" s="231" t="s">
        <v>782</v>
      </c>
      <c r="C127" s="232">
        <v>5</v>
      </c>
    </row>
    <row r="128" spans="1:3" ht="15.75">
      <c r="A128" s="231" t="s">
        <v>596</v>
      </c>
      <c r="B128" s="231" t="s">
        <v>597</v>
      </c>
      <c r="C128" s="232">
        <v>5</v>
      </c>
    </row>
    <row r="129" spans="1:3" ht="15.75">
      <c r="A129" s="231" t="s">
        <v>520</v>
      </c>
      <c r="B129" s="231" t="s">
        <v>783</v>
      </c>
      <c r="C129" s="232">
        <v>4</v>
      </c>
    </row>
    <row r="130" spans="1:3" ht="15.75">
      <c r="A130" s="231" t="s">
        <v>784</v>
      </c>
      <c r="B130" s="231" t="s">
        <v>785</v>
      </c>
      <c r="C130" s="232">
        <v>1</v>
      </c>
    </row>
    <row r="131" spans="1:3" ht="15.75">
      <c r="A131" s="226" t="s">
        <v>786</v>
      </c>
      <c r="B131" s="226" t="s">
        <v>787</v>
      </c>
      <c r="C131" s="233">
        <v>3</v>
      </c>
    </row>
    <row r="132" spans="1:3" ht="15.75">
      <c r="A132" s="226" t="s">
        <v>788</v>
      </c>
      <c r="B132" s="226" t="s">
        <v>789</v>
      </c>
      <c r="C132" s="230">
        <v>3</v>
      </c>
    </row>
    <row r="133" spans="1:3" ht="15.75">
      <c r="A133" s="226" t="s">
        <v>790</v>
      </c>
      <c r="B133" s="231" t="s">
        <v>791</v>
      </c>
      <c r="C133" s="233">
        <v>2</v>
      </c>
    </row>
    <row r="134" spans="1:3" ht="15.75">
      <c r="A134" s="226" t="s">
        <v>792</v>
      </c>
      <c r="B134" s="231" t="s">
        <v>793</v>
      </c>
      <c r="C134" s="229">
        <v>2</v>
      </c>
    </row>
    <row r="135" spans="1:3" ht="15.75">
      <c r="A135" s="226" t="s">
        <v>794</v>
      </c>
      <c r="B135" s="226" t="s">
        <v>795</v>
      </c>
      <c r="C135" s="229">
        <v>3</v>
      </c>
    </row>
    <row r="136" spans="1:3" ht="15.75">
      <c r="A136" s="226" t="s">
        <v>796</v>
      </c>
      <c r="B136" s="226" t="s">
        <v>797</v>
      </c>
      <c r="C136" s="229">
        <v>3</v>
      </c>
    </row>
    <row r="137" spans="1:3" ht="15.75">
      <c r="A137" s="226" t="s">
        <v>798</v>
      </c>
      <c r="B137" s="226" t="s">
        <v>799</v>
      </c>
      <c r="C137" s="229">
        <v>5</v>
      </c>
    </row>
    <row r="138" spans="1:3" ht="15.75">
      <c r="A138" s="226" t="s">
        <v>800</v>
      </c>
      <c r="B138" s="226" t="s">
        <v>1147</v>
      </c>
      <c r="C138" s="227">
        <v>6</v>
      </c>
    </row>
    <row r="139" spans="1:3" ht="15.75">
      <c r="A139" s="226" t="s">
        <v>801</v>
      </c>
      <c r="B139" s="226" t="s">
        <v>802</v>
      </c>
      <c r="C139" s="227">
        <v>4</v>
      </c>
    </row>
    <row r="140" spans="1:3" ht="15.75">
      <c r="A140" s="226" t="s">
        <v>803</v>
      </c>
      <c r="B140" s="226" t="s">
        <v>1148</v>
      </c>
      <c r="C140" s="227">
        <v>5</v>
      </c>
    </row>
    <row r="141" spans="1:3" ht="15.75">
      <c r="A141" s="226" t="s">
        <v>804</v>
      </c>
      <c r="B141" s="226" t="s">
        <v>1149</v>
      </c>
      <c r="C141" s="227">
        <v>5</v>
      </c>
    </row>
    <row r="142" spans="1:3" ht="15.75">
      <c r="A142" s="226" t="s">
        <v>805</v>
      </c>
      <c r="B142" s="226" t="s">
        <v>806</v>
      </c>
      <c r="C142" s="227">
        <v>4</v>
      </c>
    </row>
    <row r="143" spans="1:3" ht="15.75">
      <c r="A143" s="226" t="s">
        <v>807</v>
      </c>
      <c r="B143" s="226" t="s">
        <v>808</v>
      </c>
      <c r="C143" s="227">
        <v>4</v>
      </c>
    </row>
    <row r="144" spans="1:3" ht="15.75">
      <c r="A144" s="226" t="s">
        <v>809</v>
      </c>
      <c r="B144" s="226" t="s">
        <v>810</v>
      </c>
      <c r="C144" s="227">
        <v>4</v>
      </c>
    </row>
    <row r="145" spans="1:3" ht="15.75">
      <c r="A145" s="226" t="s">
        <v>811</v>
      </c>
      <c r="B145" s="226" t="s">
        <v>812</v>
      </c>
      <c r="C145" s="227">
        <v>5</v>
      </c>
    </row>
    <row r="146" spans="1:3" ht="15.75">
      <c r="A146" s="226" t="s">
        <v>813</v>
      </c>
      <c r="B146" s="226" t="s">
        <v>814</v>
      </c>
      <c r="C146" s="227">
        <v>6</v>
      </c>
    </row>
    <row r="147" spans="1:3" ht="31.5">
      <c r="A147" s="226" t="s">
        <v>815</v>
      </c>
      <c r="B147" s="226" t="s">
        <v>1213</v>
      </c>
      <c r="C147" s="227">
        <v>5</v>
      </c>
    </row>
    <row r="148" spans="1:3" ht="15.75">
      <c r="A148" s="226" t="s">
        <v>816</v>
      </c>
      <c r="B148" s="226" t="s">
        <v>817</v>
      </c>
      <c r="C148" s="227">
        <v>5</v>
      </c>
    </row>
    <row r="149" spans="1:3" ht="15.75">
      <c r="A149" s="226" t="s">
        <v>818</v>
      </c>
      <c r="B149" s="226" t="s">
        <v>819</v>
      </c>
      <c r="C149" s="227">
        <v>3</v>
      </c>
    </row>
    <row r="150" spans="1:3" ht="15.75">
      <c r="A150" s="226" t="s">
        <v>820</v>
      </c>
      <c r="B150" s="226" t="s">
        <v>821</v>
      </c>
      <c r="C150" s="227">
        <v>6</v>
      </c>
    </row>
    <row r="151" spans="1:3" ht="31.5">
      <c r="A151" s="226" t="s">
        <v>822</v>
      </c>
      <c r="B151" s="226" t="s">
        <v>823</v>
      </c>
      <c r="C151" s="227">
        <v>5</v>
      </c>
    </row>
    <row r="152" spans="1:3" ht="31.5">
      <c r="A152" s="226" t="s">
        <v>824</v>
      </c>
      <c r="B152" s="226" t="s">
        <v>825</v>
      </c>
      <c r="C152" s="227">
        <v>5</v>
      </c>
    </row>
    <row r="153" spans="1:3" ht="15.75">
      <c r="A153" s="226" t="s">
        <v>1115</v>
      </c>
      <c r="B153" s="226" t="s">
        <v>1150</v>
      </c>
      <c r="C153" s="227">
        <v>4</v>
      </c>
    </row>
    <row r="154" spans="1:3" ht="15.75">
      <c r="A154" s="226" t="s">
        <v>1116</v>
      </c>
      <c r="B154" s="226" t="s">
        <v>1151</v>
      </c>
      <c r="C154" s="227">
        <v>6</v>
      </c>
    </row>
    <row r="155" spans="1:3" ht="15.75">
      <c r="A155" s="226" t="s">
        <v>1117</v>
      </c>
      <c r="B155" s="226" t="s">
        <v>1152</v>
      </c>
      <c r="C155" s="227">
        <v>3</v>
      </c>
    </row>
    <row r="156" spans="1:3" ht="15.75">
      <c r="A156" s="226" t="s">
        <v>1214</v>
      </c>
      <c r="B156" s="226" t="s">
        <v>1215</v>
      </c>
      <c r="C156" s="227">
        <v>4</v>
      </c>
    </row>
    <row r="157" spans="1:3" ht="15.75">
      <c r="A157" s="226" t="s">
        <v>1216</v>
      </c>
      <c r="B157" s="226" t="s">
        <v>1217</v>
      </c>
      <c r="C157" s="227">
        <v>5</v>
      </c>
    </row>
    <row r="158" spans="1:3" ht="15.75">
      <c r="A158" s="226" t="s">
        <v>1218</v>
      </c>
      <c r="B158" s="226" t="s">
        <v>1219</v>
      </c>
      <c r="C158" s="227">
        <v>5</v>
      </c>
    </row>
    <row r="159" spans="1:3" ht="15.75">
      <c r="A159" s="226" t="s">
        <v>1220</v>
      </c>
      <c r="B159" s="226" t="s">
        <v>1221</v>
      </c>
      <c r="C159" s="227">
        <v>5</v>
      </c>
    </row>
    <row r="160" spans="1:3" ht="15.75">
      <c r="A160" s="226" t="s">
        <v>1222</v>
      </c>
      <c r="B160" s="226" t="s">
        <v>1223</v>
      </c>
      <c r="C160" s="227">
        <v>5</v>
      </c>
    </row>
    <row r="161" spans="1:3" ht="15.75">
      <c r="A161" s="226" t="s">
        <v>1224</v>
      </c>
      <c r="B161" s="226" t="s">
        <v>1225</v>
      </c>
      <c r="C161" s="227">
        <v>5</v>
      </c>
    </row>
    <row r="162" spans="1:3" ht="15.75">
      <c r="A162" s="226" t="s">
        <v>1226</v>
      </c>
      <c r="B162" s="226" t="s">
        <v>1227</v>
      </c>
      <c r="C162" s="227">
        <v>5</v>
      </c>
    </row>
    <row r="163" spans="1:3" ht="15.75">
      <c r="A163" s="226" t="s">
        <v>1228</v>
      </c>
      <c r="B163" s="226" t="s">
        <v>1229</v>
      </c>
      <c r="C163" s="227">
        <v>5</v>
      </c>
    </row>
    <row r="164" spans="1:3" ht="15.75">
      <c r="A164" s="226" t="s">
        <v>1230</v>
      </c>
      <c r="B164" s="226" t="s">
        <v>1231</v>
      </c>
      <c r="C164" s="227">
        <v>6</v>
      </c>
    </row>
    <row r="165" spans="1:3" ht="15.75">
      <c r="A165" s="226" t="s">
        <v>1232</v>
      </c>
      <c r="B165" s="226" t="s">
        <v>1233</v>
      </c>
      <c r="C165" s="227">
        <v>4</v>
      </c>
    </row>
    <row r="166" spans="1:3" ht="15.75">
      <c r="A166" s="226" t="s">
        <v>1300</v>
      </c>
      <c r="B166" s="226" t="s">
        <v>1301</v>
      </c>
      <c r="C166" s="227">
        <v>3</v>
      </c>
    </row>
    <row r="167" spans="1:3" ht="15.75">
      <c r="A167" s="226" t="s">
        <v>826</v>
      </c>
      <c r="B167" s="226" t="s">
        <v>632</v>
      </c>
      <c r="C167" s="227">
        <v>4</v>
      </c>
    </row>
    <row r="168" spans="1:3" ht="15.75">
      <c r="A168" s="226" t="s">
        <v>827</v>
      </c>
      <c r="B168" s="226" t="s">
        <v>828</v>
      </c>
      <c r="C168" s="227">
        <v>4</v>
      </c>
    </row>
    <row r="169" spans="1:3" ht="15.75">
      <c r="A169" s="226" t="s">
        <v>829</v>
      </c>
      <c r="B169" s="226" t="s">
        <v>632</v>
      </c>
      <c r="C169" s="227">
        <v>2</v>
      </c>
    </row>
    <row r="170" spans="1:3" ht="15.75">
      <c r="A170" s="226" t="s">
        <v>830</v>
      </c>
      <c r="B170" s="226" t="s">
        <v>831</v>
      </c>
      <c r="C170" s="227">
        <v>3</v>
      </c>
    </row>
    <row r="171" spans="1:3" ht="15.75">
      <c r="A171" s="226" t="s">
        <v>832</v>
      </c>
      <c r="B171" s="226" t="s">
        <v>833</v>
      </c>
      <c r="C171" s="227">
        <v>3</v>
      </c>
    </row>
    <row r="172" spans="1:3" ht="15.75">
      <c r="A172" s="226" t="s">
        <v>834</v>
      </c>
      <c r="B172" s="226" t="s">
        <v>835</v>
      </c>
      <c r="C172" s="227">
        <v>5</v>
      </c>
    </row>
    <row r="173" spans="1:3" ht="15.75">
      <c r="A173" s="226" t="s">
        <v>570</v>
      </c>
      <c r="B173" s="226" t="s">
        <v>1157</v>
      </c>
      <c r="C173" s="227">
        <v>5</v>
      </c>
    </row>
    <row r="174" spans="1:3" ht="15.75">
      <c r="A174" s="226" t="s">
        <v>1118</v>
      </c>
      <c r="B174" s="226" t="s">
        <v>1153</v>
      </c>
      <c r="C174" s="227">
        <v>2</v>
      </c>
    </row>
    <row r="175" spans="1:3" ht="15.75">
      <c r="A175" s="226" t="s">
        <v>1119</v>
      </c>
      <c r="B175" s="226" t="s">
        <v>1154</v>
      </c>
      <c r="C175" s="227">
        <v>3</v>
      </c>
    </row>
    <row r="176" spans="1:3" ht="15.75">
      <c r="A176" s="226" t="s">
        <v>1120</v>
      </c>
      <c r="B176" s="226" t="s">
        <v>1155</v>
      </c>
      <c r="C176" s="227">
        <v>4</v>
      </c>
    </row>
    <row r="177" spans="1:3" ht="15.75">
      <c r="A177" s="226" t="s">
        <v>1121</v>
      </c>
      <c r="B177" s="226" t="s">
        <v>1156</v>
      </c>
      <c r="C177" s="227">
        <v>2</v>
      </c>
    </row>
    <row r="178" spans="1:3" ht="15.75">
      <c r="A178" s="226" t="s">
        <v>1122</v>
      </c>
      <c r="B178" s="226" t="s">
        <v>1234</v>
      </c>
      <c r="C178" s="227">
        <v>2</v>
      </c>
    </row>
    <row r="179" spans="1:3" ht="15.75">
      <c r="A179" s="226" t="s">
        <v>836</v>
      </c>
      <c r="B179" s="226" t="s">
        <v>837</v>
      </c>
      <c r="C179" s="227">
        <v>5</v>
      </c>
    </row>
    <row r="180" spans="1:3" ht="15.75">
      <c r="A180" s="226" t="s">
        <v>838</v>
      </c>
      <c r="B180" s="226" t="s">
        <v>632</v>
      </c>
      <c r="C180" s="227">
        <v>4</v>
      </c>
    </row>
    <row r="181" spans="1:3" ht="15.75">
      <c r="A181" s="226" t="s">
        <v>839</v>
      </c>
      <c r="B181" s="226" t="s">
        <v>1176</v>
      </c>
      <c r="C181" s="227">
        <v>3</v>
      </c>
    </row>
    <row r="182" spans="1:3" ht="31.5">
      <c r="A182" s="226" t="s">
        <v>840</v>
      </c>
      <c r="B182" s="226" t="s">
        <v>1235</v>
      </c>
      <c r="C182" s="227">
        <v>3</v>
      </c>
    </row>
    <row r="183" spans="1:3" ht="31.5">
      <c r="A183" s="226" t="s">
        <v>1236</v>
      </c>
      <c r="B183" s="226" t="s">
        <v>1237</v>
      </c>
      <c r="C183" s="227">
        <v>2</v>
      </c>
    </row>
    <row r="184" spans="1:3" ht="15.75">
      <c r="A184" s="226" t="s">
        <v>1238</v>
      </c>
      <c r="B184" s="226" t="s">
        <v>1239</v>
      </c>
      <c r="C184" s="227">
        <v>5</v>
      </c>
    </row>
    <row r="185" spans="1:3" ht="15.75">
      <c r="A185" s="226" t="s">
        <v>841</v>
      </c>
      <c r="B185" s="226" t="s">
        <v>842</v>
      </c>
      <c r="C185" s="227">
        <v>4</v>
      </c>
    </row>
    <row r="186" spans="1:3" ht="15.75">
      <c r="A186" s="226" t="s">
        <v>843</v>
      </c>
      <c r="B186" s="226" t="s">
        <v>632</v>
      </c>
      <c r="C186" s="227">
        <v>3</v>
      </c>
    </row>
    <row r="187" spans="1:3" ht="15.75">
      <c r="A187" s="226" t="s">
        <v>844</v>
      </c>
      <c r="B187" s="226" t="s">
        <v>845</v>
      </c>
      <c r="C187" s="227">
        <v>1</v>
      </c>
    </row>
    <row r="188" spans="1:3" ht="15.75">
      <c r="A188" s="226" t="s">
        <v>846</v>
      </c>
      <c r="B188" s="226" t="s">
        <v>847</v>
      </c>
      <c r="C188" s="227">
        <v>4</v>
      </c>
    </row>
    <row r="189" spans="1:3" ht="15.75">
      <c r="A189" s="226" t="s">
        <v>1240</v>
      </c>
      <c r="B189" s="226" t="s">
        <v>1241</v>
      </c>
      <c r="C189" s="227">
        <v>3</v>
      </c>
    </row>
    <row r="190" spans="1:3" ht="15.75">
      <c r="A190" s="226" t="s">
        <v>1242</v>
      </c>
      <c r="B190" s="226" t="s">
        <v>1243</v>
      </c>
      <c r="C190" s="227">
        <v>4</v>
      </c>
    </row>
    <row r="191" spans="1:3" ht="15.75">
      <c r="A191" s="226" t="s">
        <v>848</v>
      </c>
      <c r="B191" s="226" t="s">
        <v>849</v>
      </c>
      <c r="C191" s="227">
        <v>4</v>
      </c>
    </row>
    <row r="192" spans="1:3" ht="15.75">
      <c r="A192" s="226" t="s">
        <v>850</v>
      </c>
      <c r="B192" s="226" t="s">
        <v>851</v>
      </c>
      <c r="C192" s="227">
        <v>4</v>
      </c>
    </row>
    <row r="193" spans="1:3" ht="15.75">
      <c r="A193" s="226" t="s">
        <v>852</v>
      </c>
      <c r="B193" s="226" t="s">
        <v>853</v>
      </c>
      <c r="C193" s="227">
        <v>2</v>
      </c>
    </row>
    <row r="194" spans="1:3" ht="15.75">
      <c r="A194" s="226" t="s">
        <v>854</v>
      </c>
      <c r="B194" s="226" t="s">
        <v>855</v>
      </c>
      <c r="C194" s="227">
        <v>3</v>
      </c>
    </row>
    <row r="195" spans="1:3" ht="15.75">
      <c r="A195" s="226" t="s">
        <v>856</v>
      </c>
      <c r="B195" s="226" t="s">
        <v>857</v>
      </c>
      <c r="C195" s="227">
        <v>4</v>
      </c>
    </row>
    <row r="196" spans="1:3" ht="15.75">
      <c r="A196" s="226" t="s">
        <v>858</v>
      </c>
      <c r="B196" s="226" t="s">
        <v>859</v>
      </c>
      <c r="C196" s="227">
        <v>2</v>
      </c>
    </row>
    <row r="197" spans="1:3" ht="15.75">
      <c r="A197" s="226" t="s">
        <v>860</v>
      </c>
      <c r="B197" s="226" t="s">
        <v>861</v>
      </c>
      <c r="C197" s="227">
        <v>4</v>
      </c>
    </row>
    <row r="198" spans="1:3" ht="15.75">
      <c r="A198" s="226" t="s">
        <v>862</v>
      </c>
      <c r="B198" s="226" t="s">
        <v>863</v>
      </c>
      <c r="C198" s="227">
        <v>4</v>
      </c>
    </row>
    <row r="199" spans="1:3" ht="15.75">
      <c r="A199" s="226" t="s">
        <v>864</v>
      </c>
      <c r="B199" s="226" t="s">
        <v>865</v>
      </c>
      <c r="C199" s="227">
        <v>4</v>
      </c>
    </row>
    <row r="200" spans="1:3" ht="15.75">
      <c r="A200" s="226" t="s">
        <v>866</v>
      </c>
      <c r="B200" s="226" t="s">
        <v>867</v>
      </c>
      <c r="C200" s="227">
        <v>3</v>
      </c>
    </row>
    <row r="201" spans="1:3" ht="15.75">
      <c r="A201" s="226" t="s">
        <v>868</v>
      </c>
      <c r="B201" s="226" t="s">
        <v>632</v>
      </c>
      <c r="C201" s="227">
        <v>1</v>
      </c>
    </row>
    <row r="202" spans="1:3" ht="15.75">
      <c r="A202" s="226" t="s">
        <v>869</v>
      </c>
      <c r="B202" s="226" t="s">
        <v>870</v>
      </c>
      <c r="C202" s="227">
        <v>1</v>
      </c>
    </row>
    <row r="203" spans="1:3" ht="15.75">
      <c r="A203" s="226" t="s">
        <v>871</v>
      </c>
      <c r="B203" s="226" t="s">
        <v>872</v>
      </c>
      <c r="C203" s="227">
        <v>4</v>
      </c>
    </row>
    <row r="204" spans="1:3" ht="15.75">
      <c r="A204" s="226" t="s">
        <v>873</v>
      </c>
      <c r="B204" s="226" t="s">
        <v>874</v>
      </c>
      <c r="C204" s="227">
        <v>4</v>
      </c>
    </row>
    <row r="205" spans="1:3" ht="15.75">
      <c r="A205" s="226" t="s">
        <v>875</v>
      </c>
      <c r="B205" s="226" t="s">
        <v>876</v>
      </c>
      <c r="C205" s="227">
        <v>4</v>
      </c>
    </row>
    <row r="206" spans="1:3" ht="15.75">
      <c r="A206" s="226" t="s">
        <v>877</v>
      </c>
      <c r="B206" s="226" t="s">
        <v>878</v>
      </c>
      <c r="C206" s="227">
        <v>4</v>
      </c>
    </row>
    <row r="207" spans="1:3" ht="15.75">
      <c r="A207" s="226" t="s">
        <v>879</v>
      </c>
      <c r="B207" s="226" t="s">
        <v>880</v>
      </c>
      <c r="C207" s="227">
        <v>2</v>
      </c>
    </row>
    <row r="208" spans="1:3" ht="15.75">
      <c r="A208" s="226" t="s">
        <v>881</v>
      </c>
      <c r="B208" s="226" t="s">
        <v>882</v>
      </c>
      <c r="C208" s="227">
        <v>1</v>
      </c>
    </row>
    <row r="209" spans="1:3" ht="15.75">
      <c r="A209" s="226" t="s">
        <v>883</v>
      </c>
      <c r="B209" s="226" t="s">
        <v>884</v>
      </c>
      <c r="C209" s="227">
        <v>1</v>
      </c>
    </row>
    <row r="210" spans="1:3" ht="15.75">
      <c r="A210" s="226" t="s">
        <v>885</v>
      </c>
      <c r="B210" s="226" t="s">
        <v>886</v>
      </c>
      <c r="C210" s="227">
        <v>7</v>
      </c>
    </row>
    <row r="211" spans="1:3" ht="15.75">
      <c r="A211" s="226" t="s">
        <v>491</v>
      </c>
      <c r="B211" s="226" t="s">
        <v>887</v>
      </c>
      <c r="C211" s="227">
        <v>5</v>
      </c>
    </row>
    <row r="212" spans="1:3" ht="15.75">
      <c r="A212" s="226" t="s">
        <v>888</v>
      </c>
      <c r="B212" s="226" t="s">
        <v>889</v>
      </c>
      <c r="C212" s="227">
        <v>6</v>
      </c>
    </row>
    <row r="213" spans="1:3" ht="15.75">
      <c r="A213" s="226" t="s">
        <v>524</v>
      </c>
      <c r="B213" s="226" t="s">
        <v>1177</v>
      </c>
      <c r="C213" s="227">
        <v>3</v>
      </c>
    </row>
    <row r="214" spans="1:3" ht="15.75">
      <c r="A214" s="226" t="s">
        <v>528</v>
      </c>
      <c r="B214" s="226" t="s">
        <v>890</v>
      </c>
      <c r="C214" s="227">
        <v>2</v>
      </c>
    </row>
    <row r="215" spans="1:3" ht="15.75">
      <c r="A215" s="226" t="s">
        <v>526</v>
      </c>
      <c r="B215" s="226" t="s">
        <v>891</v>
      </c>
      <c r="C215" s="227">
        <v>3</v>
      </c>
    </row>
    <row r="216" spans="1:3" ht="15.75">
      <c r="A216" s="226" t="s">
        <v>892</v>
      </c>
      <c r="B216" s="226" t="s">
        <v>893</v>
      </c>
      <c r="C216" s="227">
        <v>1</v>
      </c>
    </row>
    <row r="217" spans="1:3" ht="15.75">
      <c r="A217" s="226" t="s">
        <v>894</v>
      </c>
      <c r="B217" s="226" t="s">
        <v>895</v>
      </c>
      <c r="C217" s="227">
        <v>7</v>
      </c>
    </row>
    <row r="218" spans="1:3" ht="15.75">
      <c r="A218" s="226" t="s">
        <v>896</v>
      </c>
      <c r="B218" s="226" t="s">
        <v>897</v>
      </c>
      <c r="C218" s="227">
        <v>2</v>
      </c>
    </row>
    <row r="219" spans="1:3" ht="15.75">
      <c r="A219" s="226" t="s">
        <v>898</v>
      </c>
      <c r="B219" s="226" t="s">
        <v>899</v>
      </c>
      <c r="C219" s="227">
        <v>5</v>
      </c>
    </row>
    <row r="220" spans="1:3" ht="15.75">
      <c r="A220" s="226" t="s">
        <v>900</v>
      </c>
      <c r="B220" s="226" t="s">
        <v>632</v>
      </c>
      <c r="C220" s="227">
        <v>4</v>
      </c>
    </row>
    <row r="221" spans="1:3" ht="15.75">
      <c r="A221" s="226" t="s">
        <v>530</v>
      </c>
      <c r="B221" s="226" t="s">
        <v>901</v>
      </c>
      <c r="C221" s="227">
        <v>6</v>
      </c>
    </row>
    <row r="222" spans="1:3" ht="15.75">
      <c r="A222" s="226" t="s">
        <v>902</v>
      </c>
      <c r="B222" s="226" t="s">
        <v>903</v>
      </c>
      <c r="C222" s="227">
        <v>4</v>
      </c>
    </row>
    <row r="223" spans="1:3" ht="15.75">
      <c r="A223" s="226" t="s">
        <v>904</v>
      </c>
      <c r="B223" s="226" t="s">
        <v>905</v>
      </c>
      <c r="C223" s="227">
        <v>6</v>
      </c>
    </row>
    <row r="224" spans="1:3" ht="15.75">
      <c r="A224" s="226" t="s">
        <v>906</v>
      </c>
      <c r="B224" s="226" t="s">
        <v>907</v>
      </c>
      <c r="C224" s="227">
        <v>2</v>
      </c>
    </row>
    <row r="225" spans="1:3" ht="15.75">
      <c r="A225" s="226" t="s">
        <v>908</v>
      </c>
      <c r="B225" s="226" t="s">
        <v>909</v>
      </c>
      <c r="C225" s="227">
        <v>6</v>
      </c>
    </row>
    <row r="226" spans="1:3" ht="15.75">
      <c r="A226" s="226" t="s">
        <v>910</v>
      </c>
      <c r="B226" s="226" t="s">
        <v>911</v>
      </c>
      <c r="C226" s="227">
        <v>4</v>
      </c>
    </row>
    <row r="227" spans="1:3" ht="15.75">
      <c r="A227" s="226" t="s">
        <v>912</v>
      </c>
      <c r="B227" s="226" t="s">
        <v>913</v>
      </c>
      <c r="C227" s="227">
        <v>7</v>
      </c>
    </row>
    <row r="228" spans="1:3" ht="15.75">
      <c r="A228" s="226" t="s">
        <v>914</v>
      </c>
      <c r="B228" s="226" t="s">
        <v>915</v>
      </c>
      <c r="C228" s="227">
        <v>8</v>
      </c>
    </row>
    <row r="229" spans="1:3" ht="15.75">
      <c r="A229" s="226" t="s">
        <v>916</v>
      </c>
      <c r="B229" s="226" t="s">
        <v>917</v>
      </c>
      <c r="C229" s="227">
        <v>6</v>
      </c>
    </row>
    <row r="230" spans="1:3" ht="15.75">
      <c r="A230" s="226" t="s">
        <v>918</v>
      </c>
      <c r="B230" s="226" t="s">
        <v>919</v>
      </c>
      <c r="C230" s="227">
        <v>5</v>
      </c>
    </row>
    <row r="231" spans="1:3" ht="15.75">
      <c r="A231" s="226" t="s">
        <v>920</v>
      </c>
      <c r="B231" s="226" t="s">
        <v>921</v>
      </c>
      <c r="C231" s="227">
        <v>6</v>
      </c>
    </row>
    <row r="232" spans="1:3" ht="31.5">
      <c r="A232" s="226" t="s">
        <v>542</v>
      </c>
      <c r="B232" s="226" t="s">
        <v>922</v>
      </c>
      <c r="C232" s="227">
        <v>1</v>
      </c>
    </row>
    <row r="233" spans="1:3" ht="15.75">
      <c r="A233" s="226" t="s">
        <v>1123</v>
      </c>
      <c r="B233" s="226" t="s">
        <v>1158</v>
      </c>
      <c r="C233" s="227">
        <v>4</v>
      </c>
    </row>
    <row r="234" spans="1:3" ht="15.75">
      <c r="A234" s="226" t="s">
        <v>923</v>
      </c>
      <c r="B234" s="226" t="s">
        <v>924</v>
      </c>
      <c r="C234" s="227">
        <v>5</v>
      </c>
    </row>
    <row r="235" spans="1:3" ht="15.75">
      <c r="A235" s="226" t="s">
        <v>925</v>
      </c>
      <c r="B235" s="226" t="s">
        <v>632</v>
      </c>
      <c r="C235" s="227">
        <v>4</v>
      </c>
    </row>
    <row r="236" spans="1:3" ht="15.75">
      <c r="A236" s="226" t="s">
        <v>926</v>
      </c>
      <c r="B236" s="226" t="s">
        <v>927</v>
      </c>
      <c r="C236" s="227">
        <v>6</v>
      </c>
    </row>
    <row r="237" spans="1:3" ht="15.75">
      <c r="A237" s="226" t="s">
        <v>928</v>
      </c>
      <c r="B237" s="226" t="s">
        <v>929</v>
      </c>
      <c r="C237" s="227">
        <v>5</v>
      </c>
    </row>
    <row r="238" spans="1:3" ht="31.5">
      <c r="A238" s="226" t="s">
        <v>930</v>
      </c>
      <c r="B238" s="226" t="s">
        <v>1178</v>
      </c>
      <c r="C238" s="227">
        <v>4</v>
      </c>
    </row>
    <row r="239" spans="1:3" ht="15.75">
      <c r="A239" s="226" t="s">
        <v>931</v>
      </c>
      <c r="B239" s="226" t="s">
        <v>932</v>
      </c>
      <c r="C239" s="227">
        <v>4</v>
      </c>
    </row>
    <row r="240" spans="1:3" ht="15.75">
      <c r="A240" s="226" t="s">
        <v>933</v>
      </c>
      <c r="B240" s="226" t="s">
        <v>934</v>
      </c>
      <c r="C240" s="227">
        <v>5</v>
      </c>
    </row>
    <row r="241" spans="1:3" ht="31.5">
      <c r="A241" s="226" t="s">
        <v>1124</v>
      </c>
      <c r="B241" s="226" t="s">
        <v>1159</v>
      </c>
      <c r="C241" s="227">
        <v>4</v>
      </c>
    </row>
    <row r="242" spans="1:3" ht="15.75">
      <c r="A242" s="226" t="s">
        <v>1125</v>
      </c>
      <c r="B242" s="226" t="s">
        <v>1160</v>
      </c>
      <c r="C242" s="227">
        <v>4</v>
      </c>
    </row>
    <row r="243" spans="1:3" ht="15.75">
      <c r="A243" s="226" t="s">
        <v>1244</v>
      </c>
      <c r="B243" s="226" t="s">
        <v>1245</v>
      </c>
      <c r="C243" s="227">
        <v>5</v>
      </c>
    </row>
    <row r="244" spans="1:3" ht="15.75">
      <c r="A244" s="226" t="s">
        <v>935</v>
      </c>
      <c r="B244" s="226" t="s">
        <v>1179</v>
      </c>
      <c r="C244" s="227">
        <v>7</v>
      </c>
    </row>
    <row r="245" spans="1:3" ht="15.75">
      <c r="A245" s="226" t="s">
        <v>936</v>
      </c>
      <c r="B245" s="226" t="s">
        <v>632</v>
      </c>
      <c r="C245" s="227">
        <v>5</v>
      </c>
    </row>
    <row r="246" spans="1:3" ht="15.75">
      <c r="A246" s="226" t="s">
        <v>937</v>
      </c>
      <c r="B246" s="226" t="s">
        <v>1246</v>
      </c>
      <c r="C246" s="227">
        <v>8</v>
      </c>
    </row>
    <row r="247" spans="1:3" ht="15.75">
      <c r="A247" s="226" t="s">
        <v>938</v>
      </c>
      <c r="B247" s="226" t="s">
        <v>939</v>
      </c>
      <c r="C247" s="227">
        <v>6</v>
      </c>
    </row>
    <row r="248" spans="1:3" ht="15.75">
      <c r="A248" s="226" t="s">
        <v>940</v>
      </c>
      <c r="B248" s="226" t="s">
        <v>941</v>
      </c>
      <c r="C248" s="227">
        <v>8</v>
      </c>
    </row>
    <row r="249" spans="1:3" ht="15.75">
      <c r="A249" s="226" t="s">
        <v>579</v>
      </c>
      <c r="B249" s="226" t="s">
        <v>1180</v>
      </c>
      <c r="C249" s="227">
        <v>4</v>
      </c>
    </row>
    <row r="250" spans="1:3" ht="15.75">
      <c r="A250" s="226" t="s">
        <v>942</v>
      </c>
      <c r="B250" s="226" t="s">
        <v>943</v>
      </c>
      <c r="C250" s="227">
        <v>8</v>
      </c>
    </row>
    <row r="251" spans="1:3" ht="15.75">
      <c r="A251" s="226" t="s">
        <v>944</v>
      </c>
      <c r="B251" s="226" t="s">
        <v>945</v>
      </c>
      <c r="C251" s="227">
        <v>6</v>
      </c>
    </row>
    <row r="252" spans="1:3" ht="15.75">
      <c r="A252" s="226" t="s">
        <v>547</v>
      </c>
      <c r="B252" s="226" t="s">
        <v>946</v>
      </c>
      <c r="C252" s="227">
        <v>6</v>
      </c>
    </row>
    <row r="253" spans="1:3" ht="15.75">
      <c r="A253" s="226" t="s">
        <v>947</v>
      </c>
      <c r="B253" s="226" t="s">
        <v>948</v>
      </c>
      <c r="C253" s="227">
        <v>6</v>
      </c>
    </row>
    <row r="254" spans="1:3" ht="15.75">
      <c r="A254" s="226" t="s">
        <v>1247</v>
      </c>
      <c r="B254" s="226" t="s">
        <v>949</v>
      </c>
      <c r="C254" s="227">
        <v>4</v>
      </c>
    </row>
    <row r="255" spans="1:3" ht="15.75">
      <c r="A255" s="226" t="s">
        <v>950</v>
      </c>
      <c r="B255" s="226" t="s">
        <v>951</v>
      </c>
      <c r="C255" s="227">
        <v>5</v>
      </c>
    </row>
    <row r="256" spans="1:3" ht="15.75">
      <c r="A256" s="226" t="s">
        <v>952</v>
      </c>
      <c r="B256" s="226" t="s">
        <v>1248</v>
      </c>
      <c r="C256" s="227">
        <v>8</v>
      </c>
    </row>
    <row r="257" spans="1:3" ht="15.75">
      <c r="A257" s="226" t="s">
        <v>953</v>
      </c>
      <c r="B257" s="226" t="s">
        <v>954</v>
      </c>
      <c r="C257" s="227">
        <v>5</v>
      </c>
    </row>
    <row r="258" spans="1:3" ht="15.75">
      <c r="A258" s="226" t="s">
        <v>955</v>
      </c>
      <c r="B258" s="226" t="s">
        <v>956</v>
      </c>
      <c r="C258" s="227">
        <v>4</v>
      </c>
    </row>
    <row r="259" spans="1:3" ht="15.75">
      <c r="A259" s="226" t="s">
        <v>957</v>
      </c>
      <c r="B259" s="226" t="s">
        <v>958</v>
      </c>
      <c r="C259" s="227">
        <v>4</v>
      </c>
    </row>
    <row r="260" spans="1:3" ht="15.75">
      <c r="A260" s="226" t="s">
        <v>959</v>
      </c>
      <c r="B260" s="226" t="s">
        <v>960</v>
      </c>
      <c r="C260" s="227">
        <v>5</v>
      </c>
    </row>
    <row r="261" spans="1:3" ht="15.75">
      <c r="A261" s="226" t="s">
        <v>961</v>
      </c>
      <c r="B261" s="226" t="s">
        <v>962</v>
      </c>
      <c r="C261" s="227">
        <v>6</v>
      </c>
    </row>
    <row r="262" spans="1:3" ht="15.75">
      <c r="A262" s="226" t="s">
        <v>1249</v>
      </c>
      <c r="B262" s="226" t="s">
        <v>1250</v>
      </c>
      <c r="C262" s="227">
        <v>3</v>
      </c>
    </row>
    <row r="263" spans="1:3" ht="15.75">
      <c r="A263" s="226" t="s">
        <v>1251</v>
      </c>
      <c r="B263" s="226" t="s">
        <v>1252</v>
      </c>
      <c r="C263" s="227">
        <v>6</v>
      </c>
    </row>
    <row r="264" spans="1:3" ht="15.75">
      <c r="A264" s="226" t="s">
        <v>963</v>
      </c>
      <c r="B264" s="226" t="s">
        <v>964</v>
      </c>
      <c r="C264" s="227">
        <v>4</v>
      </c>
    </row>
    <row r="265" spans="1:3" ht="15.75">
      <c r="A265" s="226" t="s">
        <v>965</v>
      </c>
      <c r="B265" s="226" t="s">
        <v>632</v>
      </c>
      <c r="C265" s="227">
        <v>3</v>
      </c>
    </row>
    <row r="266" spans="1:3" ht="15.75">
      <c r="A266" s="226" t="s">
        <v>966</v>
      </c>
      <c r="B266" s="226" t="s">
        <v>967</v>
      </c>
      <c r="C266" s="227">
        <v>2</v>
      </c>
    </row>
    <row r="267" spans="1:3" ht="15.75">
      <c r="A267" s="226" t="s">
        <v>968</v>
      </c>
      <c r="B267" s="226" t="s">
        <v>969</v>
      </c>
      <c r="C267" s="227">
        <v>5</v>
      </c>
    </row>
    <row r="268" spans="1:3" ht="15.75">
      <c r="A268" s="226" t="s">
        <v>970</v>
      </c>
      <c r="B268" s="226" t="s">
        <v>971</v>
      </c>
      <c r="C268" s="227">
        <v>5</v>
      </c>
    </row>
    <row r="269" spans="1:3" ht="15.75">
      <c r="A269" s="226" t="s">
        <v>972</v>
      </c>
      <c r="B269" s="226" t="s">
        <v>973</v>
      </c>
      <c r="C269" s="227">
        <v>4</v>
      </c>
    </row>
    <row r="270" spans="1:3" ht="15.75">
      <c r="A270" s="226" t="s">
        <v>974</v>
      </c>
      <c r="B270" s="226" t="s">
        <v>975</v>
      </c>
      <c r="C270" s="227">
        <v>4</v>
      </c>
    </row>
    <row r="271" spans="1:3" ht="15.75">
      <c r="A271" s="226" t="s">
        <v>976</v>
      </c>
      <c r="B271" s="226" t="s">
        <v>977</v>
      </c>
      <c r="C271" s="227">
        <v>8</v>
      </c>
    </row>
    <row r="272" spans="1:3" ht="31.5">
      <c r="A272" s="226" t="s">
        <v>978</v>
      </c>
      <c r="B272" s="226" t="s">
        <v>979</v>
      </c>
      <c r="C272" s="227">
        <v>7</v>
      </c>
    </row>
    <row r="273" spans="1:3" ht="31.5">
      <c r="A273" s="226" t="s">
        <v>980</v>
      </c>
      <c r="B273" s="226" t="s">
        <v>981</v>
      </c>
      <c r="C273" s="227">
        <v>6</v>
      </c>
    </row>
    <row r="274" spans="1:3" ht="31.5">
      <c r="A274" s="226" t="s">
        <v>982</v>
      </c>
      <c r="B274" s="226" t="s">
        <v>983</v>
      </c>
      <c r="C274" s="227">
        <v>8</v>
      </c>
    </row>
    <row r="275" spans="1:3" ht="31.5">
      <c r="A275" s="226" t="s">
        <v>984</v>
      </c>
      <c r="B275" s="226" t="s">
        <v>985</v>
      </c>
      <c r="C275" s="227">
        <v>7</v>
      </c>
    </row>
    <row r="276" spans="1:3" ht="15.75">
      <c r="A276" s="226" t="s">
        <v>986</v>
      </c>
      <c r="B276" s="226" t="s">
        <v>987</v>
      </c>
      <c r="C276" s="227">
        <v>6</v>
      </c>
    </row>
    <row r="277" spans="1:3" ht="15.75">
      <c r="A277" s="226" t="s">
        <v>1126</v>
      </c>
      <c r="B277" s="226" t="s">
        <v>1161</v>
      </c>
      <c r="C277" s="227">
        <v>4</v>
      </c>
    </row>
    <row r="278" spans="1:3" ht="15.75">
      <c r="A278" s="226" t="s">
        <v>1428</v>
      </c>
      <c r="B278" s="226" t="s">
        <v>1162</v>
      </c>
      <c r="C278" s="227">
        <v>4</v>
      </c>
    </row>
    <row r="279" spans="1:3" ht="15.75">
      <c r="A279" s="226" t="s">
        <v>1127</v>
      </c>
      <c r="B279" s="226" t="s">
        <v>1163</v>
      </c>
      <c r="C279" s="227">
        <v>5</v>
      </c>
    </row>
    <row r="280" spans="1:3" ht="21" customHeight="1">
      <c r="A280" s="226" t="s">
        <v>1128</v>
      </c>
      <c r="B280" s="226" t="s">
        <v>1164</v>
      </c>
      <c r="C280" s="227">
        <v>1</v>
      </c>
    </row>
    <row r="281" spans="1:3" ht="15.75">
      <c r="A281" s="226" t="s">
        <v>1129</v>
      </c>
      <c r="B281" s="226" t="s">
        <v>1165</v>
      </c>
      <c r="C281" s="227">
        <v>4</v>
      </c>
    </row>
    <row r="282" spans="1:3" ht="15.75">
      <c r="A282" s="226" t="s">
        <v>1253</v>
      </c>
      <c r="B282" s="226" t="s">
        <v>1254</v>
      </c>
      <c r="C282" s="227">
        <v>7</v>
      </c>
    </row>
    <row r="283" spans="1:3" ht="15.75">
      <c r="A283" s="226" t="s">
        <v>988</v>
      </c>
      <c r="B283" s="226" t="s">
        <v>989</v>
      </c>
      <c r="C283" s="227">
        <v>6</v>
      </c>
    </row>
    <row r="284" spans="1:3" ht="15.75">
      <c r="A284" s="226" t="s">
        <v>990</v>
      </c>
      <c r="B284" s="226" t="s">
        <v>991</v>
      </c>
      <c r="C284" s="227">
        <v>5</v>
      </c>
    </row>
    <row r="285" spans="1:3" ht="15.75">
      <c r="A285" s="226" t="s">
        <v>992</v>
      </c>
      <c r="B285" s="226" t="s">
        <v>993</v>
      </c>
      <c r="C285" s="227">
        <v>5</v>
      </c>
    </row>
    <row r="286" spans="1:3" ht="15.75">
      <c r="A286" s="226" t="s">
        <v>994</v>
      </c>
      <c r="B286" s="226" t="s">
        <v>995</v>
      </c>
      <c r="C286" s="227">
        <v>3</v>
      </c>
    </row>
    <row r="287" spans="1:3" ht="15.75">
      <c r="A287" s="226" t="s">
        <v>996</v>
      </c>
      <c r="B287" s="226" t="s">
        <v>997</v>
      </c>
      <c r="C287" s="227">
        <v>6</v>
      </c>
    </row>
    <row r="288" spans="1:3" ht="15.75">
      <c r="A288" s="226" t="s">
        <v>998</v>
      </c>
      <c r="B288" s="226" t="s">
        <v>999</v>
      </c>
      <c r="C288" s="227">
        <v>5</v>
      </c>
    </row>
    <row r="289" spans="1:3" ht="15.75">
      <c r="A289" s="226" t="s">
        <v>1000</v>
      </c>
      <c r="B289" s="226" t="s">
        <v>1001</v>
      </c>
      <c r="C289" s="227">
        <v>5</v>
      </c>
    </row>
    <row r="290" spans="1:3" ht="15.75">
      <c r="A290" s="226" t="s">
        <v>1002</v>
      </c>
      <c r="B290" s="226" t="s">
        <v>1003</v>
      </c>
      <c r="C290" s="227">
        <v>6</v>
      </c>
    </row>
    <row r="291" spans="1:3" ht="15.75">
      <c r="A291" s="226" t="s">
        <v>1004</v>
      </c>
      <c r="B291" s="226" t="s">
        <v>1005</v>
      </c>
      <c r="C291" s="227">
        <v>5</v>
      </c>
    </row>
    <row r="292" spans="1:3" ht="15.75">
      <c r="A292" s="226" t="s">
        <v>1006</v>
      </c>
      <c r="B292" s="226" t="s">
        <v>1007</v>
      </c>
      <c r="C292" s="227">
        <v>5</v>
      </c>
    </row>
    <row r="293" spans="1:3" ht="15.75">
      <c r="A293" s="226" t="s">
        <v>1008</v>
      </c>
      <c r="B293" s="226" t="s">
        <v>632</v>
      </c>
      <c r="C293" s="227">
        <v>4</v>
      </c>
    </row>
    <row r="294" spans="1:3" ht="15.75">
      <c r="A294" s="226" t="s">
        <v>1009</v>
      </c>
      <c r="B294" s="226" t="s">
        <v>1010</v>
      </c>
      <c r="C294" s="227">
        <v>1</v>
      </c>
    </row>
    <row r="295" spans="1:3" ht="15.75">
      <c r="A295" s="226" t="s">
        <v>1011</v>
      </c>
      <c r="B295" s="226" t="s">
        <v>1012</v>
      </c>
      <c r="C295" s="227">
        <v>4</v>
      </c>
    </row>
    <row r="296" spans="1:3" ht="15.75">
      <c r="A296" s="226" t="s">
        <v>1013</v>
      </c>
      <c r="B296" s="226" t="s">
        <v>1014</v>
      </c>
      <c r="C296" s="227">
        <v>5</v>
      </c>
    </row>
    <row r="297" spans="1:3" ht="15.75">
      <c r="A297" s="226" t="s">
        <v>1015</v>
      </c>
      <c r="B297" s="226" t="s">
        <v>1016</v>
      </c>
      <c r="C297" s="227">
        <v>3</v>
      </c>
    </row>
    <row r="298" spans="1:3" ht="15.75">
      <c r="A298" s="226" t="s">
        <v>496</v>
      </c>
      <c r="B298" s="226" t="s">
        <v>1017</v>
      </c>
      <c r="C298" s="227">
        <v>6</v>
      </c>
    </row>
    <row r="299" spans="1:3" ht="15.75">
      <c r="A299" s="226" t="s">
        <v>1018</v>
      </c>
      <c r="B299" s="226" t="s">
        <v>1019</v>
      </c>
      <c r="C299" s="227">
        <v>4</v>
      </c>
    </row>
    <row r="300" spans="1:3" ht="15.75">
      <c r="A300" s="226" t="s">
        <v>479</v>
      </c>
      <c r="B300" s="226" t="s">
        <v>1020</v>
      </c>
      <c r="C300" s="227">
        <v>5</v>
      </c>
    </row>
    <row r="301" spans="1:3" ht="15.75">
      <c r="A301" s="226" t="s">
        <v>1021</v>
      </c>
      <c r="B301" s="226" t="s">
        <v>1022</v>
      </c>
      <c r="C301" s="227">
        <v>4</v>
      </c>
    </row>
    <row r="302" spans="1:3" ht="15.75">
      <c r="A302" s="226" t="s">
        <v>1023</v>
      </c>
      <c r="B302" s="226" t="s">
        <v>1181</v>
      </c>
      <c r="C302" s="227">
        <v>6</v>
      </c>
    </row>
    <row r="303" spans="1:3" ht="15.75">
      <c r="A303" s="231" t="s">
        <v>1024</v>
      </c>
      <c r="B303" s="226" t="s">
        <v>1025</v>
      </c>
      <c r="C303" s="227">
        <v>6</v>
      </c>
    </row>
    <row r="304" spans="1:3" ht="15.75">
      <c r="A304" s="231" t="s">
        <v>1026</v>
      </c>
      <c r="B304" s="226" t="s">
        <v>1027</v>
      </c>
      <c r="C304" s="227">
        <v>4</v>
      </c>
    </row>
    <row r="305" spans="1:3" ht="15.75">
      <c r="A305" s="231" t="s">
        <v>1028</v>
      </c>
      <c r="B305" s="226" t="s">
        <v>1029</v>
      </c>
      <c r="C305" s="227">
        <v>6</v>
      </c>
    </row>
    <row r="306" spans="1:3" ht="15.75">
      <c r="A306" s="231" t="s">
        <v>1030</v>
      </c>
      <c r="B306" s="226" t="s">
        <v>1031</v>
      </c>
      <c r="C306" s="227">
        <v>3</v>
      </c>
    </row>
    <row r="307" spans="1:3" ht="15.75">
      <c r="A307" s="231" t="s">
        <v>575</v>
      </c>
      <c r="B307" s="226" t="s">
        <v>1255</v>
      </c>
      <c r="C307" s="227">
        <v>5</v>
      </c>
    </row>
    <row r="308" spans="1:3" ht="15.75">
      <c r="A308" s="231" t="s">
        <v>1032</v>
      </c>
      <c r="B308" s="226" t="s">
        <v>1033</v>
      </c>
      <c r="C308" s="227">
        <v>4</v>
      </c>
    </row>
    <row r="309" spans="1:3" ht="15.75">
      <c r="A309" s="231" t="s">
        <v>1034</v>
      </c>
      <c r="B309" s="226" t="s">
        <v>1256</v>
      </c>
      <c r="C309" s="227">
        <v>3</v>
      </c>
    </row>
    <row r="310" spans="1:3" ht="15.75">
      <c r="A310" s="231" t="s">
        <v>1035</v>
      </c>
      <c r="B310" s="226" t="s">
        <v>1036</v>
      </c>
      <c r="C310" s="227">
        <v>4</v>
      </c>
    </row>
    <row r="311" spans="1:3" ht="15.75">
      <c r="A311" s="231" t="s">
        <v>540</v>
      </c>
      <c r="B311" s="226" t="s">
        <v>1037</v>
      </c>
      <c r="C311" s="227">
        <v>5</v>
      </c>
    </row>
    <row r="312" spans="1:3" ht="15.75">
      <c r="A312" s="231" t="s">
        <v>1038</v>
      </c>
      <c r="B312" s="226" t="s">
        <v>1039</v>
      </c>
      <c r="C312" s="227">
        <v>4</v>
      </c>
    </row>
    <row r="313" spans="1:3" ht="15.75">
      <c r="A313" s="231" t="s">
        <v>1188</v>
      </c>
      <c r="B313" s="226" t="s">
        <v>1257</v>
      </c>
      <c r="C313" s="227">
        <v>5</v>
      </c>
    </row>
    <row r="314" spans="1:3" ht="15.75">
      <c r="A314" s="231" t="s">
        <v>1258</v>
      </c>
      <c r="B314" s="226" t="s">
        <v>1259</v>
      </c>
      <c r="C314" s="227">
        <v>4</v>
      </c>
    </row>
    <row r="315" spans="1:3" ht="15.75">
      <c r="A315" s="231" t="s">
        <v>1260</v>
      </c>
      <c r="B315" s="226" t="s">
        <v>1261</v>
      </c>
      <c r="C315" s="227">
        <v>4</v>
      </c>
    </row>
    <row r="316" spans="1:3" ht="15.75">
      <c r="A316" s="226" t="s">
        <v>1262</v>
      </c>
      <c r="B316" s="226" t="s">
        <v>1263</v>
      </c>
      <c r="C316" s="227">
        <v>5</v>
      </c>
    </row>
    <row r="317" spans="1:3" ht="15.75">
      <c r="A317" s="226" t="s">
        <v>1264</v>
      </c>
      <c r="B317" s="226" t="s">
        <v>1265</v>
      </c>
      <c r="C317" s="227">
        <v>6</v>
      </c>
    </row>
    <row r="318" spans="1:3" ht="15.75">
      <c r="A318" s="226" t="s">
        <v>1266</v>
      </c>
      <c r="B318" s="226" t="s">
        <v>1267</v>
      </c>
      <c r="C318" s="227">
        <v>5</v>
      </c>
    </row>
    <row r="319" spans="1:3" ht="15.75">
      <c r="A319" s="226" t="s">
        <v>1268</v>
      </c>
      <c r="B319" s="226" t="s">
        <v>1269</v>
      </c>
      <c r="C319" s="227">
        <v>5</v>
      </c>
    </row>
    <row r="320" spans="1:3" ht="15.75">
      <c r="A320" s="226" t="s">
        <v>1270</v>
      </c>
      <c r="B320" s="226" t="s">
        <v>1271</v>
      </c>
      <c r="C320" s="227">
        <v>6</v>
      </c>
    </row>
    <row r="321" spans="1:3" ht="15.75">
      <c r="A321" s="226" t="s">
        <v>1040</v>
      </c>
      <c r="B321" s="226" t="s">
        <v>1041</v>
      </c>
      <c r="C321" s="227">
        <v>6</v>
      </c>
    </row>
    <row r="322" spans="1:3" ht="15.75">
      <c r="A322" s="226" t="s">
        <v>1042</v>
      </c>
      <c r="B322" s="226" t="s">
        <v>1043</v>
      </c>
      <c r="C322" s="227">
        <v>5</v>
      </c>
    </row>
    <row r="323" spans="1:3" ht="15.75">
      <c r="A323" s="226" t="s">
        <v>1044</v>
      </c>
      <c r="B323" s="226" t="s">
        <v>1045</v>
      </c>
      <c r="C323" s="227">
        <v>5</v>
      </c>
    </row>
    <row r="324" spans="1:3" ht="15.75">
      <c r="A324" s="226" t="s">
        <v>1046</v>
      </c>
      <c r="B324" s="226" t="s">
        <v>1047</v>
      </c>
      <c r="C324" s="227">
        <v>6</v>
      </c>
    </row>
    <row r="325" spans="1:3" ht="15.75">
      <c r="A325" s="226" t="s">
        <v>1048</v>
      </c>
      <c r="B325" s="226" t="s">
        <v>1049</v>
      </c>
      <c r="C325" s="227">
        <v>4</v>
      </c>
    </row>
    <row r="326" spans="1:3" ht="15.75">
      <c r="A326" s="226" t="s">
        <v>1050</v>
      </c>
      <c r="B326" s="226" t="s">
        <v>1051</v>
      </c>
      <c r="C326" s="227">
        <v>5</v>
      </c>
    </row>
    <row r="327" spans="1:3" ht="15.75">
      <c r="A327" s="226" t="s">
        <v>534</v>
      </c>
      <c r="B327" s="226" t="s">
        <v>1052</v>
      </c>
      <c r="C327" s="227">
        <v>4</v>
      </c>
    </row>
    <row r="328" spans="1:3" ht="15.75">
      <c r="A328" s="226" t="s">
        <v>536</v>
      </c>
      <c r="B328" s="226" t="s">
        <v>1053</v>
      </c>
      <c r="C328" s="227">
        <v>3</v>
      </c>
    </row>
    <row r="329" spans="1:3" ht="15.75">
      <c r="A329" s="226" t="s">
        <v>1054</v>
      </c>
      <c r="B329" s="226" t="s">
        <v>1055</v>
      </c>
      <c r="C329" s="227">
        <v>2</v>
      </c>
    </row>
    <row r="330" spans="1:3" ht="15.75">
      <c r="A330" s="226" t="s">
        <v>532</v>
      </c>
      <c r="B330" s="226" t="s">
        <v>1056</v>
      </c>
      <c r="C330" s="227">
        <v>3</v>
      </c>
    </row>
    <row r="331" spans="1:3" ht="15.75">
      <c r="A331" s="226" t="s">
        <v>1057</v>
      </c>
      <c r="B331" s="226" t="s">
        <v>632</v>
      </c>
      <c r="C331" s="227">
        <v>4</v>
      </c>
    </row>
    <row r="332" spans="1:3" ht="15.75">
      <c r="A332" s="226" t="s">
        <v>1058</v>
      </c>
      <c r="B332" s="226" t="s">
        <v>1059</v>
      </c>
      <c r="C332" s="227">
        <v>6</v>
      </c>
    </row>
    <row r="333" spans="1:3" ht="15.75">
      <c r="A333" s="226" t="s">
        <v>1060</v>
      </c>
      <c r="B333" s="226" t="s">
        <v>1061</v>
      </c>
      <c r="C333" s="227">
        <v>6</v>
      </c>
    </row>
    <row r="334" spans="1:3" ht="15.75">
      <c r="A334" s="226" t="s">
        <v>1062</v>
      </c>
      <c r="B334" s="226" t="s">
        <v>1063</v>
      </c>
      <c r="C334" s="227">
        <v>7</v>
      </c>
    </row>
    <row r="335" spans="1:3" ht="15.75">
      <c r="A335" s="226" t="s">
        <v>1064</v>
      </c>
      <c r="B335" s="226" t="s">
        <v>1302</v>
      </c>
      <c r="C335" s="227">
        <v>5</v>
      </c>
    </row>
    <row r="336" spans="1:3" ht="15.75">
      <c r="A336" s="237"/>
      <c r="B336" s="237"/>
      <c r="C336" s="238"/>
    </row>
    <row r="337" spans="1:3" ht="15.75">
      <c r="A337" s="226" t="s">
        <v>1065</v>
      </c>
      <c r="B337" s="226" t="s">
        <v>1066</v>
      </c>
      <c r="C337" s="229">
        <v>5</v>
      </c>
    </row>
    <row r="338" spans="1:3" ht="15.75">
      <c r="A338" s="226" t="s">
        <v>1067</v>
      </c>
      <c r="B338" s="226" t="s">
        <v>1068</v>
      </c>
      <c r="C338" s="227">
        <v>4</v>
      </c>
    </row>
    <row r="339" spans="1:3" ht="15.75">
      <c r="A339" s="226" t="s">
        <v>538</v>
      </c>
      <c r="B339" s="231" t="s">
        <v>1069</v>
      </c>
      <c r="C339" s="232">
        <v>4</v>
      </c>
    </row>
    <row r="340" spans="1:3" ht="15.75">
      <c r="A340" s="226" t="s">
        <v>1070</v>
      </c>
      <c r="B340" s="231" t="s">
        <v>1071</v>
      </c>
      <c r="C340" s="227">
        <v>2</v>
      </c>
    </row>
    <row r="341" spans="1:3" ht="15.75">
      <c r="A341" s="226" t="s">
        <v>1072</v>
      </c>
      <c r="B341" s="226" t="s">
        <v>1272</v>
      </c>
      <c r="C341" s="229">
        <v>4</v>
      </c>
    </row>
    <row r="342" spans="1:3" ht="15.75">
      <c r="A342" s="226" t="s">
        <v>568</v>
      </c>
      <c r="B342" s="226" t="s">
        <v>1183</v>
      </c>
      <c r="C342" s="229">
        <v>4</v>
      </c>
    </row>
    <row r="343" spans="1:3" ht="15.75">
      <c r="A343" s="226" t="s">
        <v>1073</v>
      </c>
      <c r="B343" s="226" t="s">
        <v>1166</v>
      </c>
      <c r="C343" s="227">
        <v>5</v>
      </c>
    </row>
    <row r="344" spans="1:3" ht="15.75">
      <c r="A344" s="226" t="s">
        <v>1074</v>
      </c>
      <c r="B344" s="226" t="s">
        <v>1075</v>
      </c>
      <c r="C344" s="227">
        <v>2</v>
      </c>
    </row>
    <row r="345" spans="1:3" ht="15.75">
      <c r="A345" s="226" t="s">
        <v>1076</v>
      </c>
      <c r="B345" s="226" t="s">
        <v>1077</v>
      </c>
      <c r="C345" s="227">
        <v>4</v>
      </c>
    </row>
    <row r="346" spans="1:3" ht="15.75">
      <c r="A346" s="226" t="s">
        <v>1078</v>
      </c>
      <c r="B346" s="226" t="s">
        <v>1079</v>
      </c>
      <c r="C346" s="227">
        <v>4</v>
      </c>
    </row>
    <row r="347" spans="1:3" ht="15.75">
      <c r="A347" s="226" t="s">
        <v>1080</v>
      </c>
      <c r="B347" s="226" t="s">
        <v>1081</v>
      </c>
      <c r="C347" s="227">
        <v>5</v>
      </c>
    </row>
    <row r="348" spans="1:3" ht="15.75">
      <c r="A348" s="226" t="s">
        <v>1082</v>
      </c>
      <c r="B348" s="226" t="s">
        <v>1083</v>
      </c>
      <c r="C348" s="227">
        <v>7</v>
      </c>
    </row>
    <row r="349" spans="1:3" ht="15.75">
      <c r="A349" s="226" t="s">
        <v>1273</v>
      </c>
      <c r="B349" s="226" t="s">
        <v>1274</v>
      </c>
      <c r="C349" s="227">
        <v>3</v>
      </c>
    </row>
    <row r="350" spans="1:3" ht="15.75">
      <c r="A350" s="226" t="s">
        <v>1275</v>
      </c>
      <c r="B350" s="226" t="s">
        <v>1276</v>
      </c>
      <c r="C350" s="227">
        <v>4</v>
      </c>
    </row>
    <row r="351" spans="1:3" ht="15.75">
      <c r="A351" s="226" t="s">
        <v>1277</v>
      </c>
      <c r="B351" s="226" t="s">
        <v>1278</v>
      </c>
      <c r="C351" s="227">
        <v>4</v>
      </c>
    </row>
    <row r="352" spans="1:3" ht="31.5">
      <c r="A352" s="226" t="s">
        <v>1279</v>
      </c>
      <c r="B352" s="226" t="s">
        <v>1280</v>
      </c>
      <c r="C352" s="227">
        <v>4</v>
      </c>
    </row>
    <row r="353" spans="1:3" ht="15.75">
      <c r="A353" s="226" t="s">
        <v>1281</v>
      </c>
      <c r="B353" s="226" t="s">
        <v>1282</v>
      </c>
      <c r="C353" s="227">
        <v>5</v>
      </c>
    </row>
    <row r="354" spans="1:3" ht="15.75">
      <c r="A354" s="226" t="s">
        <v>1303</v>
      </c>
      <c r="B354" s="226" t="s">
        <v>1304</v>
      </c>
      <c r="C354" s="227">
        <v>5</v>
      </c>
    </row>
    <row r="355" spans="1:3" ht="15.75">
      <c r="A355" s="226" t="s">
        <v>1305</v>
      </c>
      <c r="B355" s="226" t="s">
        <v>1306</v>
      </c>
      <c r="C355" s="227">
        <v>6</v>
      </c>
    </row>
    <row r="356" spans="1:3" ht="15.75">
      <c r="A356" s="226" t="s">
        <v>1084</v>
      </c>
      <c r="B356" s="226" t="s">
        <v>1085</v>
      </c>
      <c r="C356" s="227">
        <v>4</v>
      </c>
    </row>
    <row r="357" spans="1:3" ht="15.75">
      <c r="A357" s="226" t="s">
        <v>1086</v>
      </c>
      <c r="B357" s="226" t="s">
        <v>632</v>
      </c>
      <c r="C357" s="227">
        <v>1</v>
      </c>
    </row>
    <row r="358" spans="1:3" ht="15.75">
      <c r="A358" s="226" t="s">
        <v>1087</v>
      </c>
      <c r="B358" s="226" t="s">
        <v>1088</v>
      </c>
      <c r="C358" s="227">
        <v>4</v>
      </c>
    </row>
    <row r="359" spans="1:3" ht="15.75">
      <c r="A359" s="226" t="s">
        <v>1089</v>
      </c>
      <c r="B359" s="226" t="s">
        <v>1090</v>
      </c>
      <c r="C359" s="227">
        <v>1</v>
      </c>
    </row>
    <row r="360" spans="1:3" ht="15.75">
      <c r="A360" s="226" t="s">
        <v>1091</v>
      </c>
      <c r="B360" s="226" t="s">
        <v>1092</v>
      </c>
      <c r="C360" s="227">
        <v>4</v>
      </c>
    </row>
    <row r="361" spans="1:3" ht="12.75" customHeight="1">
      <c r="A361" s="226" t="s">
        <v>1093</v>
      </c>
      <c r="B361" s="226" t="s">
        <v>1283</v>
      </c>
      <c r="C361" s="227">
        <v>3</v>
      </c>
    </row>
    <row r="362" spans="1:3" ht="12.75" customHeight="1">
      <c r="A362" s="226" t="s">
        <v>1094</v>
      </c>
      <c r="B362" s="226" t="s">
        <v>1095</v>
      </c>
      <c r="C362" s="227">
        <v>5</v>
      </c>
    </row>
    <row r="363" spans="1:3" ht="12.75" customHeight="1">
      <c r="A363" s="226" t="s">
        <v>1096</v>
      </c>
      <c r="B363" s="226" t="s">
        <v>1097</v>
      </c>
      <c r="C363" s="227">
        <v>4</v>
      </c>
    </row>
    <row r="364" spans="1:3" ht="12.75" customHeight="1">
      <c r="A364" s="226" t="s">
        <v>1130</v>
      </c>
      <c r="B364" s="226" t="s">
        <v>1167</v>
      </c>
      <c r="C364" s="227">
        <v>4</v>
      </c>
    </row>
    <row r="365" spans="1:3" ht="12.75" customHeight="1">
      <c r="A365" s="226" t="s">
        <v>1131</v>
      </c>
      <c r="B365" s="226" t="s">
        <v>1168</v>
      </c>
      <c r="C365" s="227">
        <v>5</v>
      </c>
    </row>
    <row r="366" spans="1:3" ht="12.75" customHeight="1">
      <c r="A366" s="236" t="s">
        <v>1307</v>
      </c>
      <c r="B366" s="236" t="s">
        <v>1308</v>
      </c>
      <c r="C366" s="227">
        <v>7</v>
      </c>
    </row>
    <row r="367" spans="1:3" ht="12.75" customHeight="1">
      <c r="A367" s="236" t="s">
        <v>1309</v>
      </c>
      <c r="B367" s="236" t="s">
        <v>1310</v>
      </c>
      <c r="C367" s="239">
        <v>5</v>
      </c>
    </row>
    <row r="368" spans="1:3" ht="12.75" customHeight="1">
      <c r="A368" s="236" t="s">
        <v>1311</v>
      </c>
      <c r="B368" s="236" t="s">
        <v>632</v>
      </c>
      <c r="C368" s="239">
        <v>4</v>
      </c>
    </row>
    <row r="369" spans="1:3" ht="12.75" customHeight="1">
      <c r="A369" s="236" t="s">
        <v>1312</v>
      </c>
      <c r="B369" s="236" t="s">
        <v>1313</v>
      </c>
      <c r="C369" s="239">
        <v>4</v>
      </c>
    </row>
    <row r="370" spans="1:3" ht="12.75" customHeight="1">
      <c r="A370" s="236" t="s">
        <v>1314</v>
      </c>
      <c r="B370" s="236" t="s">
        <v>1315</v>
      </c>
      <c r="C370" s="239">
        <v>4</v>
      </c>
    </row>
    <row r="371" spans="1:3" ht="12.75" customHeight="1">
      <c r="A371" s="236" t="s">
        <v>1316</v>
      </c>
      <c r="B371" s="236" t="s">
        <v>1317</v>
      </c>
      <c r="C371" s="239">
        <v>4</v>
      </c>
    </row>
    <row r="372" spans="1:3" ht="12.75" customHeight="1">
      <c r="A372" s="236" t="s">
        <v>1318</v>
      </c>
      <c r="B372" s="236" t="s">
        <v>1319</v>
      </c>
      <c r="C372" s="239">
        <v>4</v>
      </c>
    </row>
    <row r="373" spans="1:3" ht="12.75" customHeight="1">
      <c r="A373" s="236" t="s">
        <v>1320</v>
      </c>
      <c r="B373" s="236" t="s">
        <v>1321</v>
      </c>
      <c r="C373" s="239">
        <v>4</v>
      </c>
    </row>
    <row r="374" spans="1:3" ht="12.75" customHeight="1">
      <c r="A374" s="236" t="s">
        <v>1322</v>
      </c>
      <c r="B374" s="236" t="s">
        <v>1323</v>
      </c>
      <c r="C374" s="239">
        <v>5</v>
      </c>
    </row>
    <row r="375" spans="1:3" ht="12.75" customHeight="1">
      <c r="A375" s="236" t="s">
        <v>1324</v>
      </c>
      <c r="B375" s="236" t="s">
        <v>1325</v>
      </c>
      <c r="C375" s="239">
        <v>5</v>
      </c>
    </row>
    <row r="376" spans="1:3" ht="12.75" customHeight="1">
      <c r="A376" s="236" t="s">
        <v>1326</v>
      </c>
      <c r="B376" s="236" t="s">
        <v>1327</v>
      </c>
      <c r="C376" s="239">
        <v>7</v>
      </c>
    </row>
    <row r="377" spans="1:3" ht="12.75" customHeight="1">
      <c r="A377" s="236" t="s">
        <v>1328</v>
      </c>
      <c r="B377" s="236" t="s">
        <v>1329</v>
      </c>
      <c r="C377" s="239">
        <v>2</v>
      </c>
    </row>
    <row r="378" spans="1:3" ht="12.75" customHeight="1">
      <c r="A378" s="236" t="s">
        <v>1330</v>
      </c>
      <c r="B378" s="236" t="s">
        <v>1331</v>
      </c>
      <c r="C378" s="239">
        <v>7</v>
      </c>
    </row>
    <row r="379" spans="1:3" ht="12.75" customHeight="1">
      <c r="A379" s="236" t="s">
        <v>1332</v>
      </c>
      <c r="B379" s="236" t="s">
        <v>1333</v>
      </c>
      <c r="C379" s="239">
        <v>2</v>
      </c>
    </row>
    <row r="380" spans="1:3" ht="12.75" customHeight="1">
      <c r="A380" s="236" t="s">
        <v>1334</v>
      </c>
      <c r="B380" s="236" t="s">
        <v>1335</v>
      </c>
      <c r="C380" s="239">
        <v>4</v>
      </c>
    </row>
    <row r="381" spans="1:3" ht="12.75" customHeight="1">
      <c r="A381" s="236" t="s">
        <v>1336</v>
      </c>
      <c r="B381" s="236" t="s">
        <v>1337</v>
      </c>
      <c r="C381" s="239">
        <v>1</v>
      </c>
    </row>
    <row r="382" spans="1:3" ht="12.75" customHeight="1">
      <c r="A382" s="236" t="s">
        <v>1338</v>
      </c>
      <c r="B382" s="236" t="s">
        <v>1339</v>
      </c>
      <c r="C382" s="239">
        <v>4</v>
      </c>
    </row>
    <row r="383" spans="1:3" ht="12.75" customHeight="1">
      <c r="A383" s="236" t="s">
        <v>1340</v>
      </c>
      <c r="B383" s="236" t="s">
        <v>1341</v>
      </c>
      <c r="C383" s="239">
        <v>4</v>
      </c>
    </row>
    <row r="384" spans="1:3" ht="12.75" customHeight="1">
      <c r="A384" s="236" t="s">
        <v>1342</v>
      </c>
      <c r="B384" s="236" t="s">
        <v>1343</v>
      </c>
      <c r="C384" s="239">
        <v>4</v>
      </c>
    </row>
    <row r="385" spans="1:3" ht="12.75" customHeight="1">
      <c r="A385" s="236" t="s">
        <v>1344</v>
      </c>
      <c r="B385" s="236" t="s">
        <v>1345</v>
      </c>
      <c r="C385" s="239">
        <v>4</v>
      </c>
    </row>
    <row r="386" spans="1:3" ht="12.75" customHeight="1">
      <c r="A386" s="236" t="s">
        <v>1346</v>
      </c>
      <c r="B386" s="236" t="s">
        <v>1347</v>
      </c>
      <c r="C386" s="239">
        <v>4</v>
      </c>
    </row>
    <row r="387" spans="1:3" ht="12.75" customHeight="1">
      <c r="A387" s="236" t="s">
        <v>1348</v>
      </c>
      <c r="B387" s="236" t="s">
        <v>1349</v>
      </c>
      <c r="C387" s="239">
        <v>7</v>
      </c>
    </row>
    <row r="388" spans="1:3" ht="12.75" customHeight="1">
      <c r="A388" s="236" t="s">
        <v>1350</v>
      </c>
      <c r="B388" s="236" t="s">
        <v>1351</v>
      </c>
      <c r="C388" s="239">
        <v>4</v>
      </c>
    </row>
    <row r="389" spans="1:3" ht="12.75" customHeight="1">
      <c r="A389" s="236" t="s">
        <v>1352</v>
      </c>
      <c r="B389" s="236" t="s">
        <v>1353</v>
      </c>
      <c r="C389" s="239">
        <v>2</v>
      </c>
    </row>
    <row r="390" spans="1:3" ht="12.75" customHeight="1">
      <c r="A390" s="236" t="s">
        <v>1354</v>
      </c>
      <c r="B390" s="236" t="s">
        <v>1355</v>
      </c>
      <c r="C390" s="239">
        <v>4</v>
      </c>
    </row>
    <row r="391" spans="1:3" ht="12.75" customHeight="1">
      <c r="A391" s="236" t="s">
        <v>1356</v>
      </c>
      <c r="B391" s="236" t="s">
        <v>1357</v>
      </c>
      <c r="C391" s="239">
        <v>7</v>
      </c>
    </row>
    <row r="392" spans="1:3" ht="12.75" customHeight="1">
      <c r="A392" s="236" t="s">
        <v>1358</v>
      </c>
      <c r="B392" s="236" t="s">
        <v>1359</v>
      </c>
      <c r="C392" s="239">
        <v>7</v>
      </c>
    </row>
    <row r="393" spans="1:3" ht="12.75" customHeight="1">
      <c r="A393" s="236" t="s">
        <v>1360</v>
      </c>
      <c r="B393" s="236" t="s">
        <v>1361</v>
      </c>
      <c r="C393" s="239">
        <v>4</v>
      </c>
    </row>
    <row r="394" spans="1:3" ht="12.75" customHeight="1">
      <c r="A394" s="236" t="s">
        <v>1362</v>
      </c>
      <c r="B394" s="236" t="s">
        <v>1363</v>
      </c>
      <c r="C394" s="239">
        <v>4</v>
      </c>
    </row>
    <row r="395" spans="1:3" ht="12.75" customHeight="1">
      <c r="A395" s="236" t="s">
        <v>1364</v>
      </c>
      <c r="B395" s="236" t="s">
        <v>1365</v>
      </c>
      <c r="C395" s="239">
        <v>3</v>
      </c>
    </row>
    <row r="396" spans="1:3" ht="12.75" customHeight="1">
      <c r="A396" s="236" t="s">
        <v>1366</v>
      </c>
      <c r="B396" s="236" t="s">
        <v>1367</v>
      </c>
      <c r="C396" s="239">
        <v>1</v>
      </c>
    </row>
    <row r="397" spans="1:3" ht="12.75" customHeight="1">
      <c r="A397" s="236" t="s">
        <v>1368</v>
      </c>
      <c r="B397" s="236" t="s">
        <v>1369</v>
      </c>
      <c r="C397" s="239">
        <v>3</v>
      </c>
    </row>
    <row r="398" spans="1:3" ht="12.75" customHeight="1">
      <c r="A398" s="236" t="s">
        <v>1370</v>
      </c>
      <c r="B398" s="236" t="s">
        <v>1371</v>
      </c>
      <c r="C398" s="239">
        <v>3</v>
      </c>
    </row>
    <row r="399" spans="1:3" ht="12.75" customHeight="1">
      <c r="A399" s="236" t="s">
        <v>1372</v>
      </c>
      <c r="B399" s="236" t="s">
        <v>1373</v>
      </c>
      <c r="C399" s="239">
        <v>2</v>
      </c>
    </row>
    <row r="400" spans="1:3" ht="12.75" customHeight="1">
      <c r="A400" s="236" t="s">
        <v>1374</v>
      </c>
      <c r="B400" s="236" t="s">
        <v>1375</v>
      </c>
      <c r="C400" s="239">
        <v>2</v>
      </c>
    </row>
    <row r="401" spans="1:3" ht="12.75" customHeight="1">
      <c r="A401" s="236" t="s">
        <v>1376</v>
      </c>
      <c r="B401" s="236" t="s">
        <v>1377</v>
      </c>
      <c r="C401" s="239">
        <v>4</v>
      </c>
    </row>
    <row r="402" spans="1:3" ht="12.75" customHeight="1">
      <c r="A402" s="236" t="s">
        <v>1378</v>
      </c>
      <c r="B402" s="236" t="s">
        <v>1379</v>
      </c>
      <c r="C402" s="239">
        <v>5</v>
      </c>
    </row>
    <row r="403" spans="1:3" ht="12.75" customHeight="1">
      <c r="A403" s="236" t="s">
        <v>1380</v>
      </c>
      <c r="B403" s="236" t="s">
        <v>1381</v>
      </c>
      <c r="C403" s="239">
        <v>2</v>
      </c>
    </row>
    <row r="404" spans="1:3" ht="12.75" customHeight="1">
      <c r="A404" s="236" t="s">
        <v>1382</v>
      </c>
      <c r="B404" s="236" t="s">
        <v>1383</v>
      </c>
      <c r="C404" s="239">
        <v>4</v>
      </c>
    </row>
    <row r="405" spans="1:3" ht="12.75" customHeight="1">
      <c r="A405" s="236" t="s">
        <v>1384</v>
      </c>
      <c r="B405" s="236" t="s">
        <v>1385</v>
      </c>
      <c r="C405" s="239">
        <v>4</v>
      </c>
    </row>
    <row r="406" spans="1:3" ht="12.75" customHeight="1">
      <c r="A406" s="236" t="s">
        <v>1386</v>
      </c>
      <c r="B406" s="236" t="s">
        <v>1387</v>
      </c>
      <c r="C406" s="239">
        <v>4</v>
      </c>
    </row>
    <row r="407" spans="1:3" ht="12.75" customHeight="1">
      <c r="A407" s="236" t="s">
        <v>1388</v>
      </c>
      <c r="B407" s="236" t="s">
        <v>1389</v>
      </c>
      <c r="C407" s="239">
        <v>4</v>
      </c>
    </row>
    <row r="408" spans="1:3" ht="12.75" customHeight="1">
      <c r="A408" s="236" t="s">
        <v>1390</v>
      </c>
      <c r="B408" s="236" t="s">
        <v>1391</v>
      </c>
      <c r="C408" s="239">
        <v>4</v>
      </c>
    </row>
    <row r="409" spans="1:3" ht="12.75" customHeight="1">
      <c r="A409" s="236" t="s">
        <v>1392</v>
      </c>
      <c r="B409" s="236" t="s">
        <v>1393</v>
      </c>
      <c r="C409" s="239">
        <v>7</v>
      </c>
    </row>
    <row r="410" spans="1:3" ht="12.75" customHeight="1">
      <c r="A410" s="236" t="s">
        <v>1394</v>
      </c>
      <c r="B410" s="236" t="s">
        <v>1395</v>
      </c>
      <c r="C410" s="239">
        <v>4</v>
      </c>
    </row>
    <row r="411" spans="1:3" ht="12.75" customHeight="1">
      <c r="A411" s="236" t="s">
        <v>1396</v>
      </c>
      <c r="B411" s="236" t="s">
        <v>1397</v>
      </c>
      <c r="C411" s="239">
        <v>2</v>
      </c>
    </row>
    <row r="412" spans="1:3" ht="12.75" customHeight="1">
      <c r="A412" s="236" t="s">
        <v>1398</v>
      </c>
      <c r="B412" s="236" t="s">
        <v>1399</v>
      </c>
      <c r="C412" s="239">
        <v>5</v>
      </c>
    </row>
    <row r="413" spans="1:3" ht="12.75" customHeight="1">
      <c r="A413" s="236" t="s">
        <v>1400</v>
      </c>
      <c r="B413" s="236" t="s">
        <v>1401</v>
      </c>
      <c r="C413" s="239">
        <v>4</v>
      </c>
    </row>
    <row r="414" spans="1:3" ht="12.75" customHeight="1">
      <c r="A414" s="236" t="s">
        <v>1402</v>
      </c>
      <c r="B414" s="236" t="s">
        <v>1403</v>
      </c>
      <c r="C414" s="239">
        <v>2</v>
      </c>
    </row>
    <row r="415" spans="1:3" ht="12.75" customHeight="1">
      <c r="A415" s="236" t="s">
        <v>1404</v>
      </c>
      <c r="B415" s="236" t="s">
        <v>1405</v>
      </c>
      <c r="C415" s="239">
        <v>4</v>
      </c>
    </row>
    <row r="416" spans="1:3" ht="12.75" customHeight="1">
      <c r="A416" s="236" t="s">
        <v>1406</v>
      </c>
      <c r="B416" s="236" t="s">
        <v>1407</v>
      </c>
      <c r="C416" s="239">
        <v>2</v>
      </c>
    </row>
    <row r="417" spans="1:3" ht="12.75" customHeight="1">
      <c r="A417" s="240" t="s">
        <v>1408</v>
      </c>
      <c r="B417" s="240" t="s">
        <v>1409</v>
      </c>
      <c r="C417" s="227">
        <v>2</v>
      </c>
    </row>
    <row r="418" spans="1:3" ht="12.75" customHeight="1">
      <c r="A418" s="240" t="s">
        <v>1410</v>
      </c>
      <c r="B418" s="240" t="s">
        <v>1411</v>
      </c>
      <c r="C418" s="227">
        <v>2</v>
      </c>
    </row>
    <row r="419" spans="1:3" ht="12.75" customHeight="1">
      <c r="A419" s="240" t="s">
        <v>1412</v>
      </c>
      <c r="B419" s="240" t="s">
        <v>1413</v>
      </c>
      <c r="C419" s="227">
        <v>2</v>
      </c>
    </row>
    <row r="420" spans="1:3" ht="12.75" customHeight="1">
      <c r="A420" s="240" t="s">
        <v>1414</v>
      </c>
      <c r="B420" s="240" t="s">
        <v>1415</v>
      </c>
      <c r="C420" s="227">
        <v>2</v>
      </c>
    </row>
    <row r="421" spans="1:3" ht="12.75" customHeight="1">
      <c r="A421" s="240" t="s">
        <v>1416</v>
      </c>
      <c r="B421" s="240" t="s">
        <v>1417</v>
      </c>
      <c r="C421" s="227">
        <v>2</v>
      </c>
    </row>
    <row r="422" spans="1:3" ht="12.75" customHeight="1">
      <c r="A422" s="240" t="s">
        <v>1418</v>
      </c>
      <c r="B422" s="240" t="s">
        <v>1419</v>
      </c>
      <c r="C422" s="227">
        <v>2</v>
      </c>
    </row>
    <row r="423" spans="1:3" ht="12.75" customHeight="1">
      <c r="A423" s="236" t="s">
        <v>1420</v>
      </c>
      <c r="B423" s="236" t="s">
        <v>1421</v>
      </c>
      <c r="C423" s="239">
        <v>2</v>
      </c>
    </row>
    <row r="424" spans="1:3" ht="12.75" customHeight="1">
      <c r="A424" s="236" t="s">
        <v>1422</v>
      </c>
      <c r="B424" s="236" t="s">
        <v>1423</v>
      </c>
      <c r="C424" s="239">
        <v>4</v>
      </c>
    </row>
    <row r="425" spans="1:3" ht="12.75" customHeight="1">
      <c r="A425" s="236" t="s">
        <v>1424</v>
      </c>
      <c r="B425" s="236" t="s">
        <v>1425</v>
      </c>
      <c r="C425" s="239">
        <v>5</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Buffum, Tyler [USA]</cp:lastModifiedBy>
  <cp:lastPrinted>2013-02-15T20:02:00Z</cp:lastPrinted>
  <dcterms:created xsi:type="dcterms:W3CDTF">2012-09-21T14:43:24Z</dcterms:created>
  <dcterms:modified xsi:type="dcterms:W3CDTF">2017-02-09T21:37:22Z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